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10.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worksheets/sheet9.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Morocco\PPR1\"/>
    </mc:Choice>
  </mc:AlternateContent>
  <bookViews>
    <workbookView xWindow="0" yWindow="0" windowWidth="19200" windowHeight="6930" tabRatio="870" firstSheet="2" activeTab="2"/>
  </bookViews>
  <sheets>
    <sheet name="Reliquats-au-31-déc" sheetId="17" state="hidden" r:id="rId1"/>
    <sheet name="Reliquats-au-31-déc USD" sheetId="12" state="hidden" r:id="rId2"/>
    <sheet name="Overview" sheetId="1" r:id="rId3"/>
    <sheet name="FinancialData" sheetId="2" r:id="rId4"/>
    <sheet name="Exhibit" sheetId="21" r:id="rId5"/>
    <sheet name="Risk Assesment" sheetId="4" r:id="rId6"/>
    <sheet name="Rating" sheetId="5" r:id="rId7"/>
    <sheet name="Lessons Learned" sheetId="9" r:id="rId8"/>
    <sheet name="Results Tracker-exemple" sheetId="11" state="hidden" r:id="rId9"/>
    <sheet name="Project Indicators" sheetId="8" r:id="rId10"/>
    <sheet name="Results Tracker" sheetId="18" r:id="rId11"/>
  </sheets>
  <externalReferences>
    <externalReference r:id="rId12"/>
    <externalReference r:id="rId13"/>
    <externalReference r:id="rId14"/>
    <externalReference r:id="rId15"/>
  </externalReferences>
  <definedNames>
    <definedName name="adapstrategy" localSheetId="10">'[1]PPR results tracker'!$I$152:$I$168</definedName>
    <definedName name="adapstrategy">'[2]PPR results tracker'!$I$152:$I$168</definedName>
    <definedName name="awareness" localSheetId="10">'[1]PPR results tracker'!$G$146:$G$150</definedName>
    <definedName name="awareness">'[2]PPR results tracker'!$G$146:$G$150</definedName>
    <definedName name="capacity" localSheetId="10">'[1]PPR results tracker'!$F$146:$F$149</definedName>
    <definedName name="capacity">'[2]PPR results tracker'!$F$146:$F$149</definedName>
    <definedName name="effectiveness" localSheetId="10">'[1]PPR results tracker'!$K$146:$K$150</definedName>
    <definedName name="effectiveness">'[2]PPR results tracker'!$K$146:$K$150</definedName>
    <definedName name="enforcemnt" localSheetId="10">'[1]PPR results tracker'!$I$127:$I$131</definedName>
    <definedName name="enforcemnt">'[2]PPR results tracker'!$I$127:$I$131</definedName>
    <definedName name="ewsscale" localSheetId="10">'[1]PPR results tracker'!$G$136:$G$140</definedName>
    <definedName name="ewsscale">'[2]PPR results tracker'!$G$136:$G$140</definedName>
    <definedName name="group" localSheetId="10">'[1]PPR results tracker'!$E$138:$E$140</definedName>
    <definedName name="group">'[2]PPR results tracker'!$E$138:$E$140</definedName>
    <definedName name="household" localSheetId="10">'[1]PPR results tracker'!$H$141:$H$145</definedName>
    <definedName name="household">'[2]PPR results tracker'!$H$141:$H$145</definedName>
    <definedName name="iincome" localSheetId="10">#REF!</definedName>
    <definedName name="iincome">#REF!</definedName>
    <definedName name="improvement" localSheetId="10">'[1]PPR results tracker'!$I$146:$I$150</definedName>
    <definedName name="improvement">'[2]PPR results tracker'!$I$146:$I$150</definedName>
    <definedName name="income" localSheetId="10">#REF!</definedName>
    <definedName name="income" localSheetId="8">#REF!</definedName>
    <definedName name="income">#REF!</definedName>
    <definedName name="incomelevel" localSheetId="10">'Results Tracker'!$E$136:$E$138</definedName>
    <definedName name="incomelevel">'Results Tracker-exemple'!$E$136:$E$138</definedName>
    <definedName name="incomesource" localSheetId="10">'[1]PPR results tracker'!$K$139:$K$142</definedName>
    <definedName name="incomesource">'[2]PPR results tracker'!$K$139:$K$142</definedName>
    <definedName name="info" localSheetId="10">'Results Tracker'!$E$155:$E$157</definedName>
    <definedName name="info">'Results Tracker-exemple'!$E$155:$E$157</definedName>
    <definedName name="integration" localSheetId="10">'[1]PPR results tracker'!$H$134:$H$138</definedName>
    <definedName name="integration">'[2]PPR results tracker'!$H$134:$H$138</definedName>
    <definedName name="Month">[3]Dropdowns!$G$2:$G$13</definedName>
    <definedName name="naturaldisaster" localSheetId="10">'[1]PPR results tracker'!$D$126:$D$133</definedName>
    <definedName name="naturaldisaster">'[2]PPR results tracker'!$D$126:$D$133</definedName>
    <definedName name="overalleffect" localSheetId="10">'Results Tracker'!$D$155:$D$157</definedName>
    <definedName name="overalleffect">'Results Tracker-exemple'!$D$155:$D$157</definedName>
    <definedName name="physicalassets" localSheetId="10">'Results Tracker'!$J$155:$J$163</definedName>
    <definedName name="physicalassets">'Results Tracker-exemple'!$J$155:$J$163</definedName>
    <definedName name="policy" localSheetId="10">'[1]PPR results tracker'!$H$153:$H$176</definedName>
    <definedName name="policy">'[2]PPR results tracker'!$H$153:$H$176</definedName>
    <definedName name="_xlnm.Print_Area" localSheetId="1">'Reliquats-au-31-déc USD'!$A$1:$N$30</definedName>
    <definedName name="quality" localSheetId="10">'Results Tracker'!$B$146:$B$150</definedName>
    <definedName name="quality">'Results Tracker-exemple'!$B$146:$B$150</definedName>
    <definedName name="question" localSheetId="10">'Results Tracker'!$F$146:$F$148</definedName>
    <definedName name="question">'Results Tracker-exemple'!$F$146:$F$148</definedName>
    <definedName name="rank" localSheetId="10">'[1]PPR results tracker'!$C$137:$C$141</definedName>
    <definedName name="rank">'[2]PPR results tracker'!$C$137:$C$141</definedName>
    <definedName name="responses" localSheetId="10">'Results Tracker'!$C$146:$C$150</definedName>
    <definedName name="responses">'Results Tracker-exemple'!$C$146:$C$150</definedName>
    <definedName name="responsiveness" localSheetId="10">'[1]PPR results tracker'!$H$146:$H$150</definedName>
    <definedName name="responsiveness">'[2]PPR results tracker'!$H$146:$H$150</definedName>
    <definedName name="risk" localSheetId="10">'[1]PPR results tracker'!$G$130:$G$132</definedName>
    <definedName name="risk">'[2]PPR results tracker'!$G$130:$G$132</definedName>
    <definedName name="sectorlist" localSheetId="10">'[1]PPR results tracker'!$J$137:$J$145</definedName>
    <definedName name="sectorlist">'[2]PPR results tracker'!$J$137:$J$145</definedName>
    <definedName name="sectors" localSheetId="10">'[1]PPR results tracker'!$J$138:$J$145</definedName>
    <definedName name="sectors">'[2]PPR results tracker'!$J$138:$J$145</definedName>
    <definedName name="selectyn" localSheetId="10">'[1]PPR results tracker'!$E$132:$E$134</definedName>
    <definedName name="selectyn">'[2]PPR results tracker'!$E$132:$E$134</definedName>
    <definedName name="state" localSheetId="10">'Results Tracker'!$I$150:$I$152</definedName>
    <definedName name="state">'Results Tracker-exemple'!$I$150:$I$152</definedName>
    <definedName name="type" localSheetId="10">'[1]PPR results tracker'!$D$137:$D$140</definedName>
    <definedName name="type">'[2]PPR results tracker'!$D$137:$D$140</definedName>
    <definedName name="type1" localSheetId="10">'Results Tracker'!$G$146:$G$149</definedName>
    <definedName name="type1">'Results Tracker-exemple'!$G$146:$G$149</definedName>
    <definedName name="type2" localSheetId="10">'[1]PPR results tracker'!$D$142:$D$144</definedName>
    <definedName name="type2">'[2]PPR results tracker'!$D$142:$D$144</definedName>
    <definedName name="typenaturalassets" localSheetId="10">'[1]PPR results tracker'!$F$127:$F$131</definedName>
    <definedName name="typenaturalassets">'[2]PPR results tracker'!$F$127:$F$131</definedName>
    <definedName name="Year">[3]Dropdowns!$H$2:$H$36</definedName>
    <definedName name="yesno" localSheetId="10">'Results Tracker'!$E$142:$E$143</definedName>
    <definedName name="yesno">'Results Tracker-exemple'!$E$142:$E$143</definedName>
  </definedNames>
  <calcPr calcId="171027"/>
</workbook>
</file>

<file path=xl/calcChain.xml><?xml version="1.0" encoding="utf-8"?>
<calcChain xmlns="http://schemas.openxmlformats.org/spreadsheetml/2006/main">
  <c r="E12" i="2" l="1"/>
  <c r="N16" i="21" l="1"/>
  <c r="N15" i="21"/>
  <c r="F32" i="2"/>
  <c r="F31" i="2"/>
  <c r="F30" i="2"/>
  <c r="F29" i="2"/>
  <c r="F28" i="2"/>
  <c r="F20" i="2"/>
  <c r="F19" i="2"/>
  <c r="F17" i="2"/>
  <c r="F18" i="2"/>
  <c r="F21" i="2"/>
  <c r="W56" i="17" l="1"/>
  <c r="V55" i="17"/>
  <c r="W55" i="17" s="1"/>
  <c r="W54" i="17"/>
  <c r="W52" i="17"/>
  <c r="W51" i="17"/>
  <c r="W50" i="17"/>
  <c r="W49" i="17"/>
  <c r="L29" i="17"/>
  <c r="I29" i="17"/>
  <c r="G29" i="17"/>
  <c r="N27" i="17"/>
  <c r="M27" i="17"/>
  <c r="N26" i="17"/>
  <c r="M26" i="17"/>
  <c r="K26" i="17"/>
  <c r="N25" i="17"/>
  <c r="M25" i="17"/>
  <c r="K25" i="17"/>
  <c r="N24" i="17"/>
  <c r="M24" i="17"/>
  <c r="K24" i="17"/>
  <c r="N23" i="17"/>
  <c r="M23" i="17"/>
  <c r="K23" i="17"/>
  <c r="N22" i="17"/>
  <c r="M22" i="17"/>
  <c r="K22" i="17"/>
  <c r="N21" i="17"/>
  <c r="M21" i="17"/>
  <c r="N20" i="17"/>
  <c r="M20" i="17"/>
  <c r="N19" i="17"/>
  <c r="M19" i="17"/>
  <c r="N18" i="17"/>
  <c r="M18" i="17"/>
  <c r="N17" i="17"/>
  <c r="M17" i="17"/>
  <c r="F17" i="17"/>
  <c r="K17" i="17" s="1"/>
  <c r="N16" i="17"/>
  <c r="M16" i="17"/>
  <c r="K16" i="17"/>
  <c r="N15" i="17"/>
  <c r="M15" i="17"/>
  <c r="K15" i="17"/>
  <c r="M13" i="17"/>
  <c r="J13" i="17"/>
  <c r="N13" i="17" s="1"/>
  <c r="M12" i="17"/>
  <c r="J12" i="17"/>
  <c r="N12" i="17" s="1"/>
  <c r="N10" i="17"/>
  <c r="F10" i="17"/>
  <c r="F29" i="17" s="1"/>
  <c r="M9" i="17"/>
  <c r="J9" i="17"/>
  <c r="N8" i="17"/>
  <c r="M8" i="17"/>
  <c r="K8" i="17"/>
  <c r="N7" i="17"/>
  <c r="M7" i="17"/>
  <c r="K7" i="17"/>
  <c r="N6" i="17"/>
  <c r="M6" i="17"/>
  <c r="K6" i="17"/>
  <c r="N5" i="17"/>
  <c r="M5" i="17"/>
  <c r="K5" i="17"/>
  <c r="J29" i="17" l="1"/>
  <c r="M29" i="17"/>
  <c r="K12" i="17"/>
  <c r="I32" i="17"/>
  <c r="K9" i="17"/>
  <c r="K13" i="17"/>
  <c r="S4" i="17"/>
  <c r="K10" i="17"/>
  <c r="N9" i="17"/>
  <c r="N29" i="17" s="1"/>
  <c r="K29" i="17" l="1"/>
  <c r="E1" i="12"/>
  <c r="F7" i="12" s="1"/>
  <c r="F5" i="12" l="1"/>
  <c r="I5" i="12"/>
  <c r="L6" i="12"/>
  <c r="G7" i="12"/>
  <c r="F9" i="12"/>
  <c r="L9" i="12"/>
  <c r="I10" i="12"/>
  <c r="N10" i="12" s="1"/>
  <c r="I12" i="12"/>
  <c r="I15" i="12"/>
  <c r="L16" i="12"/>
  <c r="I17" i="12"/>
  <c r="L21" i="12"/>
  <c r="I22" i="12"/>
  <c r="L23" i="12"/>
  <c r="I24" i="12"/>
  <c r="L25" i="12"/>
  <c r="I26" i="12"/>
  <c r="L5" i="12"/>
  <c r="I6" i="12"/>
  <c r="F8" i="12"/>
  <c r="I13" i="12"/>
  <c r="L15" i="12"/>
  <c r="I16" i="12"/>
  <c r="L17" i="12"/>
  <c r="L18" i="12"/>
  <c r="L19" i="12"/>
  <c r="I20" i="12"/>
  <c r="G21" i="12"/>
  <c r="L22" i="12"/>
  <c r="I23" i="12"/>
  <c r="L24" i="12"/>
  <c r="I25" i="12"/>
  <c r="L26" i="12"/>
  <c r="I27" i="12"/>
  <c r="F6" i="12"/>
  <c r="I7" i="12"/>
  <c r="L8" i="12"/>
  <c r="I9" i="12"/>
  <c r="F13" i="12"/>
  <c r="F16" i="12"/>
  <c r="I18" i="12"/>
  <c r="I19" i="12"/>
  <c r="G20" i="12"/>
  <c r="F23" i="12"/>
  <c r="F25" i="12"/>
  <c r="G27" i="12"/>
  <c r="L7" i="12"/>
  <c r="I8" i="12"/>
  <c r="F12" i="12"/>
  <c r="F15" i="12"/>
  <c r="L20" i="12"/>
  <c r="I21" i="12"/>
  <c r="F22" i="12"/>
  <c r="F24" i="12"/>
  <c r="F26" i="12"/>
  <c r="L27" i="12"/>
  <c r="K16" i="12" l="1"/>
  <c r="M17" i="12"/>
  <c r="K25" i="12"/>
  <c r="K24" i="12"/>
  <c r="M9" i="12"/>
  <c r="N21" i="12"/>
  <c r="M7" i="12"/>
  <c r="N22" i="12"/>
  <c r="M24" i="12"/>
  <c r="N16" i="12"/>
  <c r="N18" i="12"/>
  <c r="N25" i="12"/>
  <c r="M6" i="12"/>
  <c r="K15" i="12"/>
  <c r="K23" i="12"/>
  <c r="M27" i="12"/>
  <c r="M19" i="12"/>
  <c r="M15" i="12"/>
  <c r="N26" i="12"/>
  <c r="N8" i="12"/>
  <c r="N20" i="12"/>
  <c r="M23" i="12"/>
  <c r="K22" i="12"/>
  <c r="I29" i="12"/>
  <c r="N5" i="12"/>
  <c r="M8" i="12"/>
  <c r="M16" i="12"/>
  <c r="N7" i="12"/>
  <c r="N27" i="12"/>
  <c r="N23" i="12"/>
  <c r="N6" i="12"/>
  <c r="N15" i="12"/>
  <c r="K5" i="12"/>
  <c r="M13" i="12"/>
  <c r="L29" i="12"/>
  <c r="M5" i="12"/>
  <c r="M12" i="12"/>
  <c r="K8" i="12"/>
  <c r="N24" i="12"/>
  <c r="N17" i="12"/>
  <c r="K26" i="12"/>
  <c r="M20" i="12"/>
  <c r="K7" i="12"/>
  <c r="N19" i="12"/>
  <c r="K6" i="12"/>
  <c r="M26" i="12"/>
  <c r="M22" i="12"/>
  <c r="M18" i="12"/>
  <c r="M25" i="12"/>
  <c r="M21" i="12"/>
  <c r="G29" i="12"/>
  <c r="M29" i="12" l="1"/>
  <c r="F24" i="2" l="1"/>
  <c r="F37" i="2" l="1"/>
  <c r="L31" i="12"/>
  <c r="G31" i="12"/>
  <c r="F17" i="12"/>
  <c r="K17" i="12" s="1"/>
  <c r="J13" i="12"/>
  <c r="J12" i="12"/>
  <c r="F10" i="12"/>
  <c r="I1" i="17" l="1"/>
  <c r="F31" i="12"/>
  <c r="J9" i="12"/>
  <c r="F29" i="12"/>
  <c r="K10" i="12"/>
  <c r="I31" i="12"/>
  <c r="N12" i="12"/>
  <c r="K12" i="12"/>
  <c r="N13" i="12"/>
  <c r="K13" i="12"/>
  <c r="T74" i="17" l="1"/>
  <c r="T15" i="17"/>
  <c r="T14" i="17"/>
  <c r="T20" i="17"/>
  <c r="T4" i="17"/>
  <c r="T21" i="17"/>
  <c r="T25" i="17"/>
  <c r="T46" i="17"/>
  <c r="T62" i="17"/>
  <c r="T7" i="17"/>
  <c r="T37" i="17"/>
  <c r="T66" i="17"/>
  <c r="T36" i="17"/>
  <c r="T54" i="17"/>
  <c r="T75" i="17"/>
  <c r="T59" i="17"/>
  <c r="T23" i="17"/>
  <c r="T34" i="17"/>
  <c r="T52" i="17"/>
  <c r="T10" i="17"/>
  <c r="T49" i="17"/>
  <c r="T41" i="17"/>
  <c r="T22" i="17"/>
  <c r="T26" i="17"/>
  <c r="T50" i="17"/>
  <c r="T67" i="17"/>
  <c r="T9" i="17"/>
  <c r="T71" i="17"/>
  <c r="T60" i="17"/>
  <c r="T63" i="17"/>
  <c r="T13" i="17"/>
  <c r="T24" i="17"/>
  <c r="T40" i="17"/>
  <c r="T55" i="17"/>
  <c r="T6" i="17"/>
  <c r="T18" i="17"/>
  <c r="T61" i="17"/>
  <c r="T19" i="17"/>
  <c r="T51" i="17"/>
  <c r="T70" i="17"/>
  <c r="T47" i="17"/>
  <c r="T72" i="17"/>
  <c r="T56" i="17"/>
  <c r="T64" i="17"/>
  <c r="T68" i="17"/>
  <c r="T45" i="17"/>
  <c r="T42" i="17"/>
  <c r="T35" i="17"/>
  <c r="N31" i="12"/>
  <c r="K31" i="12"/>
  <c r="M31" i="12"/>
  <c r="N9" i="12"/>
  <c r="N29" i="12" s="1"/>
  <c r="J29" i="12"/>
  <c r="K9" i="12"/>
  <c r="K29" i="12" s="1"/>
  <c r="J31" i="12"/>
</calcChain>
</file>

<file path=xl/comments1.xml><?xml version="1.0" encoding="utf-8"?>
<comments xmlns="http://schemas.openxmlformats.org/spreadsheetml/2006/main">
  <authors>
    <author>Med</author>
  </authors>
  <commentList>
    <comment ref="C9" authorId="0" shapeId="0">
      <text>
        <r>
          <rPr>
            <b/>
            <i/>
            <sz val="9"/>
            <color indexed="81"/>
            <rFont val="Tahoma"/>
            <family val="2"/>
          </rPr>
          <t xml:space="preserve">Component 5. </t>
        </r>
        <r>
          <rPr>
            <sz val="9"/>
            <color indexed="81"/>
            <rFont val="Tahoma"/>
            <family val="2"/>
          </rPr>
          <t>Strengthening the capacities of participants in the design and implementation of adaptation measures</t>
        </r>
      </text>
    </comment>
    <comment ref="C12" authorId="0" shapeId="0">
      <text>
        <r>
          <rPr>
            <b/>
            <i/>
            <sz val="9"/>
            <color indexed="81"/>
            <rFont val="Tahoma"/>
            <family val="2"/>
          </rPr>
          <t>Component 4</t>
        </r>
        <r>
          <rPr>
            <sz val="9"/>
            <color indexed="81"/>
            <rFont val="Tahoma"/>
            <family val="2"/>
          </rPr>
          <t>. Improving stakeholder awareness though the management and exchange of knowledge</t>
        </r>
      </text>
    </comment>
    <comment ref="C15" authorId="0" shapeId="0">
      <text>
        <r>
          <rPr>
            <b/>
            <u/>
            <sz val="10"/>
            <color indexed="81"/>
            <rFont val="Tahoma"/>
            <family val="2"/>
          </rPr>
          <t>Component 1</t>
        </r>
        <r>
          <rPr>
            <b/>
            <sz val="10"/>
            <color indexed="81"/>
            <rFont val="Tahoma"/>
            <family val="2"/>
          </rPr>
          <t>. Improving adaptive capacities of the water sector</t>
        </r>
      </text>
    </comment>
    <comment ref="C18" authorId="0" shapeId="0">
      <text>
        <r>
          <rPr>
            <b/>
            <i/>
            <sz val="9"/>
            <color indexed="81"/>
            <rFont val="Tahoma"/>
            <family val="2"/>
          </rPr>
          <t>Component 3</t>
        </r>
        <r>
          <rPr>
            <b/>
            <sz val="9"/>
            <color indexed="81"/>
            <rFont val="Tahoma"/>
            <family val="2"/>
          </rPr>
          <t xml:space="preserve">. Improving the ecosystems’ resilience in response to climate change and variability
</t>
        </r>
      </text>
    </comment>
    <comment ref="C21" authorId="0" shapeId="0">
      <text>
        <r>
          <rPr>
            <b/>
            <u/>
            <sz val="9"/>
            <color indexed="81"/>
            <rFont val="Tahoma"/>
            <family val="2"/>
          </rPr>
          <t>Component 2.</t>
        </r>
        <r>
          <rPr>
            <b/>
            <sz val="9"/>
            <color indexed="81"/>
            <rFont val="Tahoma"/>
            <family val="2"/>
          </rPr>
          <t xml:space="preserve"> Diversifying income sources and improving the living conditions of populations vulnerable to climate change in the targeted areas</t>
        </r>
      </text>
    </comment>
  </commentList>
</comments>
</file>

<file path=xl/comments2.xml><?xml version="1.0" encoding="utf-8"?>
<comments xmlns="http://schemas.openxmlformats.org/spreadsheetml/2006/main">
  <authors>
    <author>Med</author>
  </authors>
  <commentList>
    <comment ref="B53" authorId="0" shapeId="0">
      <text>
        <r>
          <rPr>
            <b/>
            <u/>
            <sz val="9"/>
            <color indexed="81"/>
            <rFont val="Tahoma"/>
            <family val="2"/>
          </rPr>
          <t>Component 5</t>
        </r>
        <r>
          <rPr>
            <b/>
            <sz val="9"/>
            <color indexed="81"/>
            <rFont val="Tahoma"/>
            <family val="2"/>
          </rPr>
          <t xml:space="preserve">
Strengthening the capacities of participants in the design and implementation of adaptation measures</t>
        </r>
      </text>
    </comment>
    <comment ref="B56" authorId="0" shapeId="0">
      <text>
        <r>
          <rPr>
            <b/>
            <sz val="9"/>
            <color indexed="81"/>
            <rFont val="Tahoma"/>
            <family val="2"/>
          </rPr>
          <t>(5.1)</t>
        </r>
        <r>
          <rPr>
            <sz val="9"/>
            <color indexed="81"/>
            <rFont val="Tahoma"/>
            <family val="2"/>
          </rPr>
          <t xml:space="preserve"> Consolidated and developed adaptive capacities for climate change
</t>
        </r>
        <r>
          <rPr>
            <b/>
            <sz val="9"/>
            <color indexed="81"/>
            <rFont val="Tahoma"/>
            <family val="2"/>
          </rPr>
          <t>(5.2)</t>
        </r>
        <r>
          <rPr>
            <sz val="9"/>
            <color indexed="81"/>
            <rFont val="Tahoma"/>
            <family val="2"/>
          </rPr>
          <t xml:space="preserve"> Strengthened coordinated management capacities for climate change projects</t>
        </r>
      </text>
    </comment>
    <comment ref="B62" authorId="0" shapeId="0">
      <text>
        <r>
          <rPr>
            <b/>
            <u/>
            <sz val="9"/>
            <color indexed="81"/>
            <rFont val="Tahoma"/>
            <family val="2"/>
          </rPr>
          <t xml:space="preserve">Component 4. </t>
        </r>
        <r>
          <rPr>
            <b/>
            <sz val="9"/>
            <color indexed="81"/>
            <rFont val="Tahoma"/>
            <family val="2"/>
          </rPr>
          <t xml:space="preserve">
Improving stakeholder awareness though the management and exchange of knowledge</t>
        </r>
      </text>
    </comment>
    <comment ref="B64" authorId="0" shapeId="0">
      <text>
        <r>
          <rPr>
            <b/>
            <sz val="9"/>
            <color indexed="81"/>
            <rFont val="Tahoma"/>
            <family val="2"/>
          </rPr>
          <t>(4.1)</t>
        </r>
        <r>
          <rPr>
            <sz val="9"/>
            <color indexed="81"/>
            <rFont val="Tahoma"/>
            <family val="2"/>
          </rPr>
          <t xml:space="preserve"> Organized public debate on water and climate change
</t>
        </r>
        <r>
          <rPr>
            <b/>
            <sz val="9"/>
            <color indexed="81"/>
            <rFont val="Tahoma"/>
            <family val="2"/>
          </rPr>
          <t>(4.2)</t>
        </r>
        <r>
          <rPr>
            <sz val="9"/>
            <color indexed="81"/>
            <rFont val="Tahoma"/>
            <family val="2"/>
          </rPr>
          <t xml:space="preserve"> Supported and developed local initiatives for communication</t>
        </r>
      </text>
    </comment>
    <comment ref="B68" authorId="0" shapeId="0">
      <text>
        <r>
          <rPr>
            <b/>
            <u/>
            <sz val="9"/>
            <color indexed="81"/>
            <rFont val="Tahoma"/>
            <family val="2"/>
          </rPr>
          <t>Ccomponent 1</t>
        </r>
        <r>
          <rPr>
            <b/>
            <sz val="9"/>
            <color indexed="81"/>
            <rFont val="Tahoma"/>
            <family val="2"/>
          </rPr>
          <t>. Improving adaptive capacities of the water sector</t>
        </r>
      </text>
    </comment>
    <comment ref="B77" authorId="0" shapeId="0">
      <text>
        <r>
          <rPr>
            <b/>
            <sz val="9"/>
            <color indexed="81"/>
            <rFont val="Tahoma"/>
            <family val="2"/>
          </rPr>
          <t>(1.1)</t>
        </r>
        <r>
          <rPr>
            <sz val="9"/>
            <color indexed="81"/>
            <rFont val="Tahoma"/>
            <family val="2"/>
          </rPr>
          <t xml:space="preserve">  Improved joint regulation of ground and surface water through new sustainable hydraulic and protective structure management
</t>
        </r>
        <r>
          <rPr>
            <b/>
            <sz val="9"/>
            <color indexed="81"/>
            <rFont val="Tahoma"/>
            <family val="2"/>
          </rPr>
          <t>(1.2)</t>
        </r>
        <r>
          <rPr>
            <sz val="9"/>
            <color indexed="81"/>
            <rFont val="Tahoma"/>
            <family val="2"/>
          </rPr>
          <t xml:space="preserve"> Vulnerable infrastructure allowing the improvement of water distribution efficiency are restored</t>
        </r>
      </text>
    </comment>
    <comment ref="B86" authorId="0" shapeId="0">
      <text>
        <r>
          <rPr>
            <b/>
            <u/>
            <sz val="9"/>
            <color indexed="81"/>
            <rFont val="Tahoma"/>
            <family val="2"/>
          </rPr>
          <t>Component 3</t>
        </r>
        <r>
          <rPr>
            <b/>
            <sz val="9"/>
            <color indexed="81"/>
            <rFont val="Tahoma"/>
            <family val="2"/>
          </rPr>
          <t>. Improving the ecosystems’ resilience in response to climate change and variability</t>
        </r>
        <r>
          <rPr>
            <sz val="9"/>
            <color indexed="81"/>
            <rFont val="Tahoma"/>
            <family val="2"/>
          </rPr>
          <t xml:space="preserve">
</t>
        </r>
      </text>
    </comment>
    <comment ref="B88" authorId="0" shapeId="0">
      <text>
        <r>
          <rPr>
            <b/>
            <sz val="9"/>
            <color indexed="81"/>
            <rFont val="Tahoma"/>
            <family val="2"/>
          </rPr>
          <t xml:space="preserve">(3.1) </t>
        </r>
        <r>
          <rPr>
            <sz val="9"/>
            <color indexed="81"/>
            <rFont val="Tahoma"/>
            <family val="2"/>
          </rPr>
          <t xml:space="preserve">Threats reducing the value of Oasis ecosystems are taken into account by municipalities
</t>
        </r>
        <r>
          <rPr>
            <b/>
            <sz val="9"/>
            <color indexed="81"/>
            <rFont val="Tahoma"/>
            <family val="2"/>
          </rPr>
          <t>(3.2)</t>
        </r>
        <r>
          <rPr>
            <sz val="9"/>
            <color indexed="81"/>
            <rFont val="Tahoma"/>
            <family val="2"/>
          </rPr>
          <t xml:space="preserve"> Preserved and Promoted Heritage</t>
        </r>
      </text>
    </comment>
    <comment ref="B102" authorId="0" shapeId="0">
      <text>
        <r>
          <rPr>
            <b/>
            <u/>
            <sz val="9"/>
            <color indexed="81"/>
            <rFont val="Tahoma"/>
            <family val="2"/>
          </rPr>
          <t>Component 2</t>
        </r>
        <r>
          <rPr>
            <b/>
            <sz val="9"/>
            <color indexed="81"/>
            <rFont val="Tahoma"/>
            <family val="2"/>
          </rPr>
          <t>. Diversifying income sources and improving the living conditions of populations vulnerable to climate change in the targeted areas</t>
        </r>
        <r>
          <rPr>
            <sz val="9"/>
            <color indexed="81"/>
            <rFont val="Tahoma"/>
            <family val="2"/>
          </rPr>
          <t xml:space="preserve">
</t>
        </r>
      </text>
    </comment>
    <comment ref="B112" authorId="0" shapeId="0">
      <text>
        <r>
          <rPr>
            <b/>
            <sz val="9"/>
            <color indexed="81"/>
            <rFont val="Tahoma"/>
            <family val="2"/>
          </rPr>
          <t>(2.1)</t>
        </r>
        <r>
          <rPr>
            <sz val="9"/>
            <color indexed="81"/>
            <rFont val="Tahoma"/>
            <family val="2"/>
          </rPr>
          <t xml:space="preserve"> Improved livelihoods of families due to the development of more resilient small scale agriculture.
</t>
        </r>
        <r>
          <rPr>
            <b/>
            <sz val="9"/>
            <color indexed="81"/>
            <rFont val="Tahoma"/>
            <family val="2"/>
          </rPr>
          <t>(2.2)</t>
        </r>
        <r>
          <rPr>
            <sz val="9"/>
            <color indexed="81"/>
            <rFont val="Tahoma"/>
            <family val="2"/>
          </rPr>
          <t xml:space="preserve"> Developed non-agricultural economic activities help increase the resilience of the Oasis population</t>
        </r>
      </text>
    </comment>
  </commentList>
</comments>
</file>

<file path=xl/sharedStrings.xml><?xml version="1.0" encoding="utf-8"?>
<sst xmlns="http://schemas.openxmlformats.org/spreadsheetml/2006/main" count="2766" uniqueCount="914">
  <si>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</si>
  <si>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</si>
  <si>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</si>
  <si>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</si>
  <si>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</si>
  <si>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</si>
  <si>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</si>
  <si>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</si>
  <si>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</si>
  <si>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</si>
  <si>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</si>
  <si>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</si>
  <si>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</si>
  <si>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</si>
  <si>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</si>
  <si>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</si>
  <si>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</si>
  <si>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</si>
  <si>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</si>
  <si>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</si>
  <si>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</si>
  <si>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</si>
  <si>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</si>
  <si>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</si>
  <si>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</si>
  <si>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</si>
  <si>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</si>
  <si>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</si>
  <si>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</si>
  <si>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</si>
  <si>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</si>
  <si>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</si>
  <si>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</si>
  <si>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</si>
  <si>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</si>
  <si>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</si>
  <si>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</si>
  <si>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</si>
  <si>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</si>
  <si>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</si>
  <si>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</si>
  <si>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</si>
  <si>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</si>
  <si>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</si>
  <si>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</si>
  <si>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</si>
  <si>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</si>
  <si>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</si>
  <si>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</si>
  <si>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</si>
  <si>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</si>
  <si>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</si>
  <si>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</si>
  <si>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</si>
  <si>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</si>
  <si>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</si>
  <si>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</si>
  <si>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</si>
  <si>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</si>
  <si>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</si>
  <si>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</si>
  <si>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</si>
  <si>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</si>
  <si>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</si>
  <si>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</si>
  <si>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</si>
  <si>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</si>
  <si>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</si>
  <si>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</si>
  <si>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</si>
  <si>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</si>
  <si>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</si>
  <si>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</si>
  <si>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</si>
  <si>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</si>
  <si>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</si>
  <si>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</si>
  <si>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</si>
  <si>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</si>
  <si>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</si>
  <si>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</si>
  <si>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</si>
  <si>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</si>
  <si>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</si>
  <si>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</si>
  <si>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</si>
  <si>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</si>
  <si>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</si>
  <si>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</si>
  <si>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</si>
  <si>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</si>
  <si>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</si>
  <si>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</si>
  <si>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</si>
  <si>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</si>
  <si>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</si>
  <si>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</si>
  <si>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</si>
  <si>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</si>
  <si>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</si>
  <si>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</si>
  <si>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</si>
  <si>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</si>
  <si>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</si>
  <si>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</si>
  <si>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</si>
  <si>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</si>
  <si>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</si>
  <si>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</si>
  <si>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</si>
  <si>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</si>
  <si>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</si>
  <si>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</si>
  <si>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</si>
  <si>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</si>
  <si>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</si>
  <si>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</si>
  <si>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</si>
  <si>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</si>
  <si>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</si>
  <si>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</si>
  <si>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</si>
  <si>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</si>
  <si>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</si>
  <si>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</si>
  <si>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</si>
  <si>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</si>
  <si>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</si>
  <si>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</si>
  <si>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</si>
  <si>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</si>
  <si>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</si>
  <si>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</si>
  <si>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</si>
  <si>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</si>
  <si>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</si>
  <si>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</si>
  <si>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</si>
  <si>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</si>
  <si>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</si>
  <si>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</si>
  <si>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</si>
  <si>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</si>
  <si>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</si>
  <si>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</si>
  <si>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</si>
  <si>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</si>
  <si>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</si>
  <si>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</si>
  <si>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</si>
  <si>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</si>
  <si>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</si>
  <si>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</si>
  <si>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</si>
  <si>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</si>
  <si>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</si>
  <si>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</si>
  <si>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</si>
  <si>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</si>
  <si>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</si>
  <si>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</si>
  <si>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</si>
  <si>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</si>
  <si>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</si>
  <si>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</si>
  <si>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</si>
  <si>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</si>
  <si>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</si>
  <si>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</si>
  <si>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</si>
  <si>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</si>
  <si>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</si>
  <si>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</si>
  <si>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</si>
  <si>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</si>
  <si>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</si>
  <si>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</si>
  <si>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</si>
  <si>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</si>
  <si>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</si>
  <si>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</si>
  <si>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</si>
  <si>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</si>
  <si>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</si>
  <si>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</si>
  <si>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</si>
  <si>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</si>
  <si>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</si>
  <si>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</si>
  <si>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</si>
  <si>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</si>
  <si>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</si>
  <si>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</si>
  <si>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</si>
  <si>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</si>
  <si>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</si>
  <si>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</si>
  <si>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</si>
  <si>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</si>
  <si>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</si>
  <si>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</si>
  <si>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</si>
  <si>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</si>
  <si>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</si>
  <si>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</si>
  <si>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</si>
  <si>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</si>
  <si>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</si>
  <si>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</si>
  <si>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</si>
  <si>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</si>
  <si>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</si>
  <si>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</si>
  <si>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</si>
  <si>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</si>
  <si>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</si>
  <si>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</si>
  <si>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</si>
  <si>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</si>
  <si>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</si>
  <si>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</si>
  <si>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</si>
  <si>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</si>
  <si>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</si>
  <si>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</si>
  <si>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</si>
  <si>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</si>
  <si>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</si>
  <si>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</si>
  <si>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</si>
  <si>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</si>
  <si>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</si>
  <si>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</si>
  <si>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</si>
  <si>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</si>
  <si>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</si>
  <si>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</si>
  <si>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</si>
  <si>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Link: http://www.adaptation-fund.org/sites/default/files/Results%20Framework%20and%20Baseline%20Guidance%20final.pdf</t>
  </si>
  <si>
    <t>Baseline</t>
  </si>
  <si>
    <t>Project Performance Report (PPR)</t>
  </si>
  <si>
    <t>Indicator</t>
  </si>
  <si>
    <t>Type of Indicator</t>
  </si>
  <si>
    <t>PROJECT Indicators</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</si>
  <si>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</si>
  <si>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</si>
  <si>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</si>
  <si>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</si>
  <si>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</si>
  <si>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</si>
  <si>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</si>
  <si>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</si>
  <si>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</si>
  <si>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</si>
  <si>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</si>
  <si>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</si>
  <si>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</si>
  <si>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</si>
  <si>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</si>
  <si>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</si>
  <si>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</si>
  <si>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</si>
  <si>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</si>
  <si>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</si>
  <si>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</si>
  <si>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</si>
  <si>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</si>
  <si>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</si>
  <si>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</si>
  <si>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</si>
  <si>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</si>
  <si>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</si>
  <si>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</si>
  <si>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</si>
  <si>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</si>
  <si>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</si>
  <si>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</si>
  <si>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</si>
  <si>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</si>
  <si>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</si>
  <si>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</si>
  <si>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</si>
  <si>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</si>
  <si>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</si>
  <si>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</si>
  <si>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</si>
  <si>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</si>
  <si>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</si>
  <si>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</si>
  <si>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</si>
  <si>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</si>
  <si>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</si>
  <si>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</si>
  <si>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</si>
  <si>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</si>
  <si>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</si>
  <si>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</si>
  <si>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</si>
  <si>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</si>
  <si>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</si>
  <si>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</si>
  <si>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</si>
  <si>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</si>
  <si>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</si>
  <si>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</si>
  <si>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</si>
  <si>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</si>
  <si>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</si>
  <si>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</si>
  <si>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</si>
  <si>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</si>
  <si>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</si>
  <si>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</si>
  <si>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</si>
  <si>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</si>
  <si>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</si>
  <si>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</si>
  <si>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</si>
  <si>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</si>
  <si>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</si>
  <si>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</si>
  <si>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</si>
  <si>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</si>
  <si>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</si>
  <si>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</si>
  <si>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</si>
  <si>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</si>
  <si>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</si>
  <si>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</si>
  <si>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</si>
  <si>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</si>
  <si>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</si>
  <si>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</si>
  <si>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</si>
  <si>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</si>
  <si>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</si>
  <si>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</si>
  <si>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</si>
  <si>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</si>
  <si>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</si>
  <si>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</si>
  <si>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</si>
  <si>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</si>
  <si>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</si>
  <si>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</si>
  <si>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</si>
  <si>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</si>
  <si>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</si>
  <si>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</si>
  <si>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</si>
  <si>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</si>
  <si>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</si>
  <si>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</si>
  <si>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</si>
  <si>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Indicator 3.1.1: Percentage in targeted population awareness of predicted adverse impacts of climate change, and of appropriate responses</t>
  </si>
  <si>
    <t>No. of targeted beneficiaries</t>
  </si>
  <si>
    <t>% of female participants targeted</t>
  </si>
  <si>
    <t>Level of awareness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</si>
  <si>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</si>
  <si>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</si>
  <si>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</si>
  <si>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</si>
  <si>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</si>
  <si>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</si>
  <si>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</si>
  <si>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</si>
  <si>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</si>
  <si>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</si>
  <si>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</si>
  <si>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</si>
  <si>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</si>
  <si>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</si>
  <si>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</si>
  <si>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</si>
  <si>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</si>
  <si>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</si>
  <si>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</si>
  <si>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</si>
  <si>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</si>
  <si>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</si>
  <si>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</si>
  <si>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</si>
  <si>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</si>
  <si>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</si>
  <si>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</si>
  <si>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</si>
  <si>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</si>
  <si>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</si>
  <si>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</si>
  <si>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</si>
  <si>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</si>
  <si>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</si>
  <si>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</si>
  <si>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</si>
  <si>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</si>
  <si>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</si>
  <si>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</si>
  <si>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</si>
  <si>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</si>
  <si>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</si>
  <si>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</si>
  <si>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</si>
  <si>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</si>
  <si>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</si>
  <si>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</si>
  <si>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</si>
  <si>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</si>
  <si>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</si>
  <si>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</si>
  <si>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</si>
  <si>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</si>
  <si>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</si>
  <si>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</si>
  <si>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</si>
  <si>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</si>
  <si>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</si>
  <si>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</si>
  <si>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</si>
  <si>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</si>
  <si>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</si>
  <si>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</si>
  <si>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</si>
  <si>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</si>
  <si>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</si>
  <si>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</si>
  <si>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</si>
  <si>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</si>
  <si>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</si>
  <si>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</si>
  <si>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</si>
  <si>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</si>
  <si>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</si>
  <si>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</si>
  <si>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</si>
  <si>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</si>
  <si>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</si>
  <si>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</si>
  <si>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</si>
  <si>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</si>
  <si>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</si>
  <si>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</si>
  <si>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</si>
  <si>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</si>
  <si>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</si>
  <si>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</si>
  <si>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</si>
  <si>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</si>
  <si>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</si>
  <si>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</si>
  <si>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</si>
  <si>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</si>
  <si>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</si>
  <si>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</si>
  <si>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</si>
  <si>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</si>
  <si>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</si>
  <si>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</si>
  <si>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</si>
  <si>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</si>
  <si>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</si>
  <si>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</si>
  <si>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</si>
  <si>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</si>
  <si>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</si>
  <si>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</si>
  <si>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</si>
  <si>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</si>
  <si>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</si>
  <si>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</si>
  <si>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</si>
  <si>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</si>
  <si>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</si>
  <si>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</si>
  <si>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</si>
  <si>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</si>
  <si>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</si>
  <si>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</si>
  <si>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</si>
  <si>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</si>
  <si>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</si>
  <si>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</si>
  <si>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</si>
  <si>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</si>
  <si>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</si>
  <si>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</si>
  <si>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</si>
  <si>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</si>
  <si>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</si>
  <si>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</si>
  <si>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</si>
  <si>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</si>
  <si>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</si>
  <si>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</si>
  <si>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</si>
  <si>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</si>
  <si>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</si>
  <si>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</si>
  <si>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</si>
  <si>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</si>
  <si>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</si>
  <si>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</si>
  <si>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</si>
  <si>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</si>
  <si>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</si>
  <si>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</si>
  <si>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</si>
  <si>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</si>
  <si>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</si>
  <si>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</si>
  <si>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</si>
  <si>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</si>
  <si>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</si>
  <si>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</si>
  <si>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</si>
  <si>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</si>
  <si>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</si>
  <si>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</si>
  <si>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</si>
  <si>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</si>
  <si>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</si>
  <si>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</si>
  <si>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</si>
  <si>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</si>
  <si>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</si>
  <si>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</si>
  <si>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</si>
  <si>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</si>
  <si>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</si>
  <si>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</si>
  <si>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</si>
  <si>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</si>
  <si>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</si>
  <si>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</si>
  <si>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</si>
  <si>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</si>
  <si>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</si>
  <si>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</si>
  <si>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</si>
  <si>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</si>
  <si>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</si>
  <si>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</si>
  <si>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</si>
  <si>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</si>
  <si>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</si>
  <si>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</si>
  <si>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</si>
  <si>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</si>
  <si>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</si>
  <si>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</si>
  <si>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</si>
  <si>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</si>
  <si>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</si>
  <si>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</si>
  <si>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</si>
  <si>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</si>
  <si>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</si>
  <si>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</si>
  <si>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</si>
  <si>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</si>
  <si>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</si>
  <si>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</si>
  <si>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</si>
  <si>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</si>
  <si>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</si>
  <si>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</si>
  <si>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</si>
  <si>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</si>
  <si>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</si>
  <si>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</si>
  <si>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</si>
  <si>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</si>
  <si>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</si>
  <si>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</si>
  <si>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</si>
  <si>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</si>
  <si>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</si>
  <si>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</si>
  <si>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</si>
  <si>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</si>
  <si>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</si>
  <si>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</si>
  <si>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</si>
  <si>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</si>
  <si>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</si>
  <si>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</si>
  <si>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</si>
  <si>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</si>
  <si>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</si>
  <si>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</si>
  <si>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</si>
  <si>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</si>
  <si>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</si>
  <si>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</si>
  <si>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</si>
  <si>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</si>
  <si>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</si>
  <si>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</si>
  <si>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</si>
  <si>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</si>
  <si>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</si>
  <si>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</si>
  <si>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</si>
  <si>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</si>
  <si>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</si>
  <si>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</si>
  <si>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</si>
  <si>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</si>
  <si>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</si>
  <si>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</si>
  <si>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</si>
  <si>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</si>
  <si>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</si>
  <si>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</si>
  <si>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</si>
  <si>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</si>
  <si>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</si>
  <si>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</si>
  <si>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</si>
  <si>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</si>
  <si>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</si>
  <si>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</si>
  <si>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</si>
  <si>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</si>
  <si>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</si>
  <si>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</si>
  <si>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</si>
  <si>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</si>
  <si>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</si>
  <si>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</si>
  <si>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</si>
  <si>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</si>
  <si>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</si>
  <si>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</si>
  <si>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</si>
  <si>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</si>
  <si>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</si>
  <si>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</si>
  <si>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</si>
  <si>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</si>
  <si>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</si>
  <si>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</si>
  <si>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</si>
  <si>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</si>
  <si>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</si>
  <si>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</si>
  <si>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</si>
  <si>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</si>
  <si>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</si>
  <si>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</si>
  <si>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</si>
  <si>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</si>
  <si>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</si>
  <si>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</si>
  <si>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</si>
  <si>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</si>
  <si>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</si>
  <si>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</si>
  <si>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</si>
  <si>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</si>
  <si>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</si>
  <si>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</si>
  <si>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Agence pour Développement Agricole (ADA)</t>
  </si>
  <si>
    <t xml:space="preserve">Projet d’Adaptation au Changements Climatiques dans les Zones Oasiennes au Maroc PACCZO </t>
  </si>
  <si>
    <r>
      <t>Financial information:  cumulative from project start to [</t>
    </r>
    <r>
      <rPr>
        <b/>
        <sz val="14"/>
        <color rgb="FFC00000"/>
        <rFont val="Times New Roman"/>
        <family val="1"/>
      </rPr>
      <t>December-31-2016</t>
    </r>
    <r>
      <rPr>
        <b/>
        <sz val="14"/>
        <rFont val="Times New Roman"/>
        <family val="1"/>
      </rPr>
      <t>]</t>
    </r>
  </si>
  <si>
    <t>Composantes</t>
  </si>
  <si>
    <t>Intitule</t>
  </si>
  <si>
    <t>Montant délégué (1)</t>
  </si>
  <si>
    <t>Montant redéployé (1i)</t>
  </si>
  <si>
    <t>TYPE</t>
  </si>
  <si>
    <t>Montants engagés (2)</t>
  </si>
  <si>
    <t>Reliquat 
(1)-(2)</t>
  </si>
  <si>
    <t>Montant payé</t>
  </si>
  <si>
    <t>% Paie.</t>
  </si>
  <si>
    <t>Reste à payer</t>
  </si>
  <si>
    <t>Mnt marchés</t>
  </si>
  <si>
    <t>int. moratoires</t>
  </si>
  <si>
    <t>Fonds du projet</t>
  </si>
  <si>
    <t>C1+C4</t>
  </si>
  <si>
    <t>Convention de partenariat ABH GZR</t>
  </si>
  <si>
    <t xml:space="preserve"> Convention </t>
  </si>
  <si>
    <t>Convention de partenariat ORMVAO</t>
  </si>
  <si>
    <t>Convention de partenariat ORMVAT</t>
  </si>
  <si>
    <t>C2</t>
  </si>
  <si>
    <t>Contribution aux projets de partenariat</t>
  </si>
  <si>
    <t xml:space="preserve"> 11 Conventions </t>
  </si>
  <si>
    <t>C5</t>
  </si>
  <si>
    <t xml:space="preserve"> Marché 10/15 </t>
  </si>
  <si>
    <t>Activité 5.1.1.2 (Particip. rencontres &amp; forums)</t>
  </si>
  <si>
    <t>- -</t>
  </si>
  <si>
    <t xml:space="preserve"> Marché 05/16</t>
  </si>
  <si>
    <t xml:space="preserve"> Marché 06/16</t>
  </si>
  <si>
    <t>Frais d'exécution</t>
  </si>
  <si>
    <t>Equipement</t>
  </si>
  <si>
    <t>Dérogation PG</t>
  </si>
  <si>
    <t xml:space="preserve"> BC N°22/15 </t>
  </si>
  <si>
    <t xml:space="preserve"> Marché 11/15 </t>
  </si>
  <si>
    <t xml:space="preserve"> BC N°19/15 </t>
  </si>
  <si>
    <t xml:space="preserve"> BC N°20/15 </t>
  </si>
  <si>
    <t xml:space="preserve"> BC N°12/16 </t>
  </si>
  <si>
    <t xml:space="preserve"> BC N°13/16 </t>
  </si>
  <si>
    <t xml:space="preserve"> BC N°17/15 </t>
  </si>
  <si>
    <t>Travel expenses</t>
  </si>
  <si>
    <t>CV 1729/15</t>
  </si>
  <si>
    <t>CV 3905/15</t>
  </si>
  <si>
    <t>CV 05/15</t>
  </si>
  <si>
    <t>CV 04/16</t>
  </si>
  <si>
    <t>--</t>
  </si>
  <si>
    <t>Acquisition of transport equipment (vehicles)</t>
  </si>
  <si>
    <t>Acquisition of computer hardware</t>
  </si>
  <si>
    <t>Acquisition of photocopiers, multimedia and office supplies</t>
  </si>
  <si>
    <t>Publication and communication costs</t>
  </si>
  <si>
    <t>SNTL</t>
  </si>
  <si>
    <t>Transportation within the Morocco</t>
  </si>
  <si>
    <t>Maintenance and fuel costs</t>
  </si>
  <si>
    <t>Catering and accommodation</t>
  </si>
  <si>
    <t>Technical Assitance for ANDZOA</t>
  </si>
  <si>
    <t>EIES/PGES</t>
  </si>
  <si>
    <t>Training</t>
  </si>
  <si>
    <r>
      <rPr>
        <b/>
        <u/>
        <sz val="11"/>
        <color rgb="FFC00000"/>
        <rFont val="Calibri"/>
        <family val="2"/>
        <scheme val="minor"/>
      </rPr>
      <t>Outcome 1</t>
    </r>
    <r>
      <rPr>
        <sz val="11"/>
        <color theme="1"/>
        <rFont val="Calibri"/>
        <family val="2"/>
        <scheme val="minor"/>
      </rPr>
      <t>: Reduced exposure to climate-related hazards and threats</t>
    </r>
  </si>
  <si>
    <r>
      <rPr>
        <b/>
        <u/>
        <sz val="11"/>
        <color rgb="FFC00000"/>
        <rFont val="Calibri"/>
        <family val="2"/>
        <scheme val="minor"/>
      </rPr>
      <t>Outcome 2</t>
    </r>
    <r>
      <rPr>
        <sz val="11"/>
        <color theme="1"/>
        <rFont val="Calibri"/>
        <family val="2"/>
        <scheme val="minor"/>
      </rPr>
      <t>: Strengthened institutional capacity to reduce risks associated with climate-induced socioeconomic and environmental losses</t>
    </r>
  </si>
  <si>
    <r>
      <rPr>
        <b/>
        <u/>
        <sz val="11"/>
        <color rgb="FFC00000"/>
        <rFont val="Calibri"/>
        <family val="2"/>
        <scheme val="minor"/>
      </rPr>
      <t>Output 3</t>
    </r>
    <r>
      <rPr>
        <sz val="11"/>
        <color theme="1"/>
        <rFont val="Calibri"/>
        <family val="2"/>
        <scheme val="minor"/>
      </rPr>
      <t xml:space="preserve">: Targeted population groups participating in adaptation and risk reduction awareness activities </t>
    </r>
  </si>
  <si>
    <r>
      <rPr>
        <b/>
        <u/>
        <sz val="11"/>
        <color rgb="FFC00000"/>
        <rFont val="Calibri"/>
        <family val="2"/>
        <scheme val="minor"/>
      </rPr>
      <t>Outcome 4</t>
    </r>
    <r>
      <rPr>
        <sz val="11"/>
        <color theme="1"/>
        <rFont val="Calibri"/>
        <family val="2"/>
        <scheme val="minor"/>
      </rPr>
      <t>: Increased adaptive capacity within relevant development sector services and infrastructure assets</t>
    </r>
  </si>
  <si>
    <r>
      <rPr>
        <b/>
        <u/>
        <sz val="11"/>
        <color rgb="FFC00000"/>
        <rFont val="Calibri"/>
        <family val="2"/>
        <scheme val="minor"/>
      </rPr>
      <t>Outcome 5</t>
    </r>
    <r>
      <rPr>
        <sz val="11"/>
        <color theme="1"/>
        <rFont val="Calibri"/>
        <family val="2"/>
        <scheme val="minor"/>
      </rPr>
      <t>: Increased ecosystem resilience in response to climate change and variability-induced stress</t>
    </r>
  </si>
  <si>
    <r>
      <rPr>
        <b/>
        <u/>
        <sz val="11"/>
        <color rgb="FFC00000"/>
        <rFont val="Calibri"/>
        <family val="2"/>
        <scheme val="minor"/>
      </rPr>
      <t>Outcome 6</t>
    </r>
    <r>
      <rPr>
        <sz val="11"/>
        <color theme="1"/>
        <rFont val="Calibri"/>
        <family val="2"/>
        <scheme val="minor"/>
      </rPr>
      <t>: Diversified and strengthened livelihoods and sources of income for vulnerable people in targeted areas</t>
    </r>
  </si>
  <si>
    <r>
      <rPr>
        <b/>
        <u/>
        <sz val="11"/>
        <color theme="1"/>
        <rFont val="Calibri"/>
        <family val="2"/>
        <scheme val="minor"/>
      </rPr>
      <t>Outcome 7</t>
    </r>
    <r>
      <rPr>
        <sz val="11"/>
        <color theme="1"/>
        <rFont val="Calibri"/>
        <family val="2"/>
        <scheme val="minor"/>
      </rPr>
      <t>: Improved policies and regulations that promote and enforce resilience measures</t>
    </r>
  </si>
  <si>
    <t>Number of oases inhabitants vulnerable to the adverse effects of climate variability and change</t>
  </si>
  <si>
    <t>Development of water sectors' services responsive to evolving needs from changing and variable climate.</t>
  </si>
  <si>
    <t>Agricultural irrigation efficiency (%)</t>
  </si>
  <si>
    <t>Percentage of households with diversified income sources and sustained climate-resilient alternative livelihoods.</t>
  </si>
  <si>
    <t>VA/ha</t>
  </si>
  <si>
    <t>Number and type of economic units (existing or new) that develop in a manner adapted to climate change.</t>
  </si>
  <si>
    <t>Number of oases that have reduced the threats to their ecosystem and preserved their heritage</t>
  </si>
  <si>
    <t>Number of oases that have reduced the threats to their ecosystem.</t>
  </si>
  <si>
    <t>Number of solicitations for restoring post-project</t>
  </si>
  <si>
    <t>Part of the targeted municipal populations are educated on climate change issues</t>
  </si>
  <si>
    <t>The importance of communicating on the issue of climate change</t>
  </si>
  <si>
    <t>Population of targeted groups are educated on the overall issues relating to climate change</t>
  </si>
  <si>
    <t>No. of Officials and beneficiaries trained with reinforced capacities in adaptation project management.</t>
  </si>
  <si>
    <t>Number of officials and beneficiaries whose adaptability to climate change has been strengthened.</t>
  </si>
  <si>
    <t>Number of officials and beneficiaries whose ability to collectively manage climate change adaptation projects has been strengthened</t>
  </si>
  <si>
    <t>There are no concrete adaptation measures currently being implemented in the project areas</t>
  </si>
  <si>
    <t>By the end of the project, at least 4000 of the most vulnerable inhabitants in the project area will benefit from the proposed activities to cope with their vulnerability to climate change</t>
  </si>
  <si>
    <t>There is evidence on the shortages by basin being updated</t>
  </si>
  <si>
    <t>At least 10% of households secure their access to water for drinking and irrigation.</t>
  </si>
  <si>
    <t>Project Objective: Improve the adaptability of the Oasis populations to the impacts of climate change</t>
  </si>
  <si>
    <t xml:space="preserve">Available studies indicate the rate water mobilization by basin </t>
  </si>
  <si>
    <t>Approximately 2 million m3</t>
  </si>
  <si>
    <t>Efficiency ratios of the traditional networks are below 50% according to APP (Agency for the Partnership for Progress)</t>
  </si>
  <si>
    <t>70% efficiency</t>
  </si>
  <si>
    <t>The poverty rate in the zone remains especially high</t>
  </si>
  <si>
    <t>At least 20% of families have diversified and improved their livelihoods through more resilient activities.</t>
  </si>
  <si>
    <t>37000dh/ha (according to APP)</t>
  </si>
  <si>
    <t>20% increase for an objective of MAD 45000 per ha</t>
  </si>
  <si>
    <t>Experiments near the project zones have successfully developed high value non-agricultural sectors</t>
  </si>
  <si>
    <t>At least 20 economic units</t>
  </si>
  <si>
    <t>The MEA/FAO/UNESCO/PACO studies have sounded the alarm</t>
  </si>
  <si>
    <t>At least 4 oases</t>
  </si>
  <si>
    <t>Consultation workshops have stressed the importance of the degradation of ecosystems</t>
  </si>
  <si>
    <t>At least 4 oases participate in a dynamic for protecting the ecosystems.</t>
  </si>
  <si>
    <t>Few landowners are currently interested in restoration or construction because they fear that their home will become a museum.</t>
  </si>
  <si>
    <t>There are solicitations.</t>
  </si>
  <si>
    <t>The population has heard of climate change but it remains an abstract concept that has yet to be connected to changes in the area.</t>
  </si>
  <si>
    <t>60% of households in the project zones</t>
  </si>
  <si>
    <t>Informal debates exist but there is a lack of data and areas for expression needed to reinforce the message.</t>
  </si>
  <si>
    <t>Media coverage</t>
  </si>
  <si>
    <t>Communication/awareness campaigns are not targeted</t>
  </si>
  <si>
    <t>Targeted content of communication/awareness campaigns</t>
  </si>
  <si>
    <t>The project intervention zones have not had any capacity building activities</t>
  </si>
  <si>
    <t>There are major knowledge disparities between stakeholders</t>
  </si>
  <si>
    <t>The stakeholders are not familiar with the dialogue process in managing development projects</t>
  </si>
  <si>
    <t xml:space="preserve"> Efficiency of mobilization</t>
  </si>
  <si>
    <t>Delay in large-value payment (agreement with partners)
Measures : Intervention direcet at paymasters</t>
  </si>
  <si>
    <r>
      <t xml:space="preserve">List </t>
    </r>
    <r>
      <rPr>
        <b/>
        <u/>
        <sz val="11"/>
        <color rgb="FFFF0000"/>
        <rFont val="Times New Roman"/>
        <family val="1"/>
      </rPr>
      <t>ouput</t>
    </r>
    <r>
      <rPr>
        <b/>
        <sz val="11"/>
        <color indexed="8"/>
        <rFont val="Times New Roman"/>
        <family val="1"/>
      </rPr>
      <t xml:space="preserve"> and corresponding amount spent for the current reporting period</t>
    </r>
  </si>
  <si>
    <t>STE AS2T INGENIERIE</t>
  </si>
  <si>
    <t>STE ECTA2E</t>
  </si>
  <si>
    <t>Formations</t>
  </si>
  <si>
    <t>STE NEGOVERT</t>
  </si>
  <si>
    <t>STE WINZIZ</t>
  </si>
  <si>
    <t>Assistance technique (ANDZOA)</t>
  </si>
  <si>
    <t>Etude EIES/PGES</t>
  </si>
  <si>
    <t xml:space="preserve"> Marché 05/15 </t>
  </si>
  <si>
    <t>STE NOVEC</t>
  </si>
  <si>
    <t>GPT CLINIQUE PLANTES &amp; CADINOV</t>
  </si>
  <si>
    <t>Acquisition de matériel de transport</t>
  </si>
  <si>
    <t>STE H2S INGENIEURIE</t>
  </si>
  <si>
    <t xml:space="preserve">Frais d’acquisition de matériel informatique </t>
  </si>
  <si>
    <t>Frais d’acquisition photocopieurs, multimédia et fourniture de bureau</t>
  </si>
  <si>
    <t xml:space="preserve"> Marché 6/16</t>
  </si>
  <si>
    <t>STE YOURI CONSULTING</t>
  </si>
  <si>
    <t>STE 3 ANGLES ETUDES</t>
  </si>
  <si>
    <t>GPT ID GREEN LAND &amp; ALPHA</t>
  </si>
  <si>
    <t>STE DMIC</t>
  </si>
  <si>
    <t xml:space="preserve">Frais de publication et communication </t>
  </si>
  <si>
    <t>STE CAPITAL RH</t>
  </si>
  <si>
    <t>Frais de déplacements</t>
  </si>
  <si>
    <t xml:space="preserve">Frais de transport à l’intérieur du royaume </t>
  </si>
  <si>
    <t>STE TEAM MAROC</t>
  </si>
  <si>
    <t xml:space="preserve">Frais d’entretien et carburant </t>
  </si>
  <si>
    <t>STE CID</t>
  </si>
  <si>
    <t xml:space="preserve">Restauration, et hébergement </t>
  </si>
  <si>
    <t>GPT STE SELF &amp; STE AREMO</t>
  </si>
  <si>
    <t>BC 13/15</t>
  </si>
  <si>
    <t>STE ETERCOS</t>
  </si>
  <si>
    <t>STE LIBRAIRIE IQRAE</t>
  </si>
  <si>
    <t>STE AMANOUN DAOUD</t>
  </si>
  <si>
    <t>BC 12/15</t>
  </si>
  <si>
    <t>STE ERRACHIDIA GRAPHIQUE</t>
  </si>
  <si>
    <t>STE OMEGA SUD</t>
  </si>
  <si>
    <t>BC 17/15</t>
  </si>
  <si>
    <t>STE ARCO PRINT</t>
  </si>
  <si>
    <t>STE IMPREMERIE ALJBOUN</t>
  </si>
  <si>
    <t>STE MEDAGRAPH PUB</t>
  </si>
  <si>
    <t>BC 22/15</t>
  </si>
  <si>
    <t>STE AXANET SERVICES</t>
  </si>
  <si>
    <t>STE NSIB</t>
  </si>
  <si>
    <t>STE RESO2DAY SERVICES</t>
  </si>
  <si>
    <t>BC 19/15</t>
  </si>
  <si>
    <t>STE AYOU ALI ELEC</t>
  </si>
  <si>
    <t>BC 20/15</t>
  </si>
  <si>
    <t>STE TAFILALET BUREAU</t>
  </si>
  <si>
    <t>STE DOUSDATE</t>
  </si>
  <si>
    <t>STE OISIS MIR</t>
  </si>
  <si>
    <t>CV 04/15</t>
  </si>
  <si>
    <t>STE TRIOMUS</t>
  </si>
  <si>
    <t>STE ALAOUI NAJIB</t>
  </si>
  <si>
    <t>Outcome 2: Strengthened institutional capacity to reduce risks associated with climate-induced socioeconomic and environmental losses</t>
  </si>
  <si>
    <t xml:space="preserve">Output 3: Targeted population groups participating in adaptation and risk reduction awareness activities </t>
  </si>
  <si>
    <t>Outcome 4: Increased adaptive capacity within relevant development sector services and infrastructure assets</t>
  </si>
  <si>
    <t>Outcome 5: Increased ecosystem resilience in response to climate change and variability-induced stress</t>
  </si>
  <si>
    <t>Outcome 6: Diversified and strengthened livelihoods and sources of income for vulnerable people in targeted areas</t>
  </si>
  <si>
    <t>Outcome 7: Improved policies and regulations that promote and enforce resilience measures</t>
  </si>
  <si>
    <r>
      <rPr>
        <b/>
        <u/>
        <sz val="11"/>
        <color theme="1"/>
        <rFont val="Calibri"/>
        <family val="2"/>
        <scheme val="minor"/>
      </rPr>
      <t>Outcome 1</t>
    </r>
    <r>
      <rPr>
        <sz val="11"/>
        <color theme="1"/>
        <rFont val="Calibri"/>
        <family val="2"/>
        <scheme val="minor"/>
      </rPr>
      <t>: Reduced exposure to climate-related hazards and threats</t>
    </r>
  </si>
  <si>
    <r>
      <rPr>
        <b/>
        <u/>
        <sz val="10"/>
        <color theme="1"/>
        <rFont val="Calibri"/>
        <family val="2"/>
        <scheme val="minor"/>
      </rPr>
      <t>Core Indicator</t>
    </r>
    <r>
      <rPr>
        <sz val="10"/>
        <color theme="1"/>
        <rFont val="Calibri"/>
        <family val="2"/>
        <scheme val="minor"/>
      </rPr>
      <t>: No. of beneficiaries</t>
    </r>
  </si>
  <si>
    <r>
      <rPr>
        <b/>
        <u/>
        <sz val="10"/>
        <color theme="1"/>
        <rFont val="Calibri"/>
        <family val="2"/>
        <scheme val="minor"/>
      </rPr>
      <t>Core Indicator</t>
    </r>
    <r>
      <rPr>
        <sz val="10"/>
        <color theme="1"/>
        <rFont val="Calibri"/>
        <family val="2"/>
        <scheme val="minor"/>
      </rPr>
      <t xml:space="preserve"> 1.2: No. of Early Warning Systems</t>
    </r>
  </si>
  <si>
    <r>
      <rPr>
        <b/>
        <u/>
        <sz val="10"/>
        <color theme="1"/>
        <rFont val="Calibri"/>
        <family val="2"/>
        <scheme val="minor"/>
      </rPr>
      <t>Core Indicator</t>
    </r>
    <r>
      <rPr>
        <sz val="10"/>
        <color theme="1"/>
        <rFont val="Calibri"/>
        <family val="2"/>
        <scheme val="minor"/>
      </rPr>
      <t xml:space="preserve"> 4.2: Assets produced, developed, improved or strengthened</t>
    </r>
  </si>
  <si>
    <r>
      <rPr>
        <b/>
        <u/>
        <sz val="10"/>
        <color theme="1"/>
        <rFont val="Calibri"/>
        <family val="2"/>
        <scheme val="minor"/>
      </rPr>
      <t>Core Indicator</t>
    </r>
    <r>
      <rPr>
        <sz val="10"/>
        <color theme="1"/>
        <rFont val="Calibri"/>
        <family val="2"/>
        <scheme val="minor"/>
      </rPr>
      <t xml:space="preserve"> 5.1: Natural Assets protected or rehabilitated</t>
    </r>
  </si>
  <si>
    <r>
      <rPr>
        <b/>
        <u/>
        <sz val="10"/>
        <color theme="1"/>
        <rFont val="Calibri"/>
        <family val="2"/>
        <scheme val="minor"/>
      </rPr>
      <t>Core Indicator</t>
    </r>
    <r>
      <rPr>
        <sz val="10"/>
        <color theme="1"/>
        <rFont val="Calibri"/>
        <family val="2"/>
        <scheme val="minor"/>
      </rPr>
      <t xml:space="preserve"> 6.1.2: Increased income, or avoided decrease in income</t>
    </r>
  </si>
  <si>
    <t>2: Physical asset (produced/improved/strenghtened)</t>
  </si>
  <si>
    <t>- 240 public service officials 
- 400 oasis beneficiaries, at least 50% women</t>
  </si>
  <si>
    <t>- 480 public service officials 
- 624 oasis beneficiaries (at least 50% women)</t>
  </si>
  <si>
    <t>- 720 officials 
- 1024 oasis beneficiaries, at least 50% women</t>
  </si>
  <si>
    <t xml:space="preserve">Total of 984 pepole (officials and oasis beneficiaries)
Women : 19% </t>
  </si>
  <si>
    <t>Work in progress at 2 sites / 4 structures / 6 perimeters</t>
  </si>
  <si>
    <t>Work in progress
(Works not completed  to measure efficiency)</t>
  </si>
  <si>
    <t>Activities not yet started</t>
  </si>
  <si>
    <t>11 economic units</t>
  </si>
  <si>
    <t xml:space="preserve">Inception Phase of the Project completed </t>
  </si>
  <si>
    <t>Inception Phase activities commenced in December 2015. Within this phase, recruitment of the Technical Assistance (for NIE &amp; EIE), the inception workshop and partnership agreements were held.</t>
  </si>
  <si>
    <t>The start-up workshop took place on 14 December 2015. Three partnerships were signed with a total amount of 1,453,662 USD (ABH, ORMVAO, ORMVAT). Technical assistance was recruited (for both NIE &amp; EIE). The works in different components have been started. Approximately 984 people received training on the subject related to the project (19% women). The rehabilitation works has already begun.</t>
  </si>
  <si>
    <t>Strengthening the capacities of participants in the design and implementation of adaptation measures</t>
  </si>
  <si>
    <t>About 1744 of Officials and beneficiaries trained with reinforced capacities in adaptation project management.</t>
  </si>
  <si>
    <t>The trainings have been an important success. More than 984 people have benefited from trainings related to climate change adaptation, 35% of beneficiaries (cooperatives &amp; agricultural water management associations). 35% of public service officials. 30% of the population representatives.</t>
  </si>
  <si>
    <t>Improving stakeholder awareness though the management and exchange of knowledge</t>
  </si>
  <si>
    <t>More than 9 press releases in adittion to workshops with admenistrations and population.</t>
  </si>
  <si>
    <t>The population has awarned of climate change.</t>
  </si>
  <si>
    <t>Outcome 4: Increased adaptive capacity within relevant development sector services and infrastructure asset</t>
  </si>
  <si>
    <t>Improving adaptive capacities of the water sector</t>
  </si>
  <si>
    <t>- Work in progress at 2 sites / 4 structures / 6 perimeters
- Work in progress (Works not completed  to measure efficiency)
(It is early to evaluate the results knowing the delays in starting the work)</t>
  </si>
  <si>
    <t>Improving the ecosystems’ resilience in response to climate change and variability</t>
  </si>
  <si>
    <t>Diversifying income sources and improving the living conditions of populations vulnerable to climate change in the targeted areas</t>
  </si>
  <si>
    <t>11 production units (project holder) receives funding (a total of 155.527 USD).</t>
  </si>
  <si>
    <t>NA</t>
  </si>
  <si>
    <t>Output 2 (C5): Strengthened capacity of national and subnational centres and networks to respond rapidly to extreme weather events,</t>
  </si>
  <si>
    <t>Output 6 (C2): Targeted individual and community livelihood strategies strengthened in relation to climate change impacts, including variability</t>
  </si>
  <si>
    <t>Output 5 (C3): Vulnerable ecosystem services and natural resource assets strengthened in response to climate change impacts, including variability</t>
  </si>
  <si>
    <t>Output 3 (C4): Targeted population groups participating in adaptation and risk reduction awareness activities</t>
  </si>
  <si>
    <t>Output 4 (C1): Vulnerable development sector services and infrastructure assets strengthened in response to climate change impacts, including variability</t>
  </si>
  <si>
    <r>
      <t xml:space="preserve">Activities not yet started </t>
    </r>
    <r>
      <rPr>
        <sz val="9"/>
        <color rgb="FFFF0000"/>
        <rFont val="Times New Roman"/>
        <family val="1"/>
      </rPr>
      <t>(activités prévue pour la deuxième année)</t>
    </r>
  </si>
  <si>
    <t>Implementing Agency</t>
  </si>
  <si>
    <t xml:space="preserve">Project Objective: Help reduce the vulnerability of people and oasis agro ecosystems in Morocco to climate change by increasing the adaptive capacity of local actors, increasing the resilience of the target ecosystem and by disseminating knowledge management.
</t>
  </si>
  <si>
    <t>Inception Phase activities commenced on 14, December 2015. Within this phase, recruitment of the Technical Assistance for both NIE &amp; EE, the inception workshop were held. The various activities of the project components have been started</t>
  </si>
  <si>
    <t>Inception Phase commenced on 14 December 2015. Three partnerships were signed with a total amount of 1,453,662 USD (ABH, ORMVAO, ORMVAT). 
Technical assistance was recruited for both NIE &amp; EE. The amount invested in the first year for all the components is 1.695.936 USD. (About 984 people received training on the subject related to the project (19% women). Works has begun)</t>
  </si>
  <si>
    <t>About 1744 of Officials and Oasis beneficiaries (whose ability to collectively manage climate change adaptation project) has been strengthened.</t>
  </si>
  <si>
    <t>More than 984 people (oasis beneficiaries) plus officials (from different services) have benefited from trainings related to climate change adaptation, 35% of beneficiaries (cooperatives &amp; agricultural water management associations). The managers of public service are informed on the issues of climate change and introduced to adaptability measures for the main sectors. Participants (operators and beneficiaries)  are trained on innovative adaptability measures,  are trained in the designing and financing of projects and are trained on the implementation and joint management of projects.</t>
  </si>
  <si>
    <t>In accordance with the specific agreement signed between the NIE and the EE on the execution of the PACCZO project, the ADZOA has performed wide media coverage of the project through several means of communication. 
- A large media has been assured. 
- More than 9 press releases in adittion to workshops with admenistrations and population.
- The PACCZO Project participation at the International Workshop on Integrated and Sustainable Management of oasis Territories held in Zagora on April 12-15, 2016. 
- The Implementing Entity (ADA) presented the PACZZO project is “Adaptation Fund Side Event – parallel activity to the Cop22”.</t>
  </si>
  <si>
    <t>These activities have not been scheduled for the year 2016</t>
  </si>
  <si>
    <t>The EE launched a "call for projects" (or Call for Proposals) at the end of September 2015 to propose development projects to be funded by the project PACCZO.
The “Call for Projects” concerned Organizations working in the Sustainable Development in municipalities of Errachidia, Zagora and Tinghir Provinces (within the action area of the ANDZOA). The “Call for projects” aims to diversify income sources and improve the living conditions of vulnerable people to climate change in the target areas.
31 candidates were received and 11 projects were selected (an amount of 155.527 USD).</t>
  </si>
  <si>
    <t>Even though there was a delay in large-value payment (at paymasters), the project follows the planned schedule. The population has awarned of climate change. About 1744 of Officials and Oasis beneficiaries (whose ability to collectively manage climate change adaptation project) has been strengthened  and the population has awarned of climate change. Both 1) works on "regulation of ground and surface water" and 2) "vulnirabel infrastrastructure allowing the improvement of water efficiency - Khettara &amp; Saguia"  has been started. 11 projects were selected (of populations vulnarable to climate change) and funded in order to diversify income resources and living conditions of this population.</t>
  </si>
  <si>
    <t>Both 1) works on "regulation of ground and surface water" and 2) "vulnirabel infrastrastructure allowing the improvement of water efficiency - Khettara &amp; Saguia"  has been started. It is too early to evaluate the results knowing the delays in starting the works.
- Work in progress at 2 sites / 4 structures / 6 perimeters
- Work in progress (Works not completed  to measure efficiency)</t>
  </si>
  <si>
    <t>Institutionnal risk / The project is likely to suffer the consequences of inadequate staffing and a lack of qualified personnel, which affects some of the project stakeholders, particularly certain rural
local authorities.</t>
  </si>
  <si>
    <t>Institutionnal risk /  The participatory approach promoted by the project runs the risk of being reduced or even diverted by local interest groups.</t>
  </si>
  <si>
    <t>State : Controlled
Thanks to the great experience of ANDZOA in the management of semilar projects, this risk is well controlled. At present, the project is carried out in a good institutional conditions thanks to the externnal "Technical Assitance" and the EE personnel.</t>
  </si>
  <si>
    <t>State : Controlled
The project is managed in a participatory approach which avoids any kind of intercations of interests or resistance to the actions of the project</t>
  </si>
  <si>
    <t>Levl: Moderate ;  
State : Controlled</t>
  </si>
  <si>
    <t>Levl: Moderate to substantial  
State : Controlled</t>
  </si>
  <si>
    <t>State : Controlled
The terms of reference of the projects clearly specify the difficulties associated with the work and the services requested. The Technical Assitance and the EE teams and staff conduct field visits to monitor achievements.</t>
  </si>
  <si>
    <t>Technical risk / In light of past experiences showing the difficulties faced by similar projects covering geographically remote and disadvantaged areas, risks relating to the sustainability of actions still remain</t>
  </si>
  <si>
    <t>Technical risk /  The groundwater refill
structures could affect the access to resources in certain downstream sites</t>
  </si>
  <si>
    <t>Environomental risk / Adverse climate conditions could have a negative effect
on the success of the project.</t>
  </si>
  <si>
    <t>State : Controlled
The actions of the project are programmed according to the recommendations of the ESMP (Environmental and Social Management Plan)</t>
  </si>
  <si>
    <t>State : Controlled
The project area has experienced significant adaptations to climate change in the past. The project aims to improve resilience to climate change</t>
  </si>
  <si>
    <t>Financial risk / The project activities risk being delayed by the circuits for transferring funds.</t>
  </si>
  <si>
    <t>Levl: Moderate
State : Controlled</t>
  </si>
  <si>
    <t>State : Controlled
Both NIE and EE intervened to the Paymaster to accelerate payments</t>
  </si>
  <si>
    <t>No changes were made to project outputs</t>
  </si>
  <si>
    <t>The women were present during all the training sessions. The women showed great interest toward project's objectives. Projects proposed for funding (to improve sources of income) all include women.</t>
  </si>
  <si>
    <t>All stakeholders (officials and oasis beneficiaries) have demonstrated their interest in the objectives of the project, which ensures outcome achivements.</t>
  </si>
  <si>
    <r>
      <t>Estimated cumulative total disbursement as of</t>
    </r>
    <r>
      <rPr>
        <b/>
        <sz val="10"/>
        <color indexed="10"/>
        <rFont val="Times New Roman"/>
        <family val="1"/>
      </rPr>
      <t xml:space="preserve"> [Dec-31-2015]</t>
    </r>
  </si>
  <si>
    <t>MAD</t>
  </si>
  <si>
    <t>USD</t>
  </si>
  <si>
    <t>Imputation</t>
  </si>
  <si>
    <t>IV 10.10.31.2352</t>
  </si>
  <si>
    <t>I    10.20.20.2352</t>
  </si>
  <si>
    <t>Mr Ali OUBHROU</t>
  </si>
  <si>
    <t xml:space="preserve">oubrhou@gmail.com </t>
  </si>
  <si>
    <t>Mr Mohammed NBOU</t>
  </si>
  <si>
    <t xml:space="preserve">nboudrm@yahoo.com   / nbou@environnement.gov.ma </t>
  </si>
  <si>
    <t>Mr Hamid FELLOUN</t>
  </si>
  <si>
    <t>h.felloun@ada.gov.ma / hfelloun@gmail.com</t>
  </si>
  <si>
    <r>
      <t xml:space="preserve">PACCZO Project aims to help reduce the vulnerability of people and oasis agro ecosystems in Morocco to climate change by increasing the adaptive capacity of local actors, increasing the resilience of the target ecosystem and by disseminating knowledge management.
Actions will include improved management of soil and water resources, as well as the use of
resistant varieties of palm trees and training sessions for the stakeholders.
The project objectives will be achieved through five components:
</t>
    </r>
    <r>
      <rPr>
        <sz val="10"/>
        <color theme="1"/>
        <rFont val="Calibri"/>
        <family val="2"/>
        <scheme val="minor"/>
      </rPr>
      <t xml:space="preserve">      </t>
    </r>
    <r>
      <rPr>
        <sz val="10"/>
        <color theme="1"/>
        <rFont val="Times New Roman"/>
        <family val="1"/>
      </rPr>
      <t>- Component 1: Improving adaptive capacities of the water sector.
      - Component 2: Diversifying income sources and improving the living conditions of populations vulnerable to climate change.
       - Component 3: Improving the ecosystems’ resilience in response to climate change and variability.
       - Component 4: Improving stakeholder awareness though the management and exchange of knowledge.
       - Component 5: Strengthening the capacities of participants in the design and implementation of adaptation measures.</t>
    </r>
  </si>
  <si>
    <t>Bassin Maider "area located downstream of a catchment where the availability of water resources must be protected to ensure the preservation of the drinking water supply" (Regions : Alnif, Hssia, Mssissi, Tazarine, Taghbalte, Ait Oualal, Ait Boudaoud, Nkob) 
Bassin Gheris "area located in the intermediary part of a catchment where water resources can still be mobilized for saving the palm groves with a potential for agricultural production" (Regions : Ferkla, Gheris, Tinjdad, Mellaab)</t>
  </si>
  <si>
    <t>AWPB (Annual Work Plan and Budget) 2016, Manual and the management procedures of the project, Project Brochure, Environmental and Social Management Plans, Training Reports (Strengthening capacities), First semi-annual report (Prepared by EE), Second half-yearly report (Prepared by EE), EE's Technical Assistance Reports, Project Monitoring Report n° 01 (Prepared by NIE), Project Monitoring Report n° 02 (Prepared by NIE), Audit report for the year 2015 (Prepared by NIE).</t>
  </si>
  <si>
    <t xml:space="preserve">http://andzoa.ma/fr/2016/01/26/atelier-de-demarrage-du-pacczo/ </t>
  </si>
  <si>
    <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</si>
</sst>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dd\-mmm\-yyyy"/>
    <numFmt numFmtId="166" formatCode="_-* #,##0\ _€_-;\-* #,##0\ _€_-;_-* &quot;-&quot;??\ _€_-;_-@_-"/>
  </numFmts>
  <fonts count="83"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sz val="11"/>
      <color rgb="FFC00000"/>
      <name val="Times New Roman"/>
      <family val="1"/>
    </font>
    <font>
      <b/>
      <sz val="11"/>
      <color rgb="FFC00000"/>
      <name val="Times New Roman"/>
      <family val="1"/>
    </font>
    <font>
      <b/>
      <sz val="14"/>
      <name val="Times New Roman"/>
      <family val="1"/>
    </font>
    <font>
      <b/>
      <sz val="14"/>
      <color rgb="FFC00000"/>
      <name val="Times New Roman"/>
      <family val="1"/>
    </font>
    <font>
      <b/>
      <sz val="10"/>
      <color indexed="8"/>
      <name val="Times New Roman"/>
      <family val="1"/>
    </font>
    <font>
      <b/>
      <sz val="10"/>
      <color indexed="10"/>
      <name val="Times New Roman"/>
      <family val="1"/>
    </font>
    <font>
      <sz val="8"/>
      <color theme="1"/>
      <name val="Calibri"/>
      <family val="2"/>
      <scheme val="minor"/>
    </font>
    <font>
      <b/>
      <sz val="10"/>
      <color theme="0"/>
      <name val="Calibri"/>
      <family val="2"/>
    </font>
    <font>
      <b/>
      <sz val="10"/>
      <color rgb="FFFFFFFF"/>
      <name val="Calibri"/>
      <family val="2"/>
    </font>
    <font>
      <b/>
      <sz val="9"/>
      <color rgb="FFFFFFFF"/>
      <name val="Calibri"/>
      <family val="2"/>
    </font>
    <font>
      <b/>
      <sz val="9"/>
      <color rgb="FFFFFF00"/>
      <name val="Calibri"/>
      <family val="2"/>
    </font>
    <font>
      <sz val="10"/>
      <color theme="1"/>
      <name val="Calibri"/>
      <family val="2"/>
    </font>
    <font>
      <sz val="9"/>
      <color theme="1"/>
      <name val="Calibri"/>
      <family val="2"/>
    </font>
    <font>
      <sz val="9"/>
      <color rgb="FF000000"/>
      <name val="Calibri"/>
      <family val="2"/>
    </font>
    <font>
      <sz val="8"/>
      <color rgb="FF000000"/>
      <name val="Calibri"/>
      <family val="2"/>
    </font>
    <font>
      <b/>
      <sz val="10"/>
      <color rgb="FFFFFF00"/>
      <name val="Calibri"/>
      <family val="2"/>
    </font>
    <font>
      <b/>
      <sz val="8"/>
      <color rgb="FFFFFF00"/>
      <name val="Calibri"/>
      <family val="2"/>
    </font>
    <font>
      <b/>
      <sz val="11"/>
      <color rgb="FFC00000"/>
      <name val="Calibri"/>
      <family val="2"/>
      <scheme val="minor"/>
    </font>
    <font>
      <b/>
      <u/>
      <sz val="11"/>
      <color rgb="FFC00000"/>
      <name val="Calibri"/>
      <family val="2"/>
      <scheme val="minor"/>
    </font>
    <font>
      <sz val="9"/>
      <color indexed="8"/>
      <name val="Times New Roman"/>
      <family val="1"/>
    </font>
    <font>
      <sz val="10"/>
      <color theme="1"/>
      <name val="Calibri"/>
      <family val="2"/>
      <scheme val="minor"/>
    </font>
    <font>
      <b/>
      <u/>
      <sz val="11"/>
      <color rgb="FFFF0000"/>
      <name val="Times New Roman"/>
      <family val="1"/>
    </font>
    <font>
      <sz val="11"/>
      <color rgb="FFFF0000"/>
      <name val="Times New Roman"/>
      <family val="1"/>
    </font>
    <font>
      <b/>
      <sz val="11"/>
      <color theme="1"/>
      <name val="Calibri"/>
      <family val="2"/>
      <scheme val="minor"/>
    </font>
    <font>
      <sz val="9"/>
      <color rgb="FFFF0000"/>
      <name val="Times New Roman"/>
      <family val="1"/>
    </font>
    <font>
      <b/>
      <sz val="8"/>
      <color theme="1"/>
      <name val="Calibri"/>
      <family val="2"/>
      <scheme val="minor"/>
    </font>
    <font>
      <sz val="9"/>
      <color indexed="81"/>
      <name val="Tahoma"/>
      <family val="2"/>
    </font>
    <font>
      <b/>
      <sz val="9"/>
      <color indexed="81"/>
      <name val="Tahoma"/>
      <family val="2"/>
    </font>
    <font>
      <b/>
      <u/>
      <sz val="9"/>
      <color indexed="81"/>
      <name val="Tahoma"/>
      <family val="2"/>
    </font>
    <font>
      <b/>
      <u/>
      <sz val="10"/>
      <color theme="1"/>
      <name val="Calibri"/>
      <family val="2"/>
      <scheme val="minor"/>
    </font>
    <font>
      <sz val="10"/>
      <color rgb="FF9C6500"/>
      <name val="Calibri"/>
      <family val="2"/>
      <scheme val="minor"/>
    </font>
    <font>
      <b/>
      <sz val="11"/>
      <color indexed="8"/>
      <name val="Calibri"/>
      <family val="2"/>
      <scheme val="minor"/>
    </font>
    <font>
      <b/>
      <i/>
      <sz val="9"/>
      <color indexed="81"/>
      <name val="Tahoma"/>
      <family val="2"/>
    </font>
    <font>
      <sz val="10"/>
      <color theme="1"/>
      <name val="Times New Roman"/>
      <family val="1"/>
    </font>
    <font>
      <b/>
      <u/>
      <sz val="10"/>
      <color indexed="81"/>
      <name val="Tahoma"/>
      <family val="2"/>
    </font>
    <font>
      <b/>
      <sz val="10"/>
      <color indexed="81"/>
      <name val="Tahoma"/>
      <family val="2"/>
    </font>
    <font>
      <sz val="9"/>
      <color indexed="8"/>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002060"/>
        <bgColor indexed="64"/>
      </patternFill>
    </fill>
    <fill>
      <patternFill patternType="solid">
        <fgColor rgb="FFFFFF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theme="0"/>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s>
  <cellStyleXfs count="7">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164" fontId="45" fillId="0" borderId="0" applyFont="0" applyFill="0" applyBorder="0" applyAlignment="0" applyProtection="0"/>
    <xf numFmtId="9" fontId="45" fillId="0" borderId="0" applyFont="0" applyFill="0" applyBorder="0" applyAlignment="0" applyProtection="0"/>
  </cellStyleXfs>
  <cellXfs count="736">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5"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1"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2"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1" fillId="3" borderId="16" xfId="0" applyFont="1" applyFill="1" applyBorder="1" applyProtection="1"/>
    <xf numFmtId="0" fontId="1" fillId="3" borderId="17" xfId="0" applyFont="1" applyFill="1" applyBorder="1" applyAlignment="1" applyProtection="1">
      <alignment horizontal="left" vertical="center"/>
    </xf>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Alignment="1" applyProtection="1">
      <alignment horizontal="left" vertical="center" wrapText="1"/>
    </xf>
    <xf numFmtId="0" fontId="1" fillId="3" borderId="22" xfId="0" applyFont="1" applyFill="1" applyBorder="1" applyAlignment="1" applyProtection="1">
      <alignment vertical="top" wrapText="1"/>
    </xf>
    <xf numFmtId="0" fontId="1" fillId="3" borderId="23" xfId="0" applyFont="1" applyFill="1" applyBorder="1" applyProtection="1"/>
    <xf numFmtId="0" fontId="14" fillId="3" borderId="20" xfId="0" applyFont="1" applyFill="1" applyBorder="1" applyAlignment="1" applyProtection="1">
      <alignment vertical="top" wrapText="1"/>
    </xf>
    <xf numFmtId="0" fontId="14" fillId="3" borderId="19"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21" fillId="3" borderId="16" xfId="0" applyFont="1" applyFill="1" applyBorder="1" applyAlignment="1">
      <alignment horizontal="left" vertical="center"/>
    </xf>
    <xf numFmtId="0" fontId="21" fillId="3" borderId="17" xfId="0" applyFont="1" applyFill="1" applyBorder="1" applyAlignment="1">
      <alignment horizontal="left" vertical="center"/>
    </xf>
    <xf numFmtId="0" fontId="21" fillId="3" borderId="17" xfId="0" applyFont="1" applyFill="1" applyBorder="1"/>
    <xf numFmtId="0" fontId="21" fillId="3" borderId="18" xfId="0" applyFont="1" applyFill="1" applyBorder="1"/>
    <xf numFmtId="0" fontId="21" fillId="3" borderId="19" xfId="0" applyFont="1" applyFill="1" applyBorder="1" applyAlignment="1">
      <alignment horizontal="left" vertical="center"/>
    </xf>
    <xf numFmtId="0" fontId="1" fillId="3" borderId="20" xfId="0" applyFont="1" applyFill="1" applyBorder="1" applyAlignment="1" applyProtection="1">
      <alignment vertical="top" wrapText="1"/>
    </xf>
    <xf numFmtId="0" fontId="1" fillId="3" borderId="19"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2" fillId="3" borderId="22" xfId="0" applyFont="1" applyFill="1" applyBorder="1" applyAlignment="1" applyProtection="1">
      <alignment vertical="top" wrapText="1"/>
    </xf>
    <xf numFmtId="0" fontId="1" fillId="3" borderId="23" xfId="0" applyFont="1" applyFill="1" applyBorder="1" applyAlignment="1" applyProtection="1">
      <alignment vertical="top" wrapText="1"/>
    </xf>
    <xf numFmtId="0" fontId="21" fillId="3" borderId="17" xfId="0" applyFont="1" applyFill="1" applyBorder="1" applyProtection="1"/>
    <xf numFmtId="0" fontId="21" fillId="3" borderId="18" xfId="0" applyFont="1" applyFill="1" applyBorder="1" applyProtection="1"/>
    <xf numFmtId="0" fontId="21" fillId="3" borderId="0" xfId="0" applyFont="1" applyFill="1" applyBorder="1" applyProtection="1"/>
    <xf numFmtId="0" fontId="21" fillId="3" borderId="20"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0"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2" xfId="0" applyFont="1" applyFill="1" applyBorder="1" applyProtection="1"/>
    <xf numFmtId="0" fontId="23" fillId="0" borderId="1" xfId="0" applyFont="1" applyBorder="1" applyAlignment="1">
      <alignment horizontal="center" readingOrder="1"/>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0" xfId="0" applyFill="1" applyBorder="1"/>
    <xf numFmtId="0" fontId="13" fillId="3" borderId="20" xfId="0" applyFont="1" applyFill="1" applyBorder="1" applyAlignment="1" applyProtection="1"/>
    <xf numFmtId="0" fontId="0" fillId="3" borderId="20" xfId="0" applyFill="1" applyBorder="1"/>
    <xf numFmtId="0" fontId="24" fillId="3" borderId="16" xfId="0" applyFont="1" applyFill="1" applyBorder="1" applyAlignment="1">
      <alignment vertical="center"/>
    </xf>
    <xf numFmtId="0" fontId="24" fillId="3" borderId="19"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7" xfId="0" applyFont="1" applyFill="1" applyBorder="1" applyAlignment="1" applyProtection="1">
      <alignment vertical="top" wrapText="1"/>
    </xf>
    <xf numFmtId="0" fontId="0" fillId="3" borderId="17" xfId="0" applyFill="1" applyBorder="1" applyAlignment="1"/>
    <xf numFmtId="0" fontId="0" fillId="3" borderId="0" xfId="0" applyFill="1" applyBorder="1" applyAlignment="1"/>
    <xf numFmtId="0" fontId="0" fillId="3" borderId="22"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6" xfId="0" applyFont="1" applyFill="1" applyBorder="1"/>
    <xf numFmtId="0" fontId="21" fillId="3" borderId="19" xfId="0" applyFont="1" applyFill="1" applyBorder="1"/>
    <xf numFmtId="0" fontId="21" fillId="3" borderId="20" xfId="0" applyFont="1" applyFill="1" applyBorder="1"/>
    <xf numFmtId="0" fontId="25" fillId="3" borderId="0" xfId="0" applyFont="1" applyFill="1" applyBorder="1"/>
    <xf numFmtId="0" fontId="26" fillId="3" borderId="0" xfId="0" applyFont="1" applyFill="1" applyBorder="1"/>
    <xf numFmtId="0" fontId="25" fillId="0" borderId="25" xfId="0" applyFont="1" applyFill="1" applyBorder="1" applyAlignment="1">
      <alignment vertical="top" wrapText="1"/>
    </xf>
    <xf numFmtId="0" fontId="25" fillId="0" borderId="24" xfId="0" applyFont="1" applyFill="1" applyBorder="1" applyAlignment="1">
      <alignment vertical="top" wrapText="1"/>
    </xf>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2" xfId="0" applyFont="1" applyFill="1" applyBorder="1"/>
    <xf numFmtId="0" fontId="27" fillId="0" borderId="1" xfId="0" applyFont="1" applyFill="1" applyBorder="1" applyAlignment="1">
      <alignment horizontal="center" vertical="top" wrapText="1"/>
    </xf>
    <xf numFmtId="0" fontId="27" fillId="0" borderId="28" xfId="0" applyFont="1" applyFill="1" applyBorder="1" applyAlignment="1">
      <alignment horizontal="center" vertical="top" wrapText="1"/>
    </xf>
    <xf numFmtId="0" fontId="27"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29" xfId="0" applyFont="1" applyFill="1" applyBorder="1" applyAlignment="1" applyProtection="1">
      <alignment horizontal="center" vertical="center"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6" xfId="0" applyFont="1" applyFill="1" applyBorder="1" applyAlignment="1" applyProtection="1">
      <alignment horizontal="right"/>
    </xf>
    <xf numFmtId="0" fontId="21" fillId="3" borderId="17" xfId="0" applyFont="1" applyFill="1" applyBorder="1" applyAlignment="1" applyProtection="1">
      <alignment horizontal="right"/>
    </xf>
    <xf numFmtId="0" fontId="21" fillId="3" borderId="19"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19" xfId="0" applyFont="1" applyFill="1" applyBorder="1" applyAlignment="1" applyProtection="1">
      <alignment horizontal="right"/>
    </xf>
    <xf numFmtId="0" fontId="1" fillId="3" borderId="19"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2" xfId="0" applyFont="1" applyFill="1" applyBorder="1" applyAlignment="1" applyProtection="1">
      <alignment horizontal="right"/>
    </xf>
    <xf numFmtId="0" fontId="1" fillId="2" borderId="31" xfId="0" applyFont="1" applyFill="1" applyBorder="1" applyAlignment="1" applyProtection="1">
      <alignment vertical="top" wrapText="1"/>
    </xf>
    <xf numFmtId="0" fontId="1" fillId="2" borderId="32" xfId="0" applyFont="1" applyFill="1" applyBorder="1" applyAlignment="1" applyProtection="1">
      <alignment vertical="top" wrapText="1"/>
    </xf>
    <xf numFmtId="0" fontId="1" fillId="2" borderId="30"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29" xfId="0" applyFont="1" applyFill="1" applyBorder="1" applyAlignment="1" applyProtection="1">
      <alignment horizontal="right" vertical="center" wrapText="1"/>
    </xf>
    <xf numFmtId="0" fontId="2" fillId="2" borderId="35"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9"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8" fillId="3" borderId="1" xfId="0" applyFont="1" applyFill="1" applyBorder="1" applyAlignment="1">
      <alignment horizontal="center" vertical="center" wrapText="1"/>
    </xf>
    <xf numFmtId="0" fontId="21" fillId="3" borderId="21" xfId="0" applyFont="1" applyFill="1" applyBorder="1"/>
    <xf numFmtId="0" fontId="21" fillId="3" borderId="23"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5" xfId="0" applyBorder="1" applyProtection="1"/>
    <xf numFmtId="0" fontId="38" fillId="11" borderId="53"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8" fillId="11" borderId="7" xfId="0" applyFont="1" applyFill="1" applyBorder="1" applyAlignment="1" applyProtection="1">
      <alignment horizontal="left" vertical="center" wrapText="1"/>
    </xf>
    <xf numFmtId="0" fontId="39" fillId="0" borderId="8" xfId="0" applyFont="1" applyBorder="1" applyAlignment="1" applyProtection="1">
      <alignment horizontal="left" vertical="center"/>
    </xf>
    <xf numFmtId="0" fontId="35" fillId="8" borderId="9" xfId="4" applyFont="1" applyBorder="1" applyAlignment="1" applyProtection="1">
      <alignment horizontal="center" vertical="center"/>
      <protection locked="0"/>
    </xf>
    <xf numFmtId="0" fontId="40" fillId="8" borderId="9" xfId="4" applyFont="1" applyBorder="1" applyAlignment="1" applyProtection="1">
      <alignment horizontal="center" vertical="center"/>
      <protection locked="0"/>
    </xf>
    <xf numFmtId="0" fontId="40" fillId="8" borderId="6" xfId="4" applyFont="1" applyBorder="1" applyAlignment="1" applyProtection="1">
      <alignment horizontal="center" vertical="center"/>
      <protection locked="0"/>
    </xf>
    <xf numFmtId="0" fontId="39" fillId="0" borderId="56" xfId="0" applyFont="1" applyBorder="1" applyAlignment="1" applyProtection="1">
      <alignment horizontal="left" vertical="center"/>
    </xf>
    <xf numFmtId="0" fontId="35" fillId="12" borderId="9" xfId="4" applyFont="1" applyFill="1" applyBorder="1" applyAlignment="1" applyProtection="1">
      <alignment horizontal="center" vertical="center"/>
      <protection locked="0"/>
    </xf>
    <xf numFmtId="0" fontId="40" fillId="12" borderId="9" xfId="4" applyFont="1" applyFill="1" applyBorder="1" applyAlignment="1" applyProtection="1">
      <alignment horizontal="center" vertical="center"/>
      <protection locked="0"/>
    </xf>
    <xf numFmtId="0" fontId="40" fillId="12" borderId="6" xfId="4" applyFont="1" applyFill="1" applyBorder="1" applyAlignment="1" applyProtection="1">
      <alignment horizontal="center" vertical="center"/>
      <protection locked="0"/>
    </xf>
    <xf numFmtId="0" fontId="41" fillId="0" borderId="9" xfId="0" applyFont="1" applyBorder="1" applyAlignment="1" applyProtection="1">
      <alignment horizontal="left" vertical="center"/>
    </xf>
    <xf numFmtId="10" fontId="40" fillId="8" borderId="9" xfId="4" applyNumberFormat="1" applyFont="1" applyBorder="1" applyAlignment="1" applyProtection="1">
      <alignment horizontal="center" vertical="center"/>
      <protection locked="0"/>
    </xf>
    <xf numFmtId="10" fontId="40" fillId="8" borderId="6" xfId="4" applyNumberFormat="1" applyFont="1" applyBorder="1" applyAlignment="1" applyProtection="1">
      <alignment horizontal="center" vertical="center"/>
      <protection locked="0"/>
    </xf>
    <xf numFmtId="0" fontId="41" fillId="0" borderId="53" xfId="0" applyFont="1" applyBorder="1" applyAlignment="1" applyProtection="1">
      <alignment horizontal="left" vertical="center"/>
    </xf>
    <xf numFmtId="10" fontId="40" fillId="12" borderId="9" xfId="4" applyNumberFormat="1" applyFont="1" applyFill="1" applyBorder="1" applyAlignment="1" applyProtection="1">
      <alignment horizontal="center" vertical="center"/>
      <protection locked="0"/>
    </xf>
    <xf numFmtId="10" fontId="40"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57" xfId="0" applyFont="1" applyFill="1" applyBorder="1" applyAlignment="1" applyProtection="1">
      <alignment horizontal="center" vertical="center" wrapText="1"/>
    </xf>
    <xf numFmtId="0" fontId="38" fillId="11" borderId="41" xfId="0" applyFont="1" applyFill="1" applyBorder="1" applyAlignment="1" applyProtection="1">
      <alignment horizontal="center" vertical="center" wrapText="1"/>
    </xf>
    <xf numFmtId="0" fontId="39" fillId="0" borderId="9" xfId="0" applyFont="1" applyFill="1" applyBorder="1" applyAlignment="1" applyProtection="1">
      <alignment vertical="center" wrapText="1"/>
    </xf>
    <xf numFmtId="0" fontId="35" fillId="8" borderId="9" xfId="4" applyBorder="1" applyAlignment="1" applyProtection="1">
      <alignment wrapText="1"/>
      <protection locked="0"/>
    </xf>
    <xf numFmtId="0" fontId="35" fillId="12" borderId="9" xfId="4" applyFill="1" applyBorder="1" applyAlignment="1" applyProtection="1">
      <alignment wrapText="1"/>
      <protection locked="0"/>
    </xf>
    <xf numFmtId="0" fontId="42" fillId="2" borderId="9" xfId="0" applyFont="1" applyFill="1" applyBorder="1" applyAlignment="1" applyProtection="1">
      <alignment vertical="center" wrapText="1"/>
    </xf>
    <xf numFmtId="10" fontId="35" fillId="8" borderId="9" xfId="4" applyNumberFormat="1" applyBorder="1" applyAlignment="1" applyProtection="1">
      <alignment horizontal="center" vertical="center" wrapText="1"/>
      <protection locked="0"/>
    </xf>
    <xf numFmtId="10" fontId="35" fillId="12" borderId="9" xfId="4" applyNumberFormat="1" applyFill="1" applyBorder="1" applyAlignment="1" applyProtection="1">
      <alignment horizontal="center" vertical="center" wrapText="1"/>
      <protection locked="0"/>
    </xf>
    <xf numFmtId="0" fontId="38" fillId="11" borderId="49" xfId="0" applyFont="1" applyFill="1" applyBorder="1" applyAlignment="1" applyProtection="1">
      <alignment horizontal="center" vertical="center" wrapText="1"/>
    </xf>
    <xf numFmtId="0" fontId="38" fillId="11" borderId="9" xfId="0" applyFont="1" applyFill="1" applyBorder="1" applyAlignment="1" applyProtection="1">
      <alignment horizontal="center" vertical="center" wrapText="1"/>
    </xf>
    <xf numFmtId="0" fontId="38" fillId="11" borderId="6" xfId="0" applyFont="1" applyFill="1" applyBorder="1" applyAlignment="1" applyProtection="1">
      <alignment horizontal="center" vertical="center" wrapText="1"/>
    </xf>
    <xf numFmtId="0" fontId="43" fillId="8" borderId="49" xfId="4" applyFont="1" applyBorder="1" applyAlignment="1" applyProtection="1">
      <alignment vertical="center" wrapText="1"/>
      <protection locked="0"/>
    </xf>
    <xf numFmtId="0" fontId="43" fillId="8" borderId="9" xfId="4" applyFont="1" applyBorder="1" applyAlignment="1" applyProtection="1">
      <alignment horizontal="center" vertical="center"/>
      <protection locked="0"/>
    </xf>
    <xf numFmtId="0" fontId="43" fillId="8" borderId="6" xfId="4" applyFont="1" applyBorder="1" applyAlignment="1" applyProtection="1">
      <alignment horizontal="center" vertical="center"/>
      <protection locked="0"/>
    </xf>
    <xf numFmtId="0" fontId="43" fillId="12" borderId="9" xfId="4" applyFont="1" applyFill="1" applyBorder="1" applyAlignment="1" applyProtection="1">
      <alignment horizontal="center" vertical="center"/>
      <protection locked="0"/>
    </xf>
    <xf numFmtId="0" fontId="43" fillId="12" borderId="49" xfId="4" applyFont="1" applyFill="1" applyBorder="1" applyAlignment="1" applyProtection="1">
      <alignment vertical="center" wrapText="1"/>
      <protection locked="0"/>
    </xf>
    <xf numFmtId="0" fontId="43" fillId="12" borderId="6" xfId="4" applyFont="1" applyFill="1" applyBorder="1" applyAlignment="1" applyProtection="1">
      <alignment horizontal="center" vertical="center"/>
      <protection locked="0"/>
    </xf>
    <xf numFmtId="0" fontId="43" fillId="8" borderId="6" xfId="4" applyFont="1" applyBorder="1" applyAlignment="1" applyProtection="1">
      <alignment vertical="center"/>
      <protection locked="0"/>
    </xf>
    <xf numFmtId="0" fontId="43" fillId="12" borderId="6" xfId="4" applyFont="1" applyFill="1" applyBorder="1" applyAlignment="1" applyProtection="1">
      <alignment vertical="center"/>
      <protection locked="0"/>
    </xf>
    <xf numFmtId="0" fontId="43" fillId="8" borderId="34" xfId="4" applyFont="1" applyBorder="1" applyAlignment="1" applyProtection="1">
      <alignment vertical="center"/>
      <protection locked="0"/>
    </xf>
    <xf numFmtId="0" fontId="43" fillId="12" borderId="34"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57" xfId="0" applyFont="1" applyFill="1" applyBorder="1" applyAlignment="1" applyProtection="1">
      <alignment horizontal="center" vertical="center"/>
    </xf>
    <xf numFmtId="0" fontId="38" fillId="11" borderId="7" xfId="0" applyFont="1" applyFill="1" applyBorder="1" applyAlignment="1" applyProtection="1">
      <alignment horizontal="center" vertical="center"/>
    </xf>
    <xf numFmtId="0" fontId="38" fillId="11" borderId="53" xfId="0" applyFont="1" applyFill="1" applyBorder="1" applyAlignment="1" applyProtection="1">
      <alignment horizontal="center" vertical="center" wrapText="1"/>
    </xf>
    <xf numFmtId="0" fontId="35" fillId="8" borderId="9" xfId="4" applyBorder="1" applyAlignment="1" applyProtection="1">
      <alignment horizontal="center" vertical="center"/>
      <protection locked="0"/>
    </xf>
    <xf numFmtId="10" fontId="35" fillId="8" borderId="9" xfId="4" applyNumberFormat="1" applyBorder="1" applyAlignment="1" applyProtection="1">
      <alignment horizontal="center" vertical="center"/>
      <protection locked="0"/>
    </xf>
    <xf numFmtId="0" fontId="35" fillId="12" borderId="9" xfId="4" applyFill="1" applyBorder="1" applyAlignment="1" applyProtection="1">
      <alignment horizontal="center" vertical="center"/>
      <protection locked="0"/>
    </xf>
    <xf numFmtId="10" fontId="35" fillId="12" borderId="9" xfId="4" applyNumberFormat="1" applyFill="1" applyBorder="1" applyAlignment="1" applyProtection="1">
      <alignment horizontal="center" vertical="center"/>
      <protection locked="0"/>
    </xf>
    <xf numFmtId="0" fontId="38" fillId="11" borderId="37" xfId="0" applyFont="1" applyFill="1" applyBorder="1" applyAlignment="1" applyProtection="1">
      <alignment horizontal="center" vertical="center" wrapText="1"/>
    </xf>
    <xf numFmtId="0" fontId="38" fillId="11" borderId="27" xfId="0" applyFont="1" applyFill="1" applyBorder="1" applyAlignment="1" applyProtection="1">
      <alignment horizontal="center" vertical="center" wrapText="1"/>
    </xf>
    <xf numFmtId="0" fontId="38" fillId="11" borderId="50" xfId="0" applyFont="1" applyFill="1" applyBorder="1" applyAlignment="1" applyProtection="1">
      <alignment horizontal="center" vertical="center" wrapText="1"/>
    </xf>
    <xf numFmtId="0" fontId="35" fillId="8" borderId="9" xfId="4" applyBorder="1" applyProtection="1">
      <protection locked="0"/>
    </xf>
    <xf numFmtId="0" fontId="43" fillId="8" borderId="27" xfId="4" applyFont="1" applyBorder="1" applyAlignment="1" applyProtection="1">
      <alignment vertical="center" wrapText="1"/>
      <protection locked="0"/>
    </xf>
    <xf numFmtId="0" fontId="43" fillId="8" borderId="50" xfId="4" applyFont="1" applyBorder="1" applyAlignment="1" applyProtection="1">
      <alignment horizontal="center" vertical="center"/>
      <protection locked="0"/>
    </xf>
    <xf numFmtId="0" fontId="35" fillId="12" borderId="9" xfId="4" applyFill="1" applyBorder="1" applyProtection="1">
      <protection locked="0"/>
    </xf>
    <xf numFmtId="0" fontId="43" fillId="12" borderId="27" xfId="4" applyFont="1" applyFill="1" applyBorder="1" applyAlignment="1" applyProtection="1">
      <alignment vertical="center" wrapText="1"/>
      <protection locked="0"/>
    </xf>
    <xf numFmtId="0" fontId="43" fillId="12" borderId="50"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5" xfId="0" applyFont="1" applyFill="1" applyBorder="1" applyAlignment="1" applyProtection="1">
      <alignment horizontal="center" vertical="center" wrapText="1"/>
    </xf>
    <xf numFmtId="0" fontId="38" fillId="11" borderId="26" xfId="0" applyFont="1" applyFill="1" applyBorder="1" applyAlignment="1" applyProtection="1">
      <alignment horizontal="center" vertical="center"/>
    </xf>
    <xf numFmtId="0" fontId="35" fillId="8" borderId="9" xfId="4" applyBorder="1" applyAlignment="1" applyProtection="1">
      <alignment vertical="center" wrapText="1"/>
      <protection locked="0"/>
    </xf>
    <xf numFmtId="0" fontId="35" fillId="8" borderId="49" xfId="4" applyBorder="1" applyAlignment="1" applyProtection="1">
      <alignment vertical="center" wrapText="1"/>
      <protection locked="0"/>
    </xf>
    <xf numFmtId="0" fontId="35" fillId="12" borderId="9" xfId="4" applyFill="1" applyBorder="1" applyAlignment="1" applyProtection="1">
      <alignment vertical="center" wrapText="1"/>
      <protection locked="0"/>
    </xf>
    <xf numFmtId="0" fontId="35" fillId="12" borderId="49" xfId="4" applyFill="1" applyBorder="1" applyAlignment="1" applyProtection="1">
      <alignment vertical="center" wrapText="1"/>
      <protection locked="0"/>
    </xf>
    <xf numFmtId="0" fontId="35" fillId="8" borderId="53" xfId="4" applyBorder="1" applyAlignment="1" applyProtection="1">
      <alignment horizontal="center" vertical="center"/>
      <protection locked="0"/>
    </xf>
    <xf numFmtId="0" fontId="35" fillId="8" borderId="6" xfId="4"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1" xfId="0" applyFont="1" applyFill="1" applyBorder="1" applyAlignment="1" applyProtection="1">
      <alignment horizontal="center" vertical="center"/>
    </xf>
    <xf numFmtId="0" fontId="35" fillId="8" borderId="6" xfId="4" applyBorder="1" applyAlignment="1" applyProtection="1">
      <alignment vertical="center" wrapText="1"/>
      <protection locked="0"/>
    </xf>
    <xf numFmtId="0" fontId="35" fillId="12" borderId="27"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5" fillId="12" borderId="6" xfId="4" applyFill="1" applyBorder="1" applyAlignment="1" applyProtection="1">
      <alignment vertical="center" wrapText="1"/>
      <protection locked="0"/>
    </xf>
    <xf numFmtId="0" fontId="38" fillId="11" borderId="38" xfId="0" applyFont="1" applyFill="1" applyBorder="1" applyAlignment="1" applyProtection="1">
      <alignment horizontal="center" vertical="center"/>
    </xf>
    <xf numFmtId="0" fontId="38" fillId="11" borderId="8" xfId="0" applyFont="1" applyFill="1" applyBorder="1" applyAlignment="1" applyProtection="1">
      <alignment horizontal="center" vertical="center" wrapText="1"/>
    </xf>
    <xf numFmtId="0" fontId="35" fillId="8" borderId="32" xfId="4" applyBorder="1" applyAlignment="1" applyProtection="1">
      <protection locked="0"/>
    </xf>
    <xf numFmtId="10" fontId="35" fillId="8" borderId="37" xfId="4" applyNumberFormat="1" applyBorder="1" applyAlignment="1" applyProtection="1">
      <alignment horizontal="center" vertical="center"/>
      <protection locked="0"/>
    </xf>
    <xf numFmtId="0" fontId="35" fillId="12" borderId="32" xfId="4" applyFill="1" applyBorder="1" applyAlignment="1" applyProtection="1">
      <protection locked="0"/>
    </xf>
    <xf numFmtId="10" fontId="35" fillId="12" borderId="37" xfId="4" applyNumberFormat="1" applyFill="1" applyBorder="1" applyAlignment="1" applyProtection="1">
      <alignment horizontal="center" vertical="center"/>
      <protection locked="0"/>
    </xf>
    <xf numFmtId="0" fontId="38" fillId="11" borderId="27" xfId="0" applyFont="1" applyFill="1" applyBorder="1" applyAlignment="1" applyProtection="1">
      <alignment horizontal="center" vertical="center"/>
    </xf>
    <xf numFmtId="0" fontId="38" fillId="11" borderId="9" xfId="0" applyFont="1" applyFill="1" applyBorder="1" applyAlignment="1" applyProtection="1">
      <alignment horizontal="center" wrapText="1"/>
    </xf>
    <xf numFmtId="0" fontId="38" fillId="11" borderId="6" xfId="0" applyFont="1" applyFill="1" applyBorder="1" applyAlignment="1" applyProtection="1">
      <alignment horizontal="center" wrapText="1"/>
    </xf>
    <xf numFmtId="0" fontId="38" fillId="11" borderId="53" xfId="0" applyFont="1" applyFill="1" applyBorder="1" applyAlignment="1" applyProtection="1">
      <alignment horizontal="center" wrapText="1"/>
    </xf>
    <xf numFmtId="0" fontId="43" fillId="8" borderId="9" xfId="4" applyFont="1" applyBorder="1" applyAlignment="1" applyProtection="1">
      <alignment horizontal="center" vertical="center" wrapText="1"/>
      <protection locked="0"/>
    </xf>
    <xf numFmtId="0" fontId="43" fillId="12" borderId="9" xfId="4" applyFont="1" applyFill="1" applyBorder="1" applyAlignment="1" applyProtection="1">
      <alignment horizontal="center" vertical="center" wrapText="1"/>
      <protection locked="0"/>
    </xf>
    <xf numFmtId="0" fontId="35" fillId="8" borderId="27"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17" xfId="0" applyFont="1" applyFill="1" applyBorder="1" applyAlignment="1">
      <alignment vertical="top" wrapText="1"/>
    </xf>
    <xf numFmtId="0" fontId="22" fillId="3" borderId="18" xfId="0" applyFont="1" applyFill="1" applyBorder="1" applyAlignment="1">
      <alignment vertical="top" wrapText="1"/>
    </xf>
    <xf numFmtId="0" fontId="20" fillId="3" borderId="22" xfId="1" applyFill="1" applyBorder="1" applyAlignment="1" applyProtection="1">
      <alignment vertical="top" wrapText="1"/>
    </xf>
    <xf numFmtId="0" fontId="20" fillId="3" borderId="23" xfId="1" applyFill="1" applyBorder="1" applyAlignment="1" applyProtection="1">
      <alignment vertical="top" wrapText="1"/>
    </xf>
    <xf numFmtId="0" fontId="38" fillId="11" borderId="27" xfId="0" applyFont="1" applyFill="1" applyBorder="1" applyAlignment="1" applyProtection="1">
      <alignment horizontal="center" vertical="center" wrapText="1"/>
    </xf>
    <xf numFmtId="0" fontId="35" fillId="12" borderId="50" xfId="4" applyFill="1" applyBorder="1" applyAlignment="1" applyProtection="1">
      <alignment horizontal="center" vertical="center"/>
      <protection locked="0"/>
    </xf>
    <xf numFmtId="0" fontId="0" fillId="10" borderId="1" xfId="0" applyFill="1" applyBorder="1" applyProtection="1"/>
    <xf numFmtId="0" fontId="35" fillId="12" borderId="53" xfId="4" applyFill="1" applyBorder="1" applyAlignment="1" applyProtection="1">
      <alignment vertical="center"/>
      <protection locked="0"/>
    </xf>
    <xf numFmtId="0" fontId="0" fillId="0" borderId="0" xfId="0" applyAlignment="1">
      <alignment vertical="center" wrapText="1"/>
    </xf>
    <xf numFmtId="0" fontId="2" fillId="2" borderId="29" xfId="0" applyFont="1" applyFill="1" applyBorder="1" applyAlignment="1" applyProtection="1">
      <alignment horizontal="center" vertical="center" wrapText="1"/>
    </xf>
    <xf numFmtId="14" fontId="3" fillId="0" borderId="0" xfId="0" applyNumberFormat="1" applyFont="1" applyProtection="1"/>
    <xf numFmtId="0" fontId="52" fillId="0" borderId="0" xfId="0" applyFont="1"/>
    <xf numFmtId="0" fontId="55" fillId="13" borderId="61" xfId="0" applyFont="1" applyFill="1" applyBorder="1" applyAlignment="1">
      <alignment horizontal="center" vertical="center" wrapText="1"/>
    </xf>
    <xf numFmtId="0" fontId="58" fillId="14" borderId="9" xfId="0" applyFont="1" applyFill="1" applyBorder="1" applyAlignment="1"/>
    <xf numFmtId="166" fontId="59" fillId="0" borderId="9" xfId="5" applyNumberFormat="1" applyFont="1" applyFill="1" applyBorder="1" applyAlignment="1">
      <alignment horizontal="right"/>
    </xf>
    <xf numFmtId="0" fontId="60" fillId="14" borderId="9" xfId="0" applyFont="1" applyFill="1" applyBorder="1" applyAlignment="1"/>
    <xf numFmtId="166" fontId="59" fillId="14" borderId="9" xfId="0" applyNumberFormat="1" applyFont="1" applyFill="1" applyBorder="1" applyAlignment="1">
      <alignment horizontal="right" vertical="top"/>
    </xf>
    <xf numFmtId="9" fontId="52" fillId="0" borderId="9" xfId="6" applyFont="1" applyBorder="1" applyAlignment="1">
      <alignment vertical="center"/>
    </xf>
    <xf numFmtId="0" fontId="60" fillId="0" borderId="9" xfId="0" applyFont="1" applyFill="1" applyBorder="1" applyAlignment="1"/>
    <xf numFmtId="166" fontId="59" fillId="0" borderId="9" xfId="0" applyNumberFormat="1" applyFont="1" applyFill="1" applyBorder="1" applyAlignment="1">
      <alignment horizontal="right" vertical="top"/>
    </xf>
    <xf numFmtId="9" fontId="52" fillId="0" borderId="9" xfId="6" applyFont="1" applyFill="1" applyBorder="1" applyAlignment="1">
      <alignment vertical="center"/>
    </xf>
    <xf numFmtId="3" fontId="0" fillId="0" borderId="0" xfId="0" applyNumberFormat="1"/>
    <xf numFmtId="0" fontId="58" fillId="14" borderId="9" xfId="0" applyFont="1" applyFill="1" applyBorder="1" applyAlignment="1">
      <alignment horizontal="center"/>
    </xf>
    <xf numFmtId="9" fontId="0" fillId="0" borderId="0" xfId="6" applyNumberFormat="1" applyFont="1"/>
    <xf numFmtId="164" fontId="59" fillId="0" borderId="9" xfId="5" applyNumberFormat="1" applyFont="1" applyFill="1" applyBorder="1" applyAlignment="1">
      <alignment horizontal="right"/>
    </xf>
    <xf numFmtId="9" fontId="52" fillId="0" borderId="9" xfId="6" quotePrefix="1" applyFont="1" applyFill="1" applyBorder="1" applyAlignment="1">
      <alignment horizontal="center" vertical="center"/>
    </xf>
    <xf numFmtId="166" fontId="0" fillId="0" borderId="0" xfId="5" applyNumberFormat="1" applyFont="1" applyFill="1"/>
    <xf numFmtId="0" fontId="52" fillId="0" borderId="0" xfId="0" applyFont="1" applyFill="1"/>
    <xf numFmtId="166" fontId="59" fillId="14" borderId="9" xfId="5" applyNumberFormat="1" applyFont="1" applyFill="1" applyBorder="1" applyAlignment="1">
      <alignment horizontal="right"/>
    </xf>
    <xf numFmtId="166" fontId="59" fillId="14" borderId="37" xfId="5" applyNumberFormat="1" applyFont="1" applyFill="1" applyBorder="1" applyAlignment="1">
      <alignment horizontal="center" vertical="center"/>
    </xf>
    <xf numFmtId="166" fontId="59" fillId="14" borderId="54" xfId="5" applyNumberFormat="1" applyFont="1" applyFill="1" applyBorder="1" applyAlignment="1">
      <alignment horizontal="center" vertical="center"/>
    </xf>
    <xf numFmtId="166" fontId="59" fillId="14" borderId="57" xfId="5" applyNumberFormat="1" applyFont="1" applyFill="1" applyBorder="1" applyAlignment="1">
      <alignment horizontal="center" vertical="center"/>
    </xf>
    <xf numFmtId="166" fontId="59" fillId="15" borderId="9" xfId="5" applyNumberFormat="1" applyFont="1" applyFill="1" applyBorder="1" applyAlignment="1">
      <alignment horizontal="right"/>
    </xf>
    <xf numFmtId="164" fontId="0" fillId="0" borderId="0" xfId="5" applyFont="1"/>
    <xf numFmtId="166" fontId="59" fillId="0" borderId="9" xfId="5" applyNumberFormat="1" applyFont="1" applyFill="1" applyBorder="1" applyAlignment="1">
      <alignment horizontal="center" vertical="center"/>
    </xf>
    <xf numFmtId="3" fontId="54" fillId="13" borderId="9" xfId="0" applyNumberFormat="1" applyFont="1" applyFill="1" applyBorder="1" applyAlignment="1">
      <alignment horizontal="right"/>
    </xf>
    <xf numFmtId="0" fontId="54" fillId="13" borderId="9" xfId="0" quotePrefix="1" applyFont="1" applyFill="1" applyBorder="1" applyAlignment="1">
      <alignment horizontal="center"/>
    </xf>
    <xf numFmtId="3" fontId="61" fillId="13" borderId="9" xfId="0" applyNumberFormat="1" applyFont="1" applyFill="1" applyBorder="1" applyAlignment="1">
      <alignment horizontal="right"/>
    </xf>
    <xf numFmtId="9" fontId="62" fillId="13" borderId="9" xfId="6" applyFont="1" applyFill="1" applyBorder="1" applyAlignment="1">
      <alignment horizontal="right"/>
    </xf>
    <xf numFmtId="0" fontId="58" fillId="15" borderId="9" xfId="0" applyFont="1" applyFill="1" applyBorder="1" applyAlignment="1"/>
    <xf numFmtId="0" fontId="58" fillId="16" borderId="9" xfId="0" applyFont="1" applyFill="1" applyBorder="1" applyAlignment="1"/>
    <xf numFmtId="0" fontId="60" fillId="16" borderId="9" xfId="0" applyFont="1" applyFill="1" applyBorder="1" applyAlignment="1"/>
    <xf numFmtId="166" fontId="46" fillId="2" borderId="6" xfId="5" applyNumberFormat="1" applyFont="1" applyFill="1" applyBorder="1" applyAlignment="1" applyProtection="1">
      <alignment vertical="top" wrapText="1"/>
    </xf>
    <xf numFmtId="166" fontId="46" fillId="2" borderId="15" xfId="5" applyNumberFormat="1" applyFont="1" applyFill="1" applyBorder="1" applyAlignment="1" applyProtection="1">
      <alignment vertical="top" wrapText="1"/>
    </xf>
    <xf numFmtId="0" fontId="63" fillId="9" borderId="1" xfId="0" applyFont="1" applyFill="1" applyBorder="1" applyProtection="1">
      <protection locked="0"/>
    </xf>
    <xf numFmtId="0" fontId="65" fillId="2" borderId="48" xfId="0" applyFont="1" applyFill="1" applyBorder="1" applyAlignment="1" applyProtection="1">
      <alignment vertical="center" wrapText="1"/>
    </xf>
    <xf numFmtId="0" fontId="65" fillId="15" borderId="48" xfId="0" applyFont="1" applyFill="1" applyBorder="1" applyAlignment="1" applyProtection="1">
      <alignment vertical="center" wrapText="1"/>
    </xf>
    <xf numFmtId="0" fontId="2" fillId="3" borderId="22" xfId="0" applyFont="1" applyFill="1" applyBorder="1" applyAlignment="1" applyProtection="1">
      <alignment vertical="center" wrapText="1"/>
    </xf>
    <xf numFmtId="0" fontId="2" fillId="3" borderId="23" xfId="0" applyFont="1" applyFill="1" applyBorder="1" applyAlignment="1" applyProtection="1">
      <alignment vertical="center" wrapText="1"/>
    </xf>
    <xf numFmtId="164" fontId="65" fillId="15" borderId="48" xfId="5" applyFont="1" applyFill="1" applyBorder="1" applyAlignment="1" applyProtection="1">
      <alignment horizontal="center" vertical="center" wrapText="1"/>
    </xf>
    <xf numFmtId="164" fontId="0" fillId="0" borderId="0" xfId="5" applyFont="1" applyAlignment="1">
      <alignment horizontal="center"/>
    </xf>
    <xf numFmtId="164" fontId="1" fillId="3" borderId="17" xfId="5" applyFont="1" applyFill="1" applyBorder="1" applyAlignment="1" applyProtection="1">
      <alignment horizontal="center"/>
    </xf>
    <xf numFmtId="164" fontId="1" fillId="3" borderId="0" xfId="5" applyFont="1" applyFill="1" applyBorder="1" applyAlignment="1" applyProtection="1">
      <alignment horizontal="center"/>
    </xf>
    <xf numFmtId="164" fontId="2" fillId="2" borderId="14" xfId="5" applyFont="1" applyFill="1" applyBorder="1" applyAlignment="1" applyProtection="1">
      <alignment horizontal="center" vertical="center" wrapText="1"/>
    </xf>
    <xf numFmtId="164" fontId="2" fillId="3" borderId="22" xfId="5" applyFont="1" applyFill="1" applyBorder="1" applyAlignment="1" applyProtection="1">
      <alignment horizontal="center" vertical="center" wrapText="1"/>
    </xf>
    <xf numFmtId="0" fontId="46" fillId="0" borderId="1" xfId="0" applyFont="1" applyFill="1" applyBorder="1" applyAlignment="1">
      <alignment vertical="center" wrapText="1"/>
    </xf>
    <xf numFmtId="166" fontId="59" fillId="14" borderId="37" xfId="5" applyNumberFormat="1" applyFont="1" applyFill="1" applyBorder="1" applyAlignment="1">
      <alignment horizontal="center" vertical="center"/>
    </xf>
    <xf numFmtId="166" fontId="59" fillId="14" borderId="57" xfId="5" applyNumberFormat="1" applyFont="1" applyFill="1" applyBorder="1" applyAlignment="1">
      <alignment horizontal="center" vertical="center"/>
    </xf>
    <xf numFmtId="166" fontId="59" fillId="14" borderId="54" xfId="5" applyNumberFormat="1" applyFont="1" applyFill="1" applyBorder="1" applyAlignment="1">
      <alignment horizontal="center" vertical="center"/>
    </xf>
    <xf numFmtId="0" fontId="2" fillId="3" borderId="0" xfId="0" applyFont="1" applyFill="1" applyBorder="1" applyAlignment="1" applyProtection="1">
      <alignment horizontal="left" vertical="center" wrapText="1"/>
    </xf>
    <xf numFmtId="0" fontId="38" fillId="11" borderId="38" xfId="0" applyFont="1" applyFill="1" applyBorder="1" applyAlignment="1" applyProtection="1">
      <alignment horizontal="center" vertical="center" wrapText="1"/>
    </xf>
    <xf numFmtId="0" fontId="38" fillId="11" borderId="27" xfId="0" applyFont="1" applyFill="1" applyBorder="1" applyAlignment="1" applyProtection="1">
      <alignment horizontal="center" vertical="center" wrapText="1"/>
    </xf>
    <xf numFmtId="0" fontId="38" fillId="11" borderId="50" xfId="0" applyFont="1" applyFill="1" applyBorder="1" applyAlignment="1" applyProtection="1">
      <alignment horizontal="center" vertical="center" wrapText="1"/>
    </xf>
    <xf numFmtId="0" fontId="38" fillId="11" borderId="38" xfId="0" applyFont="1" applyFill="1" applyBorder="1" applyAlignment="1" applyProtection="1">
      <alignment horizontal="center" vertical="center"/>
    </xf>
    <xf numFmtId="0" fontId="43" fillId="8" borderId="27" xfId="4" applyFont="1" applyBorder="1" applyAlignment="1" applyProtection="1">
      <alignment horizontal="center" vertical="center" wrapText="1"/>
      <protection locked="0"/>
    </xf>
    <xf numFmtId="0" fontId="35" fillId="12" borderId="50" xfId="4" applyFill="1" applyBorder="1" applyAlignment="1" applyProtection="1">
      <alignment horizontal="center" vertical="center"/>
      <protection locked="0"/>
    </xf>
    <xf numFmtId="0" fontId="35" fillId="12" borderId="53" xfId="4" applyFill="1" applyBorder="1" applyAlignment="1" applyProtection="1">
      <alignment horizontal="center" vertical="center" wrapText="1"/>
      <protection locked="0"/>
    </xf>
    <xf numFmtId="0" fontId="35" fillId="12" borderId="27" xfId="4" applyFill="1" applyBorder="1" applyAlignment="1" applyProtection="1">
      <alignment horizontal="center" vertical="center" wrapText="1"/>
      <protection locked="0"/>
    </xf>
    <xf numFmtId="0" fontId="38" fillId="11" borderId="49"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35" fillId="8" borderId="53" xfId="4" applyBorder="1" applyAlignment="1" applyProtection="1">
      <alignment horizontal="center" vertical="center" wrapText="1"/>
      <protection locked="0"/>
    </xf>
    <xf numFmtId="0" fontId="38" fillId="11" borderId="53" xfId="0" applyFont="1" applyFill="1" applyBorder="1" applyAlignment="1" applyProtection="1">
      <alignment horizontal="center" vertical="center" wrapText="1"/>
    </xf>
    <xf numFmtId="0" fontId="68" fillId="2" borderId="5" xfId="0" applyFont="1" applyFill="1" applyBorder="1" applyAlignment="1" applyProtection="1">
      <alignment vertical="top" wrapText="1"/>
    </xf>
    <xf numFmtId="0" fontId="68" fillId="2" borderId="3" xfId="0" applyFont="1" applyFill="1" applyBorder="1" applyAlignment="1" applyProtection="1">
      <alignment vertical="top" wrapText="1"/>
    </xf>
    <xf numFmtId="166" fontId="59" fillId="18" borderId="9" xfId="5" applyNumberFormat="1" applyFont="1" applyFill="1" applyBorder="1" applyAlignment="1">
      <alignment horizontal="right"/>
    </xf>
    <xf numFmtId="166" fontId="59" fillId="16" borderId="9" xfId="5" applyNumberFormat="1" applyFont="1" applyFill="1" applyBorder="1" applyAlignment="1">
      <alignment horizontal="right"/>
    </xf>
    <xf numFmtId="166" fontId="0" fillId="0" borderId="0" xfId="5" applyNumberFormat="1" applyFont="1"/>
    <xf numFmtId="164" fontId="0" fillId="19" borderId="0" xfId="5" applyFont="1" applyFill="1"/>
    <xf numFmtId="164" fontId="0" fillId="19" borderId="0" xfId="0" applyNumberFormat="1" applyFill="1"/>
    <xf numFmtId="164" fontId="0" fillId="0" borderId="0" xfId="0" applyNumberFormat="1"/>
    <xf numFmtId="166" fontId="59" fillId="19" borderId="9" xfId="5" applyNumberFormat="1" applyFont="1" applyFill="1" applyBorder="1" applyAlignment="1">
      <alignment horizontal="right"/>
    </xf>
    <xf numFmtId="0" fontId="0" fillId="20" borderId="0" xfId="0" applyFill="1"/>
    <xf numFmtId="166" fontId="59" fillId="20" borderId="9" xfId="5" applyNumberFormat="1" applyFont="1" applyFill="1" applyBorder="1" applyAlignment="1">
      <alignment horizontal="right"/>
    </xf>
    <xf numFmtId="166" fontId="59" fillId="19" borderId="57" xfId="5" applyNumberFormat="1" applyFont="1" applyFill="1" applyBorder="1" applyAlignment="1">
      <alignment horizontal="center" vertical="center"/>
    </xf>
    <xf numFmtId="166" fontId="59" fillId="0" borderId="57" xfId="5" applyNumberFormat="1" applyFont="1" applyFill="1" applyBorder="1" applyAlignment="1">
      <alignment horizontal="center" vertical="center"/>
    </xf>
    <xf numFmtId="166" fontId="0" fillId="0" borderId="0" xfId="6" applyNumberFormat="1" applyFont="1"/>
    <xf numFmtId="166" fontId="0" fillId="0" borderId="0" xfId="0" applyNumberFormat="1"/>
    <xf numFmtId="164" fontId="0" fillId="0" borderId="0" xfId="5" applyFont="1" applyFill="1"/>
    <xf numFmtId="164" fontId="0" fillId="0" borderId="0" xfId="0" applyNumberFormat="1" applyFill="1"/>
    <xf numFmtId="164" fontId="69" fillId="0" borderId="0" xfId="0" applyNumberFormat="1" applyFont="1"/>
    <xf numFmtId="0" fontId="0" fillId="18" borderId="0" xfId="0" applyFill="1"/>
    <xf numFmtId="0" fontId="0" fillId="0" borderId="19" xfId="0" applyBorder="1"/>
    <xf numFmtId="0" fontId="71" fillId="11" borderId="49" xfId="0" applyFont="1" applyFill="1" applyBorder="1" applyAlignment="1" applyProtection="1">
      <alignment horizontal="center" vertical="center" wrapText="1"/>
    </xf>
    <xf numFmtId="0" fontId="66" fillId="0" borderId="0" xfId="0" applyFont="1" applyProtection="1"/>
    <xf numFmtId="0" fontId="66" fillId="3" borderId="0" xfId="0" applyFont="1" applyFill="1" applyBorder="1" applyAlignment="1">
      <alignment vertical="center"/>
    </xf>
    <xf numFmtId="0" fontId="66" fillId="3" borderId="0" xfId="0" applyFont="1" applyFill="1" applyBorder="1"/>
    <xf numFmtId="0" fontId="66" fillId="9" borderId="1" xfId="0" applyFont="1" applyFill="1" applyBorder="1" applyProtection="1">
      <protection locked="0"/>
    </xf>
    <xf numFmtId="0" fontId="66" fillId="0" borderId="0" xfId="0" applyFont="1" applyAlignment="1" applyProtection="1">
      <alignment horizontal="left"/>
    </xf>
    <xf numFmtId="0" fontId="66" fillId="0" borderId="0" xfId="0" applyFont="1" applyBorder="1" applyAlignment="1" applyProtection="1">
      <alignment wrapText="1"/>
    </xf>
    <xf numFmtId="0" fontId="66" fillId="0" borderId="0" xfId="0" applyFont="1" applyBorder="1" applyAlignment="1" applyProtection="1">
      <alignment horizontal="left" wrapText="1"/>
    </xf>
    <xf numFmtId="0" fontId="66" fillId="0" borderId="0" xfId="0" applyFont="1" applyBorder="1" applyAlignment="1" applyProtection="1">
      <alignment horizontal="left" vertical="center" wrapText="1"/>
    </xf>
    <xf numFmtId="0" fontId="76" fillId="8" borderId="9" xfId="4" applyFont="1" applyBorder="1" applyAlignment="1" applyProtection="1">
      <alignment vertical="center" wrapText="1"/>
      <protection locked="0"/>
    </xf>
    <xf numFmtId="0" fontId="41" fillId="0" borderId="9" xfId="0" applyFont="1" applyBorder="1" applyAlignment="1" applyProtection="1">
      <alignment horizontal="left" vertical="center" wrapText="1"/>
    </xf>
    <xf numFmtId="0" fontId="24" fillId="3" borderId="0" xfId="0" applyFont="1" applyFill="1" applyBorder="1" applyAlignment="1">
      <alignment vertical="center" wrapText="1"/>
    </xf>
    <xf numFmtId="0" fontId="0" fillId="3" borderId="0" xfId="0" applyFill="1" applyBorder="1" applyAlignment="1">
      <alignment wrapText="1"/>
    </xf>
    <xf numFmtId="0" fontId="0" fillId="0" borderId="15" xfId="0" applyBorder="1" applyAlignment="1" applyProtection="1">
      <alignment wrapText="1"/>
    </xf>
    <xf numFmtId="0" fontId="39" fillId="0" borderId="8" xfId="0" applyFont="1" applyBorder="1" applyAlignment="1" applyProtection="1">
      <alignment horizontal="left" vertical="center" wrapText="1"/>
    </xf>
    <xf numFmtId="0" fontId="35" fillId="8" borderId="9" xfId="4" applyBorder="1" applyAlignment="1" applyProtection="1">
      <alignment horizontal="center" vertical="center" wrapText="1"/>
      <protection locked="0"/>
    </xf>
    <xf numFmtId="0" fontId="38" fillId="11" borderId="26" xfId="0" applyFont="1" applyFill="1" applyBorder="1" applyAlignment="1" applyProtection="1">
      <alignment horizontal="center" vertical="center" wrapText="1"/>
    </xf>
    <xf numFmtId="0" fontId="35" fillId="8" borderId="32" xfId="4" applyBorder="1" applyAlignment="1" applyProtection="1">
      <alignment wrapText="1"/>
      <protection locked="0"/>
    </xf>
    <xf numFmtId="0" fontId="0" fillId="0" borderId="0" xfId="0" applyAlignment="1">
      <alignment wrapText="1"/>
    </xf>
    <xf numFmtId="0" fontId="65" fillId="17" borderId="16" xfId="0" applyFont="1" applyFill="1" applyBorder="1" applyAlignment="1" applyProtection="1">
      <alignment vertical="center" wrapText="1"/>
    </xf>
    <xf numFmtId="164" fontId="65" fillId="17" borderId="16" xfId="5" applyFont="1" applyFill="1" applyBorder="1" applyAlignment="1" applyProtection="1">
      <alignment horizontal="center" vertical="center" wrapText="1"/>
    </xf>
    <xf numFmtId="0" fontId="65" fillId="15" borderId="45" xfId="0" applyFont="1" applyFill="1" applyBorder="1" applyAlignment="1" applyProtection="1">
      <alignment vertical="center" wrapText="1"/>
    </xf>
    <xf numFmtId="164" fontId="65" fillId="15" borderId="45" xfId="5" applyFont="1" applyFill="1" applyBorder="1" applyAlignment="1" applyProtection="1">
      <alignment horizontal="center" vertical="center" wrapText="1"/>
    </xf>
    <xf numFmtId="0" fontId="1" fillId="3" borderId="18" xfId="0" applyFont="1" applyFill="1" applyBorder="1" applyAlignment="1" applyProtection="1">
      <alignment horizontal="left" vertical="center"/>
    </xf>
    <xf numFmtId="0" fontId="65" fillId="0" borderId="48" xfId="0" applyFont="1" applyFill="1" applyBorder="1" applyAlignment="1" applyProtection="1">
      <alignment vertical="center" wrapText="1"/>
    </xf>
    <xf numFmtId="164" fontId="65" fillId="0" borderId="48" xfId="5" applyFont="1" applyFill="1" applyBorder="1" applyAlignment="1" applyProtection="1">
      <alignment horizontal="center" vertical="center" wrapText="1"/>
    </xf>
    <xf numFmtId="9" fontId="65" fillId="15" borderId="48" xfId="0" quotePrefix="1" applyNumberFormat="1" applyFont="1" applyFill="1" applyBorder="1" applyAlignment="1" applyProtection="1">
      <alignment vertical="center" wrapText="1"/>
    </xf>
    <xf numFmtId="0" fontId="65" fillId="0" borderId="48" xfId="0" quotePrefix="1" applyFont="1" applyFill="1" applyBorder="1" applyAlignment="1" applyProtection="1">
      <alignment vertical="center" wrapText="1"/>
    </xf>
    <xf numFmtId="0" fontId="65" fillId="0" borderId="63" xfId="0" applyFont="1" applyFill="1" applyBorder="1" applyAlignment="1" applyProtection="1">
      <alignment vertical="center" wrapText="1"/>
    </xf>
    <xf numFmtId="0" fontId="65" fillId="15" borderId="2" xfId="0" applyFont="1" applyFill="1" applyBorder="1" applyAlignment="1" applyProtection="1">
      <alignment vertical="center" wrapText="1"/>
    </xf>
    <xf numFmtId="0" fontId="65" fillId="0" borderId="3" xfId="0" applyFont="1" applyFill="1" applyBorder="1" applyAlignment="1" applyProtection="1">
      <alignment vertical="center" wrapText="1"/>
    </xf>
    <xf numFmtId="0" fontId="65" fillId="0" borderId="42" xfId="0" applyFont="1" applyFill="1" applyBorder="1" applyAlignment="1" applyProtection="1">
      <alignment vertical="center" wrapText="1"/>
    </xf>
    <xf numFmtId="164" fontId="65" fillId="0" borderId="42" xfId="5" applyFont="1" applyFill="1" applyBorder="1" applyAlignment="1" applyProtection="1">
      <alignment horizontal="center" vertical="center" wrapText="1"/>
    </xf>
    <xf numFmtId="0" fontId="65" fillId="0" borderId="4" xfId="0" applyFont="1" applyFill="1" applyBorder="1" applyAlignment="1" applyProtection="1">
      <alignment vertical="center" wrapText="1"/>
    </xf>
    <xf numFmtId="0" fontId="2" fillId="3" borderId="14" xfId="0" applyFont="1" applyFill="1" applyBorder="1" applyAlignment="1" applyProtection="1">
      <alignment vertical="center" wrapText="1"/>
    </xf>
    <xf numFmtId="0" fontId="0" fillId="0" borderId="16" xfId="0" applyBorder="1"/>
    <xf numFmtId="0" fontId="0" fillId="0" borderId="21" xfId="0" applyBorder="1"/>
    <xf numFmtId="0" fontId="1" fillId="3" borderId="21" xfId="0" applyFont="1" applyFill="1" applyBorder="1" applyAlignment="1" applyProtection="1">
      <alignment horizontal="left" vertical="center"/>
    </xf>
    <xf numFmtId="0" fontId="0" fillId="2" borderId="9" xfId="0" applyFill="1" applyBorder="1" applyAlignment="1">
      <alignment horizontal="center" vertical="center"/>
    </xf>
    <xf numFmtId="0" fontId="69" fillId="2" borderId="9" xfId="0" applyFont="1" applyFill="1" applyBorder="1" applyAlignment="1">
      <alignment horizontal="center" vertical="center"/>
    </xf>
    <xf numFmtId="0" fontId="21" fillId="2" borderId="9" xfId="0" applyFont="1" applyFill="1" applyBorder="1" applyAlignment="1">
      <alignment vertical="center" wrapText="1"/>
    </xf>
    <xf numFmtId="0" fontId="1" fillId="2" borderId="27" xfId="0" applyFont="1" applyFill="1" applyBorder="1" applyAlignment="1" applyProtection="1">
      <alignment vertical="center" wrapText="1"/>
    </xf>
    <xf numFmtId="0" fontId="21" fillId="2" borderId="9" xfId="0" quotePrefix="1" applyFont="1" applyFill="1" applyBorder="1" applyAlignment="1">
      <alignment vertical="center" wrapText="1"/>
    </xf>
    <xf numFmtId="0" fontId="1" fillId="5" borderId="25" xfId="0" applyFont="1" applyFill="1" applyBorder="1" applyAlignment="1" applyProtection="1">
      <alignment horizontal="center" vertical="center"/>
    </xf>
    <xf numFmtId="0" fontId="82" fillId="2" borderId="5" xfId="0" applyFont="1" applyFill="1" applyBorder="1" applyAlignment="1" applyProtection="1">
      <alignment vertical="top" wrapText="1"/>
    </xf>
    <xf numFmtId="0" fontId="68" fillId="2" borderId="39" xfId="0" applyFont="1" applyFill="1" applyBorder="1" applyAlignment="1" applyProtection="1">
      <alignment vertical="top" wrapText="1"/>
    </xf>
    <xf numFmtId="0" fontId="1" fillId="2" borderId="62" xfId="0" applyFont="1" applyFill="1" applyBorder="1" applyAlignment="1" applyProtection="1">
      <alignment vertical="top" wrapText="1"/>
    </xf>
    <xf numFmtId="0" fontId="1" fillId="5" borderId="1" xfId="0" applyFont="1" applyFill="1" applyBorder="1" applyAlignment="1" applyProtection="1">
      <alignment horizontal="center" vertical="center"/>
    </xf>
    <xf numFmtId="0" fontId="3" fillId="2" borderId="12" xfId="0" applyFont="1" applyFill="1" applyBorder="1" applyAlignment="1" applyProtection="1">
      <alignment vertical="top" wrapText="1"/>
    </xf>
    <xf numFmtId="0" fontId="3" fillId="2" borderId="3" xfId="0" applyFont="1" applyFill="1" applyBorder="1" applyAlignment="1" applyProtection="1">
      <alignment vertical="top" wrapText="1"/>
    </xf>
    <xf numFmtId="0" fontId="14" fillId="0" borderId="20" xfId="0" applyFont="1" applyFill="1" applyBorder="1" applyAlignment="1">
      <alignment vertical="top" wrapText="1"/>
    </xf>
    <xf numFmtId="0" fontId="14" fillId="0" borderId="28" xfId="0" applyFont="1" applyFill="1" applyBorder="1" applyAlignment="1">
      <alignment vertical="top" wrapText="1"/>
    </xf>
    <xf numFmtId="0" fontId="14" fillId="0" borderId="23" xfId="0" applyFont="1" applyFill="1" applyBorder="1" applyAlignment="1">
      <alignment vertical="top" wrapText="1"/>
    </xf>
    <xf numFmtId="0" fontId="15" fillId="2" borderId="1" xfId="0" applyFont="1" applyFill="1" applyBorder="1" applyAlignment="1" applyProtection="1">
      <alignment horizontal="left" vertical="top" wrapText="1"/>
      <protection locked="0"/>
    </xf>
    <xf numFmtId="1" fontId="15" fillId="2" borderId="3" xfId="0" applyNumberFormat="1" applyFont="1" applyFill="1" applyBorder="1" applyAlignment="1" applyProtection="1">
      <alignment horizontal="left" vertical="center"/>
      <protection locked="0"/>
    </xf>
    <xf numFmtId="1" fontId="15" fillId="2" borderId="30" xfId="0" applyNumberFormat="1" applyFont="1" applyFill="1" applyBorder="1" applyAlignment="1" applyProtection="1">
      <alignment horizontal="left"/>
      <protection locked="0"/>
    </xf>
    <xf numFmtId="14" fontId="15" fillId="2" borderId="3" xfId="0" applyNumberFormat="1" applyFont="1" applyFill="1" applyBorder="1" applyAlignment="1" applyProtection="1">
      <alignment horizontal="center"/>
    </xf>
    <xf numFmtId="14" fontId="15" fillId="2" borderId="3" xfId="0" applyNumberFormat="1" applyFont="1" applyFill="1" applyBorder="1" applyAlignment="1" applyProtection="1">
      <alignment horizontal="center" vertical="center"/>
    </xf>
    <xf numFmtId="14" fontId="15" fillId="2" borderId="4" xfId="0" applyNumberFormat="1" applyFont="1" applyFill="1" applyBorder="1" applyAlignment="1" applyProtection="1">
      <alignment horizontal="center"/>
    </xf>
    <xf numFmtId="166" fontId="1" fillId="2" borderId="33" xfId="5" applyNumberFormat="1" applyFont="1" applyFill="1" applyBorder="1" applyAlignment="1" applyProtection="1">
      <alignment vertical="top" wrapText="1"/>
    </xf>
    <xf numFmtId="166" fontId="46" fillId="2" borderId="6" xfId="5" applyNumberFormat="1" applyFont="1" applyFill="1" applyBorder="1" applyAlignment="1" applyProtection="1">
      <alignment vertical="center" wrapText="1"/>
    </xf>
    <xf numFmtId="166" fontId="0" fillId="18" borderId="0" xfId="5" applyNumberFormat="1" applyFont="1" applyFill="1"/>
    <xf numFmtId="164" fontId="0" fillId="18" borderId="0" xfId="5" applyFont="1" applyFill="1"/>
    <xf numFmtId="164" fontId="21" fillId="0" borderId="0" xfId="5" applyFont="1"/>
    <xf numFmtId="164" fontId="21" fillId="0" borderId="0" xfId="0" applyNumberFormat="1" applyFont="1"/>
    <xf numFmtId="0" fontId="20" fillId="0" borderId="0" xfId="1" applyAlignment="1" applyProtection="1"/>
    <xf numFmtId="0" fontId="20" fillId="2" borderId="3" xfId="1" applyFill="1" applyBorder="1" applyAlignment="1" applyProtection="1">
      <protection locked="0"/>
    </xf>
    <xf numFmtId="0" fontId="79" fillId="2" borderId="1" xfId="0" applyFont="1" applyFill="1" applyBorder="1" applyAlignment="1" applyProtection="1">
      <alignment horizontal="left" vertical="center" wrapText="1"/>
      <protection locked="0"/>
    </xf>
    <xf numFmtId="0" fontId="21" fillId="2" borderId="1" xfId="0" applyFont="1" applyFill="1" applyBorder="1" applyAlignment="1" applyProtection="1">
      <alignment vertical="top" wrapText="1"/>
      <protection locked="0"/>
    </xf>
    <xf numFmtId="0" fontId="20" fillId="2" borderId="1" xfId="1" applyFill="1" applyBorder="1" applyAlignment="1" applyProtection="1">
      <alignment vertical="top" wrapText="1"/>
      <protection locked="0"/>
    </xf>
    <xf numFmtId="166" fontId="69" fillId="0" borderId="0" xfId="0" applyNumberFormat="1" applyFont="1" applyAlignment="1">
      <alignment horizontal="center"/>
    </xf>
    <xf numFmtId="166" fontId="59" fillId="0" borderId="37" xfId="0" applyNumberFormat="1" applyFont="1" applyFill="1" applyBorder="1" applyAlignment="1">
      <alignment horizontal="center" vertical="center"/>
    </xf>
    <xf numFmtId="166" fontId="59" fillId="0" borderId="54" xfId="0" applyNumberFormat="1" applyFont="1" applyFill="1" applyBorder="1" applyAlignment="1">
      <alignment horizontal="center" vertical="center"/>
    </xf>
    <xf numFmtId="166" fontId="59" fillId="0" borderId="57" xfId="0" applyNumberFormat="1" applyFont="1" applyFill="1" applyBorder="1" applyAlignment="1">
      <alignment horizontal="center" vertical="center"/>
    </xf>
    <xf numFmtId="0" fontId="57" fillId="14" borderId="37" xfId="0" applyFont="1" applyFill="1" applyBorder="1" applyAlignment="1">
      <alignment horizontal="center" vertical="center" textRotation="90" wrapText="1"/>
    </xf>
    <xf numFmtId="0" fontId="57" fillId="14" borderId="54" xfId="0" applyFont="1" applyFill="1" applyBorder="1" applyAlignment="1">
      <alignment horizontal="center" vertical="center" textRotation="90" wrapText="1"/>
    </xf>
    <xf numFmtId="0" fontId="57" fillId="14" borderId="57" xfId="0" applyFont="1" applyFill="1" applyBorder="1" applyAlignment="1">
      <alignment horizontal="center" vertical="center" textRotation="90" wrapText="1"/>
    </xf>
    <xf numFmtId="0" fontId="58" fillId="14" borderId="37" xfId="0" applyFont="1" applyFill="1" applyBorder="1" applyAlignment="1">
      <alignment horizontal="left" vertical="center"/>
    </xf>
    <xf numFmtId="0" fontId="58" fillId="14" borderId="57" xfId="0" applyFont="1" applyFill="1" applyBorder="1" applyAlignment="1">
      <alignment horizontal="left" vertical="center"/>
    </xf>
    <xf numFmtId="166" fontId="59" fillId="14" borderId="37" xfId="5" applyNumberFormat="1" applyFont="1" applyFill="1" applyBorder="1" applyAlignment="1">
      <alignment horizontal="center" vertical="center"/>
    </xf>
    <xf numFmtId="166" fontId="59" fillId="14" borderId="57" xfId="5" applyNumberFormat="1" applyFont="1" applyFill="1" applyBorder="1" applyAlignment="1">
      <alignment horizontal="center" vertical="center"/>
    </xf>
    <xf numFmtId="166" fontId="59" fillId="14" borderId="37" xfId="0" applyNumberFormat="1" applyFont="1" applyFill="1" applyBorder="1" applyAlignment="1">
      <alignment horizontal="center" vertical="center"/>
    </xf>
    <xf numFmtId="166" fontId="59" fillId="14" borderId="57" xfId="0" applyNumberFormat="1" applyFont="1" applyFill="1" applyBorder="1" applyAlignment="1">
      <alignment horizontal="center" vertical="center"/>
    </xf>
    <xf numFmtId="0" fontId="54" fillId="13" borderId="9" xfId="0" applyFont="1" applyFill="1" applyBorder="1" applyAlignment="1">
      <alignment horizontal="center" vertical="top"/>
    </xf>
    <xf numFmtId="166" fontId="59" fillId="14" borderId="54" xfId="5" applyNumberFormat="1" applyFont="1" applyFill="1" applyBorder="1" applyAlignment="1">
      <alignment horizontal="center" vertical="center"/>
    </xf>
    <xf numFmtId="0" fontId="58" fillId="14" borderId="9" xfId="0" applyFont="1" applyFill="1" applyBorder="1" applyAlignment="1"/>
    <xf numFmtId="0" fontId="57" fillId="14" borderId="9" xfId="0" applyFont="1" applyFill="1" applyBorder="1" applyAlignment="1">
      <alignment horizontal="center" vertical="center" textRotation="90"/>
    </xf>
    <xf numFmtId="0" fontId="57" fillId="14" borderId="37" xfId="0" applyFont="1" applyFill="1" applyBorder="1" applyAlignment="1">
      <alignment horizontal="center" vertical="center" textRotation="90"/>
    </xf>
    <xf numFmtId="0" fontId="57" fillId="14" borderId="54" xfId="0" applyFont="1" applyFill="1" applyBorder="1" applyAlignment="1">
      <alignment horizontal="center" vertical="center" textRotation="90"/>
    </xf>
    <xf numFmtId="0" fontId="58" fillId="14" borderId="37" xfId="0" applyFont="1" applyFill="1" applyBorder="1" applyAlignment="1">
      <alignment horizontal="left" vertical="center" wrapText="1"/>
    </xf>
    <xf numFmtId="0" fontId="58" fillId="14" borderId="54" xfId="0" applyFont="1" applyFill="1" applyBorder="1" applyAlignment="1">
      <alignment horizontal="left" vertical="center" wrapText="1"/>
    </xf>
    <xf numFmtId="0" fontId="58" fillId="14" borderId="57" xfId="0" applyFont="1" applyFill="1" applyBorder="1" applyAlignment="1">
      <alignment horizontal="left" vertical="center" wrapText="1"/>
    </xf>
    <xf numFmtId="0" fontId="56" fillId="13" borderId="37" xfId="0" applyFont="1" applyFill="1" applyBorder="1" applyAlignment="1">
      <alignment horizontal="center" vertical="center" wrapText="1"/>
    </xf>
    <xf numFmtId="0" fontId="56" fillId="13" borderId="57" xfId="0" applyFont="1" applyFill="1" applyBorder="1" applyAlignment="1">
      <alignment horizontal="center" vertical="center" wrapText="1"/>
    </xf>
    <xf numFmtId="0" fontId="54" fillId="13" borderId="37" xfId="0" applyFont="1" applyFill="1" applyBorder="1" applyAlignment="1">
      <alignment horizontal="center" vertical="center" wrapText="1"/>
    </xf>
    <xf numFmtId="0" fontId="54" fillId="13" borderId="57" xfId="0" applyFont="1" applyFill="1" applyBorder="1" applyAlignment="1">
      <alignment horizontal="center" vertical="center" wrapText="1"/>
    </xf>
    <xf numFmtId="0" fontId="55" fillId="13" borderId="37" xfId="0" applyFont="1" applyFill="1" applyBorder="1" applyAlignment="1">
      <alignment horizontal="center" vertical="center" wrapText="1"/>
    </xf>
    <xf numFmtId="0" fontId="55" fillId="13" borderId="57" xfId="0" applyFont="1" applyFill="1" applyBorder="1" applyAlignment="1">
      <alignment horizontal="center" vertical="center" wrapText="1"/>
    </xf>
    <xf numFmtId="0" fontId="57" fillId="14" borderId="57" xfId="0" applyFont="1" applyFill="1" applyBorder="1" applyAlignment="1">
      <alignment horizontal="center" vertical="center" textRotation="90"/>
    </xf>
    <xf numFmtId="0" fontId="58" fillId="14" borderId="37" xfId="0" applyFont="1" applyFill="1" applyBorder="1" applyAlignment="1">
      <alignment horizontal="center" vertical="center"/>
    </xf>
    <xf numFmtId="0" fontId="58" fillId="14" borderId="54" xfId="0" applyFont="1" applyFill="1" applyBorder="1" applyAlignment="1">
      <alignment horizontal="center" vertical="center"/>
    </xf>
    <xf numFmtId="0" fontId="58" fillId="14" borderId="57" xfId="0" applyFont="1" applyFill="1" applyBorder="1" applyAlignment="1">
      <alignment horizontal="center" vertical="center"/>
    </xf>
    <xf numFmtId="0" fontId="53" fillId="13" borderId="32" xfId="0" applyFont="1" applyFill="1" applyBorder="1" applyAlignment="1">
      <alignment horizontal="center" vertical="center" wrapText="1"/>
    </xf>
    <xf numFmtId="0" fontId="53" fillId="13" borderId="52" xfId="0" applyFont="1" applyFill="1" applyBorder="1" applyAlignment="1">
      <alignment horizontal="center" vertical="center" wrapText="1"/>
    </xf>
    <xf numFmtId="0" fontId="53" fillId="13" borderId="26" xfId="0" applyFont="1" applyFill="1" applyBorder="1" applyAlignment="1">
      <alignment horizontal="center" vertical="center" wrapText="1"/>
    </xf>
    <xf numFmtId="0" fontId="53" fillId="13" borderId="58" xfId="0" applyFont="1" applyFill="1" applyBorder="1" applyAlignment="1">
      <alignment horizontal="center" vertical="center" wrapText="1"/>
    </xf>
    <xf numFmtId="0" fontId="54" fillId="13" borderId="9" xfId="0" applyFont="1" applyFill="1" applyBorder="1" applyAlignment="1">
      <alignment horizontal="center" vertical="center"/>
    </xf>
    <xf numFmtId="0" fontId="55" fillId="13" borderId="9" xfId="0" applyFont="1" applyFill="1" applyBorder="1" applyAlignment="1">
      <alignment horizontal="center" vertical="center" wrapText="1"/>
    </xf>
    <xf numFmtId="0" fontId="54" fillId="13" borderId="32" xfId="0" applyFont="1" applyFill="1" applyBorder="1" applyAlignment="1">
      <alignment horizontal="center" vertical="center" wrapText="1"/>
    </xf>
    <xf numFmtId="0" fontId="54" fillId="13" borderId="52" xfId="0" applyFont="1" applyFill="1" applyBorder="1" applyAlignment="1">
      <alignment horizontal="center" vertical="center" wrapText="1"/>
    </xf>
    <xf numFmtId="0" fontId="58" fillId="15" borderId="37" xfId="0" applyFont="1" applyFill="1" applyBorder="1" applyAlignment="1">
      <alignment horizontal="left" vertical="center"/>
    </xf>
    <xf numFmtId="0" fontId="58" fillId="15" borderId="57" xfId="0" applyFont="1" applyFill="1" applyBorder="1" applyAlignment="1">
      <alignment horizontal="left" vertical="center"/>
    </xf>
    <xf numFmtId="0" fontId="58" fillId="16" borderId="9" xfId="0" applyFont="1" applyFill="1" applyBorder="1" applyAlignment="1"/>
    <xf numFmtId="0" fontId="58" fillId="15" borderId="37" xfId="0" applyFont="1" applyFill="1" applyBorder="1" applyAlignment="1">
      <alignment horizontal="left" vertical="center" wrapText="1"/>
    </xf>
    <xf numFmtId="0" fontId="58" fillId="15" borderId="54" xfId="0" applyFont="1" applyFill="1" applyBorder="1" applyAlignment="1">
      <alignment horizontal="left" vertical="center" wrapText="1"/>
    </xf>
    <xf numFmtId="0" fontId="58" fillId="15" borderId="57" xfId="0" applyFont="1" applyFill="1" applyBorder="1" applyAlignment="1">
      <alignment horizontal="left" vertical="center" wrapText="1"/>
    </xf>
    <xf numFmtId="0" fontId="2" fillId="3" borderId="19" xfId="0" applyFont="1" applyFill="1" applyBorder="1" applyAlignment="1" applyProtection="1">
      <alignment horizontal="right" wrapText="1"/>
    </xf>
    <xf numFmtId="0" fontId="2" fillId="3" borderId="20"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9" xfId="0" applyFont="1" applyFill="1" applyBorder="1" applyAlignment="1" applyProtection="1">
      <alignment horizontal="right" vertical="top" wrapText="1"/>
    </xf>
    <xf numFmtId="0" fontId="2" fillId="3" borderId="20" xfId="0" applyFont="1" applyFill="1" applyBorder="1" applyAlignment="1" applyProtection="1">
      <alignment horizontal="right" vertical="top" wrapText="1"/>
    </xf>
    <xf numFmtId="0" fontId="2" fillId="3" borderId="2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48" fillId="2" borderId="40" xfId="0" applyFont="1" applyFill="1" applyBorder="1" applyAlignment="1" applyProtection="1">
      <alignment horizontal="center"/>
    </xf>
    <xf numFmtId="0" fontId="48" fillId="2" borderId="14" xfId="0" applyFont="1" applyFill="1" applyBorder="1" applyAlignment="1" applyProtection="1">
      <alignment horizontal="center"/>
    </xf>
    <xf numFmtId="0" fontId="48" fillId="2" borderId="28" xfId="0" applyFont="1" applyFill="1" applyBorder="1" applyAlignment="1" applyProtection="1">
      <alignment horizontal="center"/>
    </xf>
    <xf numFmtId="0" fontId="11" fillId="3" borderId="0" xfId="0" applyFont="1" applyFill="1" applyBorder="1" applyAlignment="1" applyProtection="1">
      <alignment vertical="top" wrapText="1"/>
    </xf>
    <xf numFmtId="0" fontId="50" fillId="3" borderId="0" xfId="0" applyFont="1" applyFill="1" applyBorder="1" applyAlignment="1" applyProtection="1">
      <alignment horizontal="left" vertical="center" wrapText="1"/>
    </xf>
    <xf numFmtId="0" fontId="2" fillId="2" borderId="40" xfId="0" applyFont="1" applyFill="1" applyBorder="1" applyAlignment="1" applyProtection="1">
      <alignment horizontal="center" vertical="top" wrapText="1"/>
    </xf>
    <xf numFmtId="0" fontId="2" fillId="2" borderId="28"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28" fillId="0" borderId="40" xfId="0" applyNumberFormat="1" applyFont="1" applyFill="1" applyBorder="1" applyAlignment="1" applyProtection="1">
      <alignment horizontal="center" vertical="top" wrapText="1"/>
      <protection locked="0"/>
    </xf>
    <xf numFmtId="3" fontId="28" fillId="0" borderId="28" xfId="0" applyNumberFormat="1" applyFont="1" applyFill="1" applyBorder="1" applyAlignment="1" applyProtection="1">
      <alignment horizontal="center" vertical="top" wrapText="1"/>
      <protection locked="0"/>
    </xf>
    <xf numFmtId="3" fontId="28" fillId="0" borderId="40" xfId="0" applyNumberFormat="1" applyFont="1" applyFill="1" applyBorder="1" applyAlignment="1" applyProtection="1">
      <alignment horizontal="center" vertical="center" wrapText="1"/>
      <protection locked="0"/>
    </xf>
    <xf numFmtId="3" fontId="28" fillId="0" borderId="28" xfId="0" applyNumberFormat="1" applyFont="1" applyFill="1" applyBorder="1" applyAlignment="1" applyProtection="1">
      <alignment horizontal="center" vertical="center" wrapText="1"/>
      <protection locked="0"/>
    </xf>
    <xf numFmtId="0" fontId="1" fillId="2" borderId="40"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1" fillId="2" borderId="40" xfId="0" applyFont="1" applyFill="1" applyBorder="1" applyAlignment="1" applyProtection="1">
      <alignment vertical="top" wrapText="1"/>
      <protection locked="0"/>
    </xf>
    <xf numFmtId="0" fontId="1" fillId="2" borderId="28" xfId="0" applyFont="1" applyFill="1" applyBorder="1" applyAlignment="1" applyProtection="1">
      <alignment vertical="top" wrapText="1"/>
      <protection locked="0"/>
    </xf>
    <xf numFmtId="3" fontId="1" fillId="2" borderId="40" xfId="0" applyNumberFormat="1" applyFont="1" applyFill="1" applyBorder="1" applyAlignment="1" applyProtection="1">
      <alignment vertical="top" wrapText="1"/>
      <protection locked="0"/>
    </xf>
    <xf numFmtId="3" fontId="1" fillId="2" borderId="28" xfId="0" applyNumberFormat="1" applyFont="1" applyFill="1" applyBorder="1" applyAlignment="1" applyProtection="1">
      <alignment vertical="top" wrapText="1"/>
      <protection locked="0"/>
    </xf>
    <xf numFmtId="0" fontId="13" fillId="2" borderId="40" xfId="0" applyFont="1" applyFill="1" applyBorder="1" applyAlignment="1" applyProtection="1">
      <alignment horizontal="center"/>
    </xf>
    <xf numFmtId="0" fontId="13" fillId="2" borderId="14" xfId="0" applyFont="1" applyFill="1" applyBorder="1" applyAlignment="1" applyProtection="1">
      <alignment horizontal="center"/>
    </xf>
    <xf numFmtId="0" fontId="13" fillId="2" borderId="28" xfId="0" applyFont="1" applyFill="1" applyBorder="1" applyAlignment="1" applyProtection="1">
      <alignment horizontal="center"/>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19"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2" borderId="48" xfId="0" applyFont="1" applyFill="1" applyBorder="1" applyAlignment="1" applyProtection="1">
      <alignment horizontal="left" vertical="top" wrapText="1"/>
    </xf>
    <xf numFmtId="0" fontId="14" fillId="2" borderId="50" xfId="0" applyFont="1" applyFill="1" applyBorder="1" applyAlignment="1" applyProtection="1">
      <alignment horizontal="left"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4" fillId="2" borderId="5" xfId="0" applyFont="1" applyFill="1" applyBorder="1" applyAlignment="1" applyProtection="1">
      <alignment horizontal="center" vertical="top" wrapText="1"/>
    </xf>
    <xf numFmtId="0" fontId="14" fillId="2" borderId="6" xfId="0" applyFont="1" applyFill="1" applyBorder="1" applyAlignment="1" applyProtection="1">
      <alignment horizontal="center" vertical="top" wrapText="1"/>
    </xf>
    <xf numFmtId="0" fontId="14" fillId="2" borderId="10" xfId="0" applyFont="1" applyFill="1" applyBorder="1" applyAlignment="1" applyProtection="1">
      <alignment horizontal="center" vertical="top" wrapText="1"/>
    </xf>
    <xf numFmtId="0" fontId="14" fillId="2" borderId="11"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5" fillId="2" borderId="29" xfId="0"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4" fillId="2" borderId="40"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2" borderId="28" xfId="0" applyFont="1" applyFill="1" applyBorder="1" applyAlignment="1" applyProtection="1">
      <alignment horizontal="center" vertical="top" wrapText="1"/>
    </xf>
    <xf numFmtId="0" fontId="14" fillId="2" borderId="45" xfId="0" applyFont="1" applyFill="1" applyBorder="1" applyAlignment="1" applyProtection="1">
      <alignment horizontal="left" vertical="top" wrapText="1"/>
    </xf>
    <xf numFmtId="0" fontId="14" fillId="2" borderId="47"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 fillId="2" borderId="9" xfId="0" applyFont="1" applyFill="1" applyBorder="1" applyAlignment="1" applyProtection="1">
      <alignment horizontal="center" vertical="center" wrapText="1"/>
    </xf>
    <xf numFmtId="0" fontId="47" fillId="2" borderId="27" xfId="0" applyFont="1" applyFill="1" applyBorder="1" applyAlignment="1" applyProtection="1">
      <alignment horizontal="left" vertical="center" wrapText="1"/>
    </xf>
    <xf numFmtId="0" fontId="47" fillId="2" borderId="49"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1" fillId="3" borderId="0" xfId="0" applyFont="1" applyFill="1" applyBorder="1" applyAlignment="1" applyProtection="1">
      <alignment horizontal="center" vertical="center" wrapText="1"/>
    </xf>
    <xf numFmtId="0" fontId="47" fillId="2" borderId="9" xfId="0" applyFont="1" applyFill="1" applyBorder="1" applyAlignment="1" applyProtection="1">
      <alignment horizontal="left" vertical="center" wrapText="1"/>
    </xf>
    <xf numFmtId="0" fontId="1" fillId="2" borderId="27" xfId="0" applyFont="1" applyFill="1" applyBorder="1" applyAlignment="1" applyProtection="1">
      <alignment horizontal="left" vertical="center" wrapText="1"/>
    </xf>
    <xf numFmtId="0" fontId="1" fillId="2" borderId="53" xfId="0" applyFont="1" applyFill="1" applyBorder="1" applyAlignment="1" applyProtection="1">
      <alignment horizontal="left" vertical="center" wrapText="1"/>
    </xf>
    <xf numFmtId="0" fontId="15" fillId="2" borderId="27"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5" fillId="2" borderId="53" xfId="0" applyFont="1" applyFill="1" applyBorder="1" applyAlignment="1" applyProtection="1">
      <alignment horizontal="left" vertical="center" wrapText="1"/>
    </xf>
    <xf numFmtId="0" fontId="1" fillId="2" borderId="27" xfId="0" applyFont="1" applyFill="1" applyBorder="1" applyAlignment="1" applyProtection="1">
      <alignment horizontal="center" vertical="center" wrapText="1"/>
    </xf>
    <xf numFmtId="0" fontId="1" fillId="2" borderId="53"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xf>
    <xf numFmtId="0" fontId="11" fillId="3" borderId="17" xfId="0" applyFont="1" applyFill="1" applyBorder="1" applyAlignment="1" applyProtection="1">
      <alignment horizontal="center" wrapText="1"/>
    </xf>
    <xf numFmtId="0" fontId="2" fillId="3" borderId="0" xfId="0" applyFont="1" applyFill="1" applyBorder="1" applyAlignment="1" applyProtection="1">
      <alignment horizontal="center" vertical="center" wrapText="1"/>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40"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4" fillId="2" borderId="42"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 fillId="2" borderId="40"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8" fillId="3" borderId="0" xfId="0" applyFont="1" applyFill="1" applyBorder="1" applyAlignment="1" applyProtection="1">
      <alignment horizontal="left" vertical="center" wrapText="1"/>
    </xf>
    <xf numFmtId="0" fontId="11" fillId="0" borderId="40"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31" fillId="4" borderId="1" xfId="0" applyFont="1" applyFill="1" applyBorder="1" applyAlignment="1">
      <alignment horizontal="center"/>
    </xf>
    <xf numFmtId="0" fontId="23" fillId="0" borderId="40" xfId="0" applyFont="1" applyFill="1" applyBorder="1" applyAlignment="1">
      <alignment horizontal="center"/>
    </xf>
    <xf numFmtId="0" fontId="23" fillId="0" borderId="51" xfId="0" applyFont="1" applyFill="1" applyBorder="1" applyAlignment="1">
      <alignment horizontal="center"/>
    </xf>
    <xf numFmtId="0" fontId="26" fillId="3" borderId="22" xfId="0" applyFont="1" applyFill="1" applyBorder="1"/>
    <xf numFmtId="0" fontId="36" fillId="0" borderId="0" xfId="0" applyFont="1" applyAlignment="1" applyProtection="1">
      <alignment horizontal="left"/>
    </xf>
    <xf numFmtId="0" fontId="0" fillId="10" borderId="40" xfId="0" applyFill="1" applyBorder="1" applyAlignment="1" applyProtection="1">
      <alignment horizontal="center" vertical="center"/>
    </xf>
    <xf numFmtId="0" fontId="0" fillId="10" borderId="14"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7"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52"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38" fillId="11" borderId="38" xfId="0" applyFont="1" applyFill="1" applyBorder="1" applyAlignment="1" applyProtection="1">
      <alignment horizontal="center" vertical="center" wrapText="1"/>
    </xf>
    <xf numFmtId="0" fontId="38" fillId="11" borderId="56" xfId="0" applyFont="1" applyFill="1" applyBorder="1" applyAlignment="1" applyProtection="1">
      <alignment horizontal="center" vertical="center" wrapText="1"/>
    </xf>
    <xf numFmtId="0" fontId="35" fillId="12" borderId="37" xfId="4" applyFill="1" applyBorder="1" applyAlignment="1" applyProtection="1">
      <alignment horizontal="center" wrapText="1"/>
      <protection locked="0"/>
    </xf>
    <xf numFmtId="0" fontId="35" fillId="12" borderId="57" xfId="4" applyFill="1" applyBorder="1" applyAlignment="1" applyProtection="1">
      <alignment horizontal="center" wrapText="1"/>
      <protection locked="0"/>
    </xf>
    <xf numFmtId="0" fontId="35" fillId="12" borderId="34" xfId="4" applyFill="1" applyBorder="1" applyAlignment="1" applyProtection="1">
      <alignment horizontal="center" wrapText="1"/>
      <protection locked="0"/>
    </xf>
    <xf numFmtId="0" fontId="35" fillId="12" borderId="41" xfId="4" applyFill="1" applyBorder="1" applyAlignment="1" applyProtection="1">
      <alignment horizontal="center" wrapText="1"/>
      <protection locked="0"/>
    </xf>
    <xf numFmtId="0" fontId="0" fillId="0" borderId="37" xfId="0" applyBorder="1" applyAlignment="1" applyProtection="1">
      <alignment horizontal="left" vertical="center" wrapText="1"/>
    </xf>
    <xf numFmtId="0" fontId="0" fillId="0" borderId="54"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37"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57" xfId="0" applyBorder="1" applyAlignment="1" applyProtection="1">
      <alignment horizontal="center" vertical="center" wrapText="1"/>
    </xf>
    <xf numFmtId="0" fontId="43" fillId="8" borderId="37" xfId="4" applyFont="1" applyBorder="1" applyAlignment="1" applyProtection="1">
      <alignment horizontal="center" vertical="center"/>
      <protection locked="0"/>
    </xf>
    <xf numFmtId="0" fontId="43" fillId="8" borderId="57" xfId="4" applyFont="1" applyBorder="1" applyAlignment="1" applyProtection="1">
      <alignment horizontal="center" vertical="center"/>
      <protection locked="0"/>
    </xf>
    <xf numFmtId="0" fontId="43" fillId="12" borderId="37" xfId="4" applyFont="1" applyFill="1" applyBorder="1" applyAlignment="1" applyProtection="1">
      <alignment horizontal="center" vertical="center"/>
      <protection locked="0"/>
    </xf>
    <xf numFmtId="0" fontId="43" fillId="12" borderId="57" xfId="4" applyFont="1" applyFill="1" applyBorder="1" applyAlignment="1" applyProtection="1">
      <alignment horizontal="center" vertical="center"/>
      <protection locked="0"/>
    </xf>
    <xf numFmtId="0" fontId="35" fillId="8" borderId="37" xfId="4" applyBorder="1" applyAlignment="1" applyProtection="1">
      <alignment horizontal="center" wrapText="1"/>
      <protection locked="0"/>
    </xf>
    <xf numFmtId="0" fontId="35" fillId="8" borderId="57" xfId="4" applyBorder="1" applyAlignment="1" applyProtection="1">
      <alignment horizontal="center" wrapText="1"/>
      <protection locked="0"/>
    </xf>
    <xf numFmtId="0" fontId="35" fillId="8" borderId="34" xfId="4" applyBorder="1" applyAlignment="1" applyProtection="1">
      <alignment horizontal="center" wrapText="1"/>
      <protection locked="0"/>
    </xf>
    <xf numFmtId="0" fontId="35" fillId="8" borderId="41" xfId="4" applyBorder="1" applyAlignment="1" applyProtection="1">
      <alignment horizontal="center" wrapText="1"/>
      <protection locked="0"/>
    </xf>
    <xf numFmtId="0" fontId="38" fillId="11" borderId="27" xfId="0" applyFont="1" applyFill="1" applyBorder="1" applyAlignment="1" applyProtection="1">
      <alignment horizontal="center" vertical="center" wrapText="1"/>
    </xf>
    <xf numFmtId="0" fontId="38" fillId="11" borderId="50" xfId="0" applyFont="1" applyFill="1" applyBorder="1" applyAlignment="1" applyProtection="1">
      <alignment horizontal="center" vertical="center" wrapText="1"/>
    </xf>
    <xf numFmtId="0" fontId="38" fillId="11" borderId="38" xfId="0" applyFont="1" applyFill="1" applyBorder="1" applyAlignment="1" applyProtection="1">
      <alignment horizontal="center" vertical="center"/>
    </xf>
    <xf numFmtId="0" fontId="38" fillId="11" borderId="56" xfId="0" applyFont="1" applyFill="1" applyBorder="1" applyAlignment="1" applyProtection="1">
      <alignment horizontal="center" vertical="center"/>
    </xf>
    <xf numFmtId="0" fontId="43" fillId="8" borderId="27" xfId="4" applyFont="1" applyBorder="1" applyAlignment="1" applyProtection="1">
      <alignment horizontal="center" vertical="center" wrapText="1"/>
      <protection locked="0"/>
    </xf>
    <xf numFmtId="0" fontId="43" fillId="8" borderId="50" xfId="4" applyFont="1" applyBorder="1" applyAlignment="1" applyProtection="1">
      <alignment horizontal="center" vertical="center" wrapText="1"/>
      <protection locked="0"/>
    </xf>
    <xf numFmtId="0" fontId="43" fillId="12" borderId="27" xfId="4" applyFont="1" applyFill="1" applyBorder="1" applyAlignment="1" applyProtection="1">
      <alignment horizontal="center" vertical="center" wrapText="1"/>
      <protection locked="0"/>
    </xf>
    <xf numFmtId="0" fontId="43" fillId="12" borderId="50" xfId="4"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xf>
    <xf numFmtId="0" fontId="38" fillId="11" borderId="45" xfId="0" applyFont="1" applyFill="1" applyBorder="1" applyAlignment="1" applyProtection="1">
      <alignment horizontal="center" vertical="center" wrapText="1"/>
    </xf>
    <xf numFmtId="0" fontId="38" fillId="11" borderId="47" xfId="0" applyFont="1" applyFill="1" applyBorder="1" applyAlignment="1" applyProtection="1">
      <alignment horizontal="center" vertical="center"/>
    </xf>
    <xf numFmtId="0" fontId="0" fillId="0" borderId="26" xfId="0" applyBorder="1" applyAlignment="1" applyProtection="1">
      <alignment horizontal="left" vertical="center" wrapText="1"/>
    </xf>
    <xf numFmtId="0" fontId="35" fillId="12" borderId="49" xfId="4" applyFill="1" applyBorder="1" applyAlignment="1" applyProtection="1">
      <alignment horizontal="center" vertical="center"/>
      <protection locked="0"/>
    </xf>
    <xf numFmtId="0" fontId="35" fillId="12" borderId="50" xfId="4" applyFill="1" applyBorder="1" applyAlignment="1" applyProtection="1">
      <alignment horizontal="center" vertical="center"/>
      <protection locked="0"/>
    </xf>
    <xf numFmtId="0" fontId="35" fillId="12" borderId="48"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5" fillId="12" borderId="27" xfId="4" applyFill="1" applyBorder="1" applyAlignment="1" applyProtection="1">
      <alignment horizontal="center" vertical="center" wrapText="1"/>
      <protection locked="0"/>
    </xf>
    <xf numFmtId="0" fontId="35" fillId="12" borderId="50" xfId="4" applyFill="1" applyBorder="1" applyAlignment="1" applyProtection="1">
      <alignment horizontal="center" vertical="center" wrapText="1"/>
      <protection locked="0"/>
    </xf>
    <xf numFmtId="0" fontId="38" fillId="11" borderId="49" xfId="0" applyFont="1" applyFill="1" applyBorder="1" applyAlignment="1" applyProtection="1">
      <alignment horizontal="center" vertical="center" wrapText="1"/>
    </xf>
    <xf numFmtId="0" fontId="35" fillId="8" borderId="49" xfId="4" applyBorder="1" applyAlignment="1" applyProtection="1">
      <alignment horizontal="center" vertical="center"/>
      <protection locked="0"/>
    </xf>
    <xf numFmtId="10" fontId="35" fillId="8" borderId="27" xfId="4" applyNumberFormat="1" applyBorder="1" applyAlignment="1" applyProtection="1">
      <alignment horizontal="center" vertical="center" wrapText="1"/>
      <protection locked="0"/>
    </xf>
    <xf numFmtId="10" fontId="35" fillId="8" borderId="53" xfId="4" applyNumberFormat="1" applyBorder="1" applyAlignment="1" applyProtection="1">
      <alignment horizontal="center" vertical="center" wrapText="1"/>
      <protection locked="0"/>
    </xf>
    <xf numFmtId="0" fontId="35" fillId="8" borderId="27" xfId="4" applyBorder="1" applyAlignment="1" applyProtection="1">
      <alignment horizontal="center" vertical="center" wrapText="1"/>
      <protection locked="0"/>
    </xf>
    <xf numFmtId="0" fontId="35" fillId="8" borderId="49" xfId="4" applyBorder="1" applyAlignment="1" applyProtection="1">
      <alignment horizontal="center" vertical="center" wrapText="1"/>
      <protection locked="0"/>
    </xf>
    <xf numFmtId="0" fontId="35" fillId="8" borderId="50" xfId="4" applyBorder="1" applyAlignment="1" applyProtection="1">
      <alignment horizontal="center" vertical="center" wrapText="1"/>
      <protection locked="0"/>
    </xf>
    <xf numFmtId="0" fontId="35" fillId="8" borderId="27" xfId="4" applyBorder="1" applyAlignment="1" applyProtection="1">
      <alignment horizontal="center"/>
      <protection locked="0"/>
    </xf>
    <xf numFmtId="0" fontId="35" fillId="8" borderId="50" xfId="4" applyBorder="1" applyAlignment="1" applyProtection="1">
      <alignment horizontal="center"/>
      <protection locked="0"/>
    </xf>
    <xf numFmtId="0" fontId="35" fillId="12" borderId="27"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8" borderId="27" xfId="4" applyBorder="1" applyAlignment="1" applyProtection="1">
      <alignment horizontal="center" vertical="center"/>
      <protection locked="0"/>
    </xf>
    <xf numFmtId="0" fontId="35" fillId="8" borderId="53" xfId="4" applyBorder="1" applyAlignment="1" applyProtection="1">
      <alignment horizontal="center" vertical="center"/>
      <protection locked="0"/>
    </xf>
    <xf numFmtId="0" fontId="0" fillId="10" borderId="29" xfId="0" applyFill="1" applyBorder="1" applyAlignment="1" applyProtection="1">
      <alignment horizontal="center" vertical="center"/>
    </xf>
    <xf numFmtId="0" fontId="0" fillId="10" borderId="60" xfId="0" applyFill="1" applyBorder="1" applyAlignment="1" applyProtection="1">
      <alignment horizontal="center" vertical="center"/>
    </xf>
    <xf numFmtId="0" fontId="0" fillId="10" borderId="15" xfId="0" applyFill="1" applyBorder="1" applyAlignment="1" applyProtection="1">
      <alignment horizontal="center" vertical="center"/>
    </xf>
    <xf numFmtId="0" fontId="38" fillId="11" borderId="45" xfId="0" applyFont="1" applyFill="1" applyBorder="1" applyAlignment="1" applyProtection="1">
      <alignment horizontal="center" vertical="center"/>
    </xf>
    <xf numFmtId="0" fontId="35" fillId="8" borderId="53" xfId="4" applyBorder="1" applyAlignment="1" applyProtection="1">
      <alignment horizontal="center" vertical="center" wrapText="1"/>
      <protection locked="0"/>
    </xf>
    <xf numFmtId="0" fontId="0" fillId="0" borderId="9" xfId="0" applyBorder="1" applyAlignment="1" applyProtection="1">
      <alignment horizontal="left" vertical="center" wrapText="1"/>
    </xf>
    <xf numFmtId="0" fontId="38" fillId="11" borderId="53"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35" fillId="8" borderId="37" xfId="4" applyBorder="1" applyAlignment="1" applyProtection="1">
      <alignment horizontal="center" vertical="center"/>
      <protection locked="0"/>
    </xf>
    <xf numFmtId="0" fontId="35" fillId="8" borderId="57" xfId="4" applyBorder="1" applyAlignment="1" applyProtection="1">
      <alignment horizontal="center" vertical="center"/>
      <protection locked="0"/>
    </xf>
    <xf numFmtId="0" fontId="35" fillId="9" borderId="37" xfId="4" applyFill="1" applyBorder="1" applyAlignment="1" applyProtection="1">
      <alignment horizontal="center" vertical="center"/>
      <protection locked="0"/>
    </xf>
    <xf numFmtId="0" fontId="35" fillId="9" borderId="57" xfId="4" applyFill="1" applyBorder="1" applyAlignment="1" applyProtection="1">
      <alignment horizontal="center" vertical="center"/>
      <protection locked="0"/>
    </xf>
    <xf numFmtId="0" fontId="0" fillId="10" borderId="59" xfId="0" applyFill="1" applyBorder="1" applyAlignment="1" applyProtection="1">
      <alignment horizontal="center" vertical="center"/>
    </xf>
    <xf numFmtId="0" fontId="0" fillId="10" borderId="33" xfId="0" applyFill="1" applyBorder="1" applyAlignment="1" applyProtection="1">
      <alignment horizontal="center" vertical="center"/>
    </xf>
    <xf numFmtId="0" fontId="35" fillId="12" borderId="34" xfId="4" applyFill="1" applyBorder="1" applyAlignment="1" applyProtection="1">
      <alignment horizontal="center" vertical="center"/>
      <protection locked="0"/>
    </xf>
    <xf numFmtId="0" fontId="35" fillId="12" borderId="41" xfId="4" applyFill="1" applyBorder="1" applyAlignment="1" applyProtection="1">
      <alignment horizontal="center" vertical="center"/>
      <protection locked="0"/>
    </xf>
    <xf numFmtId="0" fontId="35" fillId="8" borderId="34" xfId="4" applyBorder="1" applyAlignment="1" applyProtection="1">
      <alignment horizontal="center" vertical="center"/>
      <protection locked="0"/>
    </xf>
    <xf numFmtId="0" fontId="35" fillId="8" borderId="41" xfId="4"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57" xfId="4" applyFill="1" applyBorder="1" applyAlignment="1" applyProtection="1">
      <alignment horizontal="center" vertical="center"/>
      <protection locked="0"/>
    </xf>
    <xf numFmtId="0" fontId="0" fillId="10" borderId="37" xfId="0" applyFill="1" applyBorder="1" applyAlignment="1" applyProtection="1">
      <alignment horizontal="center" vertical="center" wrapText="1"/>
    </xf>
    <xf numFmtId="0" fontId="0" fillId="10" borderId="54"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10" fontId="35" fillId="12" borderId="27" xfId="4" applyNumberFormat="1" applyFill="1" applyBorder="1" applyAlignment="1" applyProtection="1">
      <alignment horizontal="center" vertical="center"/>
      <protection locked="0"/>
    </xf>
    <xf numFmtId="10" fontId="35" fillId="12" borderId="53" xfId="4" applyNumberFormat="1" applyFill="1" applyBorder="1" applyAlignment="1" applyProtection="1">
      <alignment horizontal="center" vertical="center"/>
      <protection locked="0"/>
    </xf>
    <xf numFmtId="0" fontId="43" fillId="12" borderId="27" xfId="4" applyFont="1" applyFill="1" applyBorder="1" applyAlignment="1" applyProtection="1">
      <alignment horizontal="center" vertical="center"/>
      <protection locked="0"/>
    </xf>
    <xf numFmtId="0" fontId="43" fillId="12" borderId="53" xfId="4" applyFont="1" applyFill="1" applyBorder="1" applyAlignment="1" applyProtection="1">
      <alignment horizontal="center" vertical="center"/>
      <protection locked="0"/>
    </xf>
    <xf numFmtId="0" fontId="0" fillId="0" borderId="52" xfId="0" applyBorder="1" applyAlignment="1" applyProtection="1">
      <alignment horizontal="left" vertical="center" wrapText="1"/>
    </xf>
    <xf numFmtId="0" fontId="0" fillId="0" borderId="58" xfId="0" applyBorder="1" applyAlignment="1" applyProtection="1">
      <alignment horizontal="left" vertical="center" wrapText="1"/>
    </xf>
    <xf numFmtId="0" fontId="43" fillId="8" borderId="27" xfId="4" applyFont="1" applyBorder="1" applyAlignment="1" applyProtection="1">
      <alignment horizontal="center" vertical="center"/>
      <protection locked="0"/>
    </xf>
    <xf numFmtId="0" fontId="43" fillId="8" borderId="53" xfId="4" applyFont="1" applyBorder="1" applyAlignment="1" applyProtection="1">
      <alignment horizontal="center" vertical="center"/>
      <protection locked="0"/>
    </xf>
    <xf numFmtId="0" fontId="24" fillId="3" borderId="17" xfId="0" applyFont="1" applyFill="1" applyBorder="1" applyAlignment="1">
      <alignment horizontal="center" vertical="center"/>
    </xf>
    <xf numFmtId="0" fontId="16" fillId="3" borderId="16" xfId="0" applyFont="1" applyFill="1" applyBorder="1" applyAlignment="1">
      <alignment horizontal="center" vertical="top" wrapText="1"/>
    </xf>
    <xf numFmtId="0" fontId="16" fillId="3" borderId="17" xfId="0" applyFont="1" applyFill="1" applyBorder="1" applyAlignment="1">
      <alignment horizontal="center" vertical="top" wrapText="1"/>
    </xf>
    <xf numFmtId="0" fontId="22" fillId="3" borderId="17" xfId="0" applyFont="1" applyFill="1" applyBorder="1" applyAlignment="1">
      <alignment horizontal="center" vertical="top" wrapText="1"/>
    </xf>
    <xf numFmtId="0" fontId="20" fillId="3" borderId="21" xfId="1" applyFill="1" applyBorder="1" applyAlignment="1" applyProtection="1">
      <alignment horizontal="center" vertical="top" wrapText="1"/>
    </xf>
    <xf numFmtId="0" fontId="20" fillId="3" borderId="22" xfId="1" applyFill="1" applyBorder="1" applyAlignment="1" applyProtection="1">
      <alignment horizontal="center" vertical="top" wrapText="1"/>
    </xf>
    <xf numFmtId="0" fontId="32" fillId="2" borderId="27" xfId="0" applyFont="1" applyFill="1" applyBorder="1" applyAlignment="1">
      <alignment horizontal="center" vertical="center"/>
    </xf>
    <xf numFmtId="0" fontId="32" fillId="2" borderId="49" xfId="0" applyFont="1" applyFill="1" applyBorder="1" applyAlignment="1">
      <alignment horizontal="center" vertical="center"/>
    </xf>
    <xf numFmtId="0" fontId="32" fillId="2" borderId="53" xfId="0" applyFont="1" applyFill="1" applyBorder="1" applyAlignment="1">
      <alignment horizontal="center" vertical="center"/>
    </xf>
    <xf numFmtId="0" fontId="35" fillId="8" borderId="27" xfId="4" applyBorder="1" applyAlignment="1" applyProtection="1">
      <alignment horizontal="left" vertical="center" wrapText="1"/>
      <protection locked="0"/>
    </xf>
    <xf numFmtId="0" fontId="35" fillId="8" borderId="49" xfId="4" applyBorder="1" applyAlignment="1" applyProtection="1">
      <alignment horizontal="left" vertical="center" wrapText="1"/>
      <protection locked="0"/>
    </xf>
    <xf numFmtId="0" fontId="35" fillId="8" borderId="50" xfId="4" applyBorder="1" applyAlignment="1" applyProtection="1">
      <alignment horizontal="left" vertical="center" wrapText="1"/>
      <protection locked="0"/>
    </xf>
    <xf numFmtId="0" fontId="35" fillId="12" borderId="27" xfId="4" applyFill="1" applyBorder="1" applyAlignment="1" applyProtection="1">
      <alignment horizontal="left" vertical="center" wrapText="1"/>
      <protection locked="0"/>
    </xf>
    <xf numFmtId="0" fontId="35" fillId="12" borderId="49" xfId="4" applyFill="1" applyBorder="1" applyAlignment="1" applyProtection="1">
      <alignment horizontal="left" vertical="center" wrapText="1"/>
      <protection locked="0"/>
    </xf>
    <xf numFmtId="0" fontId="35" fillId="12" borderId="50" xfId="4" applyFill="1" applyBorder="1" applyAlignment="1" applyProtection="1">
      <alignment horizontal="left" vertical="center" wrapText="1"/>
      <protection locked="0"/>
    </xf>
    <xf numFmtId="0" fontId="35" fillId="12" borderId="27" xfId="4" applyFill="1" applyBorder="1" applyAlignment="1" applyProtection="1">
      <alignment horizontal="center"/>
      <protection locked="0"/>
    </xf>
    <xf numFmtId="0" fontId="35" fillId="12" borderId="50" xfId="4" applyFill="1" applyBorder="1" applyAlignment="1" applyProtection="1">
      <alignment horizontal="center"/>
      <protection locked="0"/>
    </xf>
    <xf numFmtId="0" fontId="77" fillId="3" borderId="13" xfId="0" applyFont="1" applyFill="1" applyBorder="1" applyAlignment="1" applyProtection="1">
      <alignment horizontal="center" vertical="center" wrapText="1"/>
    </xf>
    <xf numFmtId="0" fontId="77" fillId="3" borderId="24" xfId="0" applyFont="1" applyFill="1" applyBorder="1" applyAlignment="1" applyProtection="1">
      <alignment horizontal="center" vertical="center" wrapText="1"/>
    </xf>
    <xf numFmtId="0" fontId="77" fillId="3" borderId="25" xfId="0" applyFont="1" applyFill="1" applyBorder="1" applyAlignment="1" applyProtection="1">
      <alignment horizontal="center" vertical="center" wrapText="1"/>
    </xf>
    <xf numFmtId="0" fontId="77" fillId="3" borderId="30" xfId="0" applyFont="1" applyFill="1" applyBorder="1" applyAlignment="1" applyProtection="1">
      <alignment horizontal="center" vertical="center" wrapText="1"/>
    </xf>
    <xf numFmtId="1" fontId="65" fillId="0" borderId="30" xfId="6" applyNumberFormat="1" applyFont="1" applyFill="1" applyBorder="1" applyAlignment="1" applyProtection="1">
      <alignment horizontal="center" vertical="center" wrapText="1"/>
    </xf>
    <xf numFmtId="1" fontId="65" fillId="0" borderId="24" xfId="6" applyNumberFormat="1" applyFont="1" applyFill="1" applyBorder="1" applyAlignment="1" applyProtection="1">
      <alignment horizontal="center" vertical="center" wrapText="1"/>
    </xf>
    <xf numFmtId="1" fontId="65" fillId="0" borderId="12" xfId="6" applyNumberFormat="1" applyFont="1" applyFill="1" applyBorder="1" applyAlignment="1" applyProtection="1">
      <alignment horizontal="center" vertical="center" wrapText="1"/>
    </xf>
    <xf numFmtId="164" fontId="65" fillId="0" borderId="30" xfId="5" applyFont="1" applyFill="1" applyBorder="1" applyAlignment="1" applyProtection="1">
      <alignment horizontal="center" vertical="center" wrapText="1"/>
    </xf>
    <xf numFmtId="164" fontId="65" fillId="0" borderId="24" xfId="5" applyFont="1" applyFill="1" applyBorder="1" applyAlignment="1" applyProtection="1">
      <alignment horizontal="center" vertical="center" wrapText="1"/>
    </xf>
    <xf numFmtId="0" fontId="4" fillId="3" borderId="22" xfId="0" applyFont="1" applyFill="1" applyBorder="1" applyAlignment="1" applyProtection="1">
      <alignment horizontal="left" vertical="center" wrapText="1"/>
    </xf>
    <xf numFmtId="0" fontId="30" fillId="3" borderId="17" xfId="0" applyFont="1" applyFill="1" applyBorder="1" applyAlignment="1">
      <alignment horizontal="center"/>
    </xf>
    <xf numFmtId="0" fontId="11" fillId="3" borderId="0" xfId="0" applyFont="1" applyFill="1" applyBorder="1" applyAlignment="1" applyProtection="1">
      <alignment horizontal="center" wrapText="1"/>
    </xf>
    <xf numFmtId="0" fontId="66" fillId="0" borderId="37" xfId="0" applyFont="1" applyBorder="1" applyAlignment="1" applyProtection="1">
      <alignment horizontal="left" vertical="center" wrapText="1"/>
    </xf>
    <xf numFmtId="0" fontId="66" fillId="0" borderId="57" xfId="0" applyFont="1" applyBorder="1" applyAlignment="1" applyProtection="1">
      <alignment horizontal="left" vertical="center" wrapText="1"/>
    </xf>
    <xf numFmtId="0" fontId="0" fillId="16" borderId="37" xfId="0" applyFill="1" applyBorder="1" applyAlignment="1" applyProtection="1">
      <alignment horizontal="left" vertical="center" wrapText="1"/>
    </xf>
    <xf numFmtId="0" fontId="0" fillId="16" borderId="57" xfId="0" applyFill="1" applyBorder="1" applyAlignment="1" applyProtection="1">
      <alignment horizontal="left" vertical="center" wrapText="1"/>
    </xf>
    <xf numFmtId="0" fontId="66" fillId="10" borderId="37" xfId="0" applyFont="1" applyFill="1" applyBorder="1" applyAlignment="1" applyProtection="1">
      <alignment horizontal="left" vertical="center" wrapText="1"/>
    </xf>
    <xf numFmtId="0" fontId="66" fillId="10" borderId="57" xfId="0" applyFont="1" applyFill="1" applyBorder="1" applyAlignment="1" applyProtection="1">
      <alignment horizontal="left" vertical="center" wrapText="1"/>
    </xf>
    <xf numFmtId="0" fontId="66" fillId="0" borderId="52" xfId="0" applyFont="1" applyBorder="1" applyAlignment="1" applyProtection="1">
      <alignment horizontal="left" vertical="center" wrapText="1"/>
    </xf>
    <xf numFmtId="0" fontId="66" fillId="0" borderId="58" xfId="0" applyFont="1" applyBorder="1" applyAlignment="1" applyProtection="1">
      <alignment horizontal="left" vertical="center" wrapText="1"/>
    </xf>
    <xf numFmtId="0" fontId="66" fillId="0" borderId="37" xfId="0" applyFont="1" applyBorder="1" applyAlignment="1" applyProtection="1">
      <alignment horizontal="center" vertical="center" wrapText="1"/>
    </xf>
    <xf numFmtId="0" fontId="66" fillId="0" borderId="54" xfId="0" applyFont="1" applyBorder="1" applyAlignment="1" applyProtection="1">
      <alignment horizontal="center" vertical="center" wrapText="1"/>
    </xf>
    <xf numFmtId="0" fontId="66" fillId="0" borderId="57" xfId="0" applyFont="1" applyBorder="1" applyAlignment="1" applyProtection="1">
      <alignment horizontal="center" vertical="center" wrapText="1"/>
    </xf>
    <xf numFmtId="0" fontId="69" fillId="16" borderId="37" xfId="0" applyFont="1" applyFill="1" applyBorder="1" applyAlignment="1" applyProtection="1">
      <alignment horizontal="center" vertical="center" wrapText="1"/>
    </xf>
    <xf numFmtId="0" fontId="69" fillId="16" borderId="54" xfId="0" applyFont="1" applyFill="1" applyBorder="1" applyAlignment="1" applyProtection="1">
      <alignment horizontal="center" vertical="center" wrapText="1"/>
    </xf>
    <xf numFmtId="0" fontId="69" fillId="16" borderId="57" xfId="0" applyFont="1" applyFill="1" applyBorder="1" applyAlignment="1" applyProtection="1">
      <alignment horizontal="center" vertical="center" wrapText="1"/>
    </xf>
    <xf numFmtId="0" fontId="66" fillId="10" borderId="37" xfId="0" applyFont="1" applyFill="1" applyBorder="1" applyAlignment="1" applyProtection="1">
      <alignment horizontal="center" vertical="center" wrapText="1"/>
    </xf>
    <xf numFmtId="0" fontId="66" fillId="10" borderId="54" xfId="0" applyFont="1" applyFill="1" applyBorder="1" applyAlignment="1" applyProtection="1">
      <alignment horizontal="center" vertical="center" wrapText="1"/>
    </xf>
    <xf numFmtId="0" fontId="66" fillId="10" borderId="57" xfId="0" applyFont="1" applyFill="1" applyBorder="1" applyAlignment="1" applyProtection="1">
      <alignment horizontal="center" vertical="center" wrapText="1"/>
    </xf>
    <xf numFmtId="0" fontId="35" fillId="8" borderId="37" xfId="4" applyBorder="1" applyAlignment="1" applyProtection="1">
      <alignment horizontal="center" vertical="center" wrapText="1"/>
      <protection locked="0"/>
    </xf>
    <xf numFmtId="0" fontId="35" fillId="8" borderId="57" xfId="4" applyBorder="1" applyAlignment="1" applyProtection="1">
      <alignment horizontal="center" vertical="center" wrapText="1"/>
      <protection locked="0"/>
    </xf>
    <xf numFmtId="0" fontId="0" fillId="16" borderId="9" xfId="0" applyFill="1" applyBorder="1" applyAlignment="1" applyProtection="1">
      <alignment horizontal="center" vertical="center" wrapText="1"/>
    </xf>
    <xf numFmtId="0" fontId="66" fillId="0" borderId="54" xfId="0" applyFont="1" applyBorder="1" applyAlignment="1" applyProtection="1">
      <alignment horizontal="left" vertical="center" wrapText="1"/>
    </xf>
    <xf numFmtId="0" fontId="66" fillId="0" borderId="9" xfId="0" applyFont="1" applyBorder="1" applyAlignment="1" applyProtection="1">
      <alignment horizontal="left" vertical="center" wrapText="1"/>
    </xf>
    <xf numFmtId="0" fontId="66" fillId="10" borderId="54" xfId="0" applyFont="1" applyFill="1" applyBorder="1" applyAlignment="1" applyProtection="1">
      <alignment horizontal="left" vertical="center" wrapText="1"/>
    </xf>
    <xf numFmtId="0" fontId="0" fillId="16" borderId="54" xfId="0" applyFill="1" applyBorder="1" applyAlignment="1" applyProtection="1">
      <alignment horizontal="left" vertical="center" wrapText="1"/>
    </xf>
    <xf numFmtId="9" fontId="35" fillId="8" borderId="27" xfId="4" applyNumberFormat="1" applyBorder="1" applyAlignment="1" applyProtection="1">
      <alignment horizontal="center" vertical="center" wrapText="1"/>
      <protection locked="0"/>
    </xf>
    <xf numFmtId="0" fontId="66" fillId="0" borderId="26" xfId="0" applyFont="1" applyBorder="1" applyAlignment="1" applyProtection="1">
      <alignment horizontal="left" vertical="center" wrapText="1"/>
    </xf>
    <xf numFmtId="0" fontId="35" fillId="8" borderId="34" xfId="4" applyBorder="1" applyAlignment="1" applyProtection="1">
      <alignment horizontal="center" vertical="center" wrapText="1"/>
      <protection locked="0"/>
    </xf>
    <xf numFmtId="0" fontId="35" fillId="8" borderId="41" xfId="4" applyBorder="1" applyAlignment="1" applyProtection="1">
      <alignment horizontal="center" vertical="center" wrapText="1"/>
      <protection locked="0"/>
    </xf>
    <xf numFmtId="0" fontId="43" fillId="8" borderId="37" xfId="4" applyFont="1" applyBorder="1" applyAlignment="1" applyProtection="1">
      <alignment horizontal="center" vertical="center" wrapText="1"/>
      <protection locked="0"/>
    </xf>
    <xf numFmtId="0" fontId="43" fillId="8" borderId="57" xfId="4" applyFont="1" applyBorder="1" applyAlignment="1" applyProtection="1">
      <alignment horizontal="center" vertical="center" wrapText="1"/>
      <protection locked="0"/>
    </xf>
    <xf numFmtId="0" fontId="66" fillId="10" borderId="52" xfId="0" applyFont="1" applyFill="1" applyBorder="1" applyAlignment="1" applyProtection="1">
      <alignment horizontal="left" vertical="center" wrapText="1"/>
    </xf>
    <xf numFmtId="0" fontId="66" fillId="10" borderId="55" xfId="0" applyFont="1" applyFill="1" applyBorder="1" applyAlignment="1" applyProtection="1">
      <alignment horizontal="left" vertical="center" wrapText="1"/>
    </xf>
    <xf numFmtId="0" fontId="66" fillId="10" borderId="58" xfId="0" applyFont="1" applyFill="1" applyBorder="1" applyAlignment="1" applyProtection="1">
      <alignment horizontal="left" vertical="center" wrapText="1"/>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3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3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9</xdr:col>
      <xdr:colOff>542924</xdr:colOff>
      <xdr:row>20</xdr:row>
      <xdr:rowOff>42682</xdr:rowOff>
    </xdr:to>
    <xdr:pic>
      <xdr:nvPicPr>
        <xdr:cNvPr id="3" name="Image 2" descr="fiche_engagement.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42875" y="0"/>
          <a:ext cx="7258049" cy="38526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d\Downloads\PPR-Resultstracker-4Feb15_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ndaloussi\AppData\Local\Microsoft\Windows\Temporary%20Internet%20Files\Content.Outlook\L3YTFJ01\PPR-Resultstracker-4Feb15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ndaloussi\AppData\Local\Microsoft\Windows\Temporary%20Internet%20Files\Content.Outlook\L3YTFJ01\Suivi_PACC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d data"/>
      <sheetName val="PPR results tracker"/>
    </sheetNames>
    <sheetDataSet>
      <sheetData sheetId="0" refreshError="1"/>
      <sheetData sheetId="1">
        <row r="126">
          <cell r="D126" t="str">
            <v>Glacier lake outburst flood</v>
          </cell>
        </row>
        <row r="127">
          <cell r="D127" t="str">
            <v>Inland flooding</v>
          </cell>
          <cell r="F127" t="str">
            <v>biological assets</v>
          </cell>
          <cell r="I127" t="str">
            <v>5: Fully enforced (All elements implemented)</v>
          </cell>
        </row>
        <row r="128">
          <cell r="D128" t="str">
            <v>Salinization</v>
          </cell>
          <cell r="F128" t="str">
            <v>land</v>
          </cell>
          <cell r="I128" t="str">
            <v>4: Enforced (Most elements implemented)</v>
          </cell>
        </row>
        <row r="129">
          <cell r="D129" t="str">
            <v>Drought</v>
          </cell>
          <cell r="F129" t="str">
            <v>water areas</v>
          </cell>
          <cell r="I129" t="str">
            <v>3: Partially enforced (Some elements implemented)</v>
          </cell>
        </row>
        <row r="130">
          <cell r="D130" t="str">
            <v>Wind</v>
          </cell>
          <cell r="F130" t="str">
            <v>subsoil assets</v>
          </cell>
          <cell r="G130" t="str">
            <v>increased adpative capacity</v>
          </cell>
          <cell r="I130" t="str">
            <v>2: Partially not enforced (Most elements not implemented)</v>
          </cell>
        </row>
        <row r="131">
          <cell r="D131" t="str">
            <v>Coastal flooding</v>
          </cell>
          <cell r="F131" t="str">
            <v>air</v>
          </cell>
          <cell r="G131" t="str">
            <v>achieved</v>
          </cell>
          <cell r="I131" t="str">
            <v>1: Not enforced (No elements implemented)</v>
          </cell>
        </row>
        <row r="132">
          <cell r="D132" t="str">
            <v>Storm surge</v>
          </cell>
          <cell r="E132" t="str">
            <v>Please choose</v>
          </cell>
          <cell r="G132" t="str">
            <v>enhanced level of protection</v>
          </cell>
        </row>
        <row r="133">
          <cell r="D133" t="str">
            <v>Hurricane</v>
          </cell>
          <cell r="E133" t="str">
            <v>Selected</v>
          </cell>
        </row>
        <row r="134">
          <cell r="E134" t="str">
            <v>Not relevant</v>
          </cell>
          <cell r="H134" t="str">
            <v>5: All (Fully integrated)</v>
          </cell>
        </row>
        <row r="135">
          <cell r="H135" t="str">
            <v>4: Most</v>
          </cell>
        </row>
        <row r="136">
          <cell r="H136" t="str">
            <v>3: Some</v>
          </cell>
        </row>
        <row r="137">
          <cell r="C137" t="str">
            <v>5: All</v>
          </cell>
          <cell r="D137" t="str">
            <v>Select</v>
          </cell>
          <cell r="G137" t="str">
            <v>Community</v>
          </cell>
          <cell r="H137" t="str">
            <v>2: Most not integrated</v>
          </cell>
          <cell r="J137" t="str">
            <v>Other</v>
          </cell>
        </row>
        <row r="138">
          <cell r="C138" t="str">
            <v>4: Almost all</v>
          </cell>
          <cell r="D138" t="str">
            <v>Private</v>
          </cell>
          <cell r="E138" t="str">
            <v>Type</v>
          </cell>
          <cell r="G138" t="str">
            <v>Multi-community</v>
          </cell>
          <cell r="H138" t="str">
            <v>1: None</v>
          </cell>
          <cell r="J138" t="str">
            <v>Agriculture</v>
          </cell>
        </row>
        <row r="139">
          <cell r="C139" t="str">
            <v>3: Half</v>
          </cell>
          <cell r="D139" t="str">
            <v>Public</v>
          </cell>
          <cell r="E139" t="str">
            <v>Scale</v>
          </cell>
          <cell r="G139" t="str">
            <v>Departmental</v>
          </cell>
          <cell r="J139" t="str">
            <v>Coastal management</v>
          </cell>
          <cell r="K139" t="str">
            <v>Livestock production</v>
          </cell>
        </row>
        <row r="140">
          <cell r="C140" t="str">
            <v>2: Some</v>
          </cell>
          <cell r="D140" t="str">
            <v>NGO</v>
          </cell>
          <cell r="E140" t="str">
            <v>Sector</v>
          </cell>
          <cell r="G140" t="str">
            <v>National</v>
          </cell>
          <cell r="J140" t="str">
            <v>Disaster risk reduction</v>
          </cell>
          <cell r="K140" t="str">
            <v>Manufacturing</v>
          </cell>
        </row>
        <row r="141">
          <cell r="C141" t="str">
            <v>1: None</v>
          </cell>
          <cell r="H141" t="str">
            <v>5: Very high improvement</v>
          </cell>
          <cell r="J141" t="str">
            <v>Food security</v>
          </cell>
          <cell r="K141" t="str">
            <v>other</v>
          </cell>
        </row>
        <row r="142">
          <cell r="D142" t="str">
            <v>National</v>
          </cell>
          <cell r="H142" t="str">
            <v>4: High improvement</v>
          </cell>
          <cell r="J142" t="str">
            <v xml:space="preserve">Health </v>
          </cell>
          <cell r="K142" t="str">
            <v>Services</v>
          </cell>
        </row>
        <row r="143">
          <cell r="D143" t="str">
            <v>Regional</v>
          </cell>
          <cell r="H143" t="str">
            <v>3: Moderate improvement</v>
          </cell>
          <cell r="J143" t="str">
            <v>Urban development</v>
          </cell>
        </row>
        <row r="144">
          <cell r="D144" t="str">
            <v>Local</v>
          </cell>
          <cell r="H144" t="str">
            <v>2: Limited improvement</v>
          </cell>
          <cell r="J144" t="str">
            <v>Water management</v>
          </cell>
        </row>
        <row r="145">
          <cell r="H145" t="str">
            <v>1: No improvement</v>
          </cell>
          <cell r="J145" t="str">
            <v>Multi-sector</v>
          </cell>
        </row>
        <row r="146">
          <cell r="F146" t="str">
            <v>4: High capacity</v>
          </cell>
          <cell r="G146" t="str">
            <v>5: Fully aware</v>
          </cell>
          <cell r="H146" t="str">
            <v>5: Highly responsive (All defined elements )</v>
          </cell>
          <cell r="I146" t="str">
            <v>5: Fully improved</v>
          </cell>
          <cell r="K146" t="str">
            <v>5: Very effective</v>
          </cell>
        </row>
        <row r="147">
          <cell r="F147" t="str">
            <v>3: Medium capacity</v>
          </cell>
          <cell r="G147" t="str">
            <v>4: Mostly aware</v>
          </cell>
          <cell r="H147" t="str">
            <v>4: Mostly responsive (Most defined elements)</v>
          </cell>
          <cell r="I147" t="str">
            <v>4: Mostly Improved</v>
          </cell>
          <cell r="K147" t="str">
            <v>4: Effective</v>
          </cell>
        </row>
        <row r="148">
          <cell r="F148" t="str">
            <v>2: Low capacity</v>
          </cell>
          <cell r="G148" t="str">
            <v>3: Partially aware</v>
          </cell>
          <cell r="H148" t="str">
            <v>3: Moderately responsive (Some defined elements)</v>
          </cell>
          <cell r="I148" t="str">
            <v>3: Moderately improved</v>
          </cell>
          <cell r="K148" t="str">
            <v>3: Moderately effective</v>
          </cell>
        </row>
        <row r="149">
          <cell r="F149" t="str">
            <v>1: No capacity</v>
          </cell>
          <cell r="G149" t="str">
            <v>2: Partially not aware</v>
          </cell>
          <cell r="H149" t="str">
            <v>2: Partially responsive (Lacks most elements)</v>
          </cell>
          <cell r="I149" t="str">
            <v>2: Somewhat improved</v>
          </cell>
          <cell r="K149" t="str">
            <v>2: Partially effective</v>
          </cell>
        </row>
        <row r="150">
          <cell r="G150" t="str">
            <v>1: Aware of neither</v>
          </cell>
          <cell r="H150" t="str">
            <v>1: Non responsive (Lacks all elements )</v>
          </cell>
          <cell r="I150" t="str">
            <v>1: Not improved</v>
          </cell>
          <cell r="K150" t="str">
            <v>1: Ineffective</v>
          </cell>
        </row>
        <row r="152">
          <cell r="I152" t="str">
            <v>Monitoring/Forecasting capacity</v>
          </cell>
        </row>
        <row r="153">
          <cell r="I153" t="str">
            <v>Policy/regulatory reform</v>
          </cell>
        </row>
        <row r="154">
          <cell r="I154" t="str">
            <v>Capacity development</v>
          </cell>
        </row>
        <row r="155">
          <cell r="H155" t="str">
            <v>Communication &amp; Information policy</v>
          </cell>
          <cell r="I155" t="str">
            <v>Sustainable forest management</v>
          </cell>
        </row>
        <row r="156">
          <cell r="H156" t="str">
            <v>Domestic policy</v>
          </cell>
          <cell r="I156" t="str">
            <v>Strengthening infrastructure</v>
          </cell>
        </row>
        <row r="157">
          <cell r="H157" t="str">
            <v>Economic policy</v>
          </cell>
          <cell r="I157" t="str">
            <v>Supporting livelihoods</v>
          </cell>
        </row>
        <row r="158">
          <cell r="H158" t="str">
            <v>Education policy</v>
          </cell>
          <cell r="I158" t="str">
            <v>Mangrove reforestation</v>
          </cell>
        </row>
        <row r="159">
          <cell r="H159" t="str">
            <v>Energy policy</v>
          </cell>
          <cell r="I159" t="str">
            <v>Coastal drainage and infrastructure</v>
          </cell>
        </row>
        <row r="160">
          <cell r="H160" t="str">
            <v>Environmental policy</v>
          </cell>
          <cell r="I160" t="str">
            <v>Irrigation system</v>
          </cell>
        </row>
        <row r="161">
          <cell r="H161" t="str">
            <v>Foreign policy</v>
          </cell>
          <cell r="I161" t="str">
            <v>Community-based adaptation</v>
          </cell>
        </row>
        <row r="162">
          <cell r="H162" t="str">
            <v>Health policy</v>
          </cell>
          <cell r="I162" t="str">
            <v>Erosion control</v>
          </cell>
        </row>
        <row r="163">
          <cell r="H163" t="str">
            <v>Housing policy</v>
          </cell>
          <cell r="I163" t="str">
            <v>Soil water conservation</v>
          </cell>
        </row>
        <row r="164">
          <cell r="H164" t="str">
            <v>Human resource policies</v>
          </cell>
          <cell r="I164" t="str">
            <v>Microfinance</v>
          </cell>
        </row>
        <row r="165">
          <cell r="H165" t="str">
            <v>Information policy</v>
          </cell>
          <cell r="I165" t="str">
            <v>Special Program for women</v>
          </cell>
        </row>
        <row r="166">
          <cell r="H166" t="str">
            <v>Macroeconomic policy</v>
          </cell>
          <cell r="I166" t="str">
            <v>Livelihoods</v>
          </cell>
        </row>
        <row r="167">
          <cell r="H167" t="str">
            <v>Monetary policy</v>
          </cell>
          <cell r="I167" t="str">
            <v>Water storage</v>
          </cell>
        </row>
        <row r="168">
          <cell r="H168" t="str">
            <v>Population policy</v>
          </cell>
          <cell r="I168" t="str">
            <v>ICT and information dissemination</v>
          </cell>
        </row>
        <row r="169">
          <cell r="H169" t="str">
            <v>Private policy</v>
          </cell>
        </row>
        <row r="170">
          <cell r="H170" t="str">
            <v>Public policy</v>
          </cell>
        </row>
        <row r="171">
          <cell r="H171" t="str">
            <v>Science policy</v>
          </cell>
        </row>
        <row r="172">
          <cell r="H172" t="str">
            <v>Social policy</v>
          </cell>
        </row>
        <row r="173">
          <cell r="H173" t="str">
            <v>Transportation policy</v>
          </cell>
        </row>
        <row r="174">
          <cell r="H174" t="str">
            <v>Urban policy</v>
          </cell>
        </row>
        <row r="175">
          <cell r="H175" t="str">
            <v>Water policy</v>
          </cell>
        </row>
        <row r="176">
          <cell r="H176" t="str">
            <v>Other policy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d data"/>
      <sheetName val="PPR results tracker"/>
    </sheetNames>
    <sheetDataSet>
      <sheetData sheetId="0" refreshError="1"/>
      <sheetData sheetId="1">
        <row r="126">
          <cell r="D126" t="str">
            <v>Glacier lake outburst flood</v>
          </cell>
        </row>
        <row r="127">
          <cell r="D127" t="str">
            <v>Inland flooding</v>
          </cell>
          <cell r="F127" t="str">
            <v>biological assets</v>
          </cell>
          <cell r="I127" t="str">
            <v>5: Fully enforced (All elements implemented)</v>
          </cell>
        </row>
        <row r="128">
          <cell r="D128" t="str">
            <v>Salinization</v>
          </cell>
          <cell r="F128" t="str">
            <v>land</v>
          </cell>
          <cell r="I128" t="str">
            <v>4: Enforced (Most elements implemented)</v>
          </cell>
        </row>
        <row r="129">
          <cell r="D129" t="str">
            <v>Drought</v>
          </cell>
          <cell r="F129" t="str">
            <v>water areas</v>
          </cell>
          <cell r="I129" t="str">
            <v>3: Partially enforced (Some elements implemented)</v>
          </cell>
        </row>
        <row r="130">
          <cell r="D130" t="str">
            <v>Wind</v>
          </cell>
          <cell r="F130" t="str">
            <v>subsoil assets</v>
          </cell>
          <cell r="G130" t="str">
            <v>increased adpative capacity</v>
          </cell>
          <cell r="I130" t="str">
            <v>2: Partially not enforced (Most elements not implemented)</v>
          </cell>
        </row>
        <row r="131">
          <cell r="D131" t="str">
            <v>Coastal flooding</v>
          </cell>
          <cell r="F131" t="str">
            <v>air</v>
          </cell>
          <cell r="G131" t="str">
            <v>achieved</v>
          </cell>
          <cell r="I131" t="str">
            <v>1: Not enforced (No elements implemented)</v>
          </cell>
        </row>
        <row r="132">
          <cell r="D132" t="str">
            <v>Storm surge</v>
          </cell>
          <cell r="E132" t="str">
            <v>Please choose</v>
          </cell>
          <cell r="G132" t="str">
            <v>enhanced level of protection</v>
          </cell>
        </row>
        <row r="133">
          <cell r="D133" t="str">
            <v>Hurricane</v>
          </cell>
          <cell r="E133" t="str">
            <v>Selected</v>
          </cell>
        </row>
        <row r="134">
          <cell r="E134" t="str">
            <v>Not relevant</v>
          </cell>
          <cell r="H134" t="str">
            <v>5: All (Fully integrated)</v>
          </cell>
        </row>
        <row r="135">
          <cell r="H135" t="str">
            <v>4: Most</v>
          </cell>
        </row>
        <row r="136">
          <cell r="H136" t="str">
            <v>3: Some</v>
          </cell>
        </row>
        <row r="137">
          <cell r="C137" t="str">
            <v>5: All</v>
          </cell>
          <cell r="D137" t="str">
            <v>Select</v>
          </cell>
          <cell r="G137" t="str">
            <v>Community</v>
          </cell>
          <cell r="H137" t="str">
            <v>2: Most not integrated</v>
          </cell>
          <cell r="J137" t="str">
            <v>Other</v>
          </cell>
        </row>
        <row r="138">
          <cell r="C138" t="str">
            <v>4: Almost all</v>
          </cell>
          <cell r="D138" t="str">
            <v>Private</v>
          </cell>
          <cell r="E138" t="str">
            <v>Type</v>
          </cell>
          <cell r="G138" t="str">
            <v>Multi-community</v>
          </cell>
          <cell r="H138" t="str">
            <v>1: None</v>
          </cell>
          <cell r="J138" t="str">
            <v>Agriculture</v>
          </cell>
        </row>
        <row r="139">
          <cell r="C139" t="str">
            <v>3: Half</v>
          </cell>
          <cell r="D139" t="str">
            <v>Public</v>
          </cell>
          <cell r="E139" t="str">
            <v>Scale</v>
          </cell>
          <cell r="G139" t="str">
            <v>Departmental</v>
          </cell>
          <cell r="J139" t="str">
            <v>Coastal management</v>
          </cell>
          <cell r="K139" t="str">
            <v>Livestock production</v>
          </cell>
        </row>
        <row r="140">
          <cell r="C140" t="str">
            <v>2: Some</v>
          </cell>
          <cell r="D140" t="str">
            <v>NGO</v>
          </cell>
          <cell r="E140" t="str">
            <v>Sector</v>
          </cell>
          <cell r="G140" t="str">
            <v>National</v>
          </cell>
          <cell r="J140" t="str">
            <v>Disaster risk reduction</v>
          </cell>
          <cell r="K140" t="str">
            <v>Manufacturing</v>
          </cell>
        </row>
        <row r="141">
          <cell r="C141" t="str">
            <v>1: None</v>
          </cell>
          <cell r="H141" t="str">
            <v>5: Very high improvement</v>
          </cell>
          <cell r="J141" t="str">
            <v>Food security</v>
          </cell>
          <cell r="K141" t="str">
            <v>other</v>
          </cell>
        </row>
        <row r="142">
          <cell r="D142" t="str">
            <v>National</v>
          </cell>
          <cell r="H142" t="str">
            <v>4: High improvement</v>
          </cell>
          <cell r="J142" t="str">
            <v xml:space="preserve">Health </v>
          </cell>
          <cell r="K142" t="str">
            <v>Services</v>
          </cell>
        </row>
        <row r="143">
          <cell r="D143" t="str">
            <v>Regional</v>
          </cell>
          <cell r="H143" t="str">
            <v>3: Moderate improvement</v>
          </cell>
          <cell r="J143" t="str">
            <v>Urban development</v>
          </cell>
        </row>
        <row r="144">
          <cell r="D144" t="str">
            <v>Local</v>
          </cell>
          <cell r="H144" t="str">
            <v>2: Limited improvement</v>
          </cell>
          <cell r="J144" t="str">
            <v>Water management</v>
          </cell>
        </row>
        <row r="145">
          <cell r="H145" t="str">
            <v>1: No improvement</v>
          </cell>
          <cell r="J145" t="str">
            <v>Multi-sector</v>
          </cell>
        </row>
        <row r="146">
          <cell r="F146" t="str">
            <v>4: High capacity</v>
          </cell>
          <cell r="G146" t="str">
            <v>5: Fully aware</v>
          </cell>
          <cell r="H146" t="str">
            <v>5: Highly responsive (All defined elements )</v>
          </cell>
          <cell r="I146" t="str">
            <v>5: Fully improved</v>
          </cell>
          <cell r="K146" t="str">
            <v>5: Very effective</v>
          </cell>
        </row>
        <row r="147">
          <cell r="F147" t="str">
            <v>3: Medium capacity</v>
          </cell>
          <cell r="G147" t="str">
            <v>4: Mostly aware</v>
          </cell>
          <cell r="H147" t="str">
            <v>4: Mostly responsive (Most defined elements)</v>
          </cell>
          <cell r="I147" t="str">
            <v>4: Mostly Improved</v>
          </cell>
          <cell r="K147" t="str">
            <v>4: Effective</v>
          </cell>
        </row>
        <row r="148">
          <cell r="F148" t="str">
            <v>2: Low capacity</v>
          </cell>
          <cell r="G148" t="str">
            <v>3: Partially aware</v>
          </cell>
          <cell r="H148" t="str">
            <v>3: Moderately responsive (Some defined elements)</v>
          </cell>
          <cell r="I148" t="str">
            <v>3: Moderately improved</v>
          </cell>
          <cell r="K148" t="str">
            <v>3: Moderately effective</v>
          </cell>
        </row>
        <row r="149">
          <cell r="F149" t="str">
            <v>1: No capacity</v>
          </cell>
          <cell r="G149" t="str">
            <v>2: Partially not aware</v>
          </cell>
          <cell r="H149" t="str">
            <v>2: Partially responsive (Lacks most elements)</v>
          </cell>
          <cell r="I149" t="str">
            <v>2: Somewhat improved</v>
          </cell>
          <cell r="K149" t="str">
            <v>2: Partially effective</v>
          </cell>
        </row>
        <row r="150">
          <cell r="G150" t="str">
            <v>1: Aware of neither</v>
          </cell>
          <cell r="H150" t="str">
            <v>1: Non responsive (Lacks all elements )</v>
          </cell>
          <cell r="I150" t="str">
            <v>1: Not improved</v>
          </cell>
          <cell r="K150" t="str">
            <v>1: Ineffective</v>
          </cell>
        </row>
        <row r="152">
          <cell r="I152" t="str">
            <v>Monitoring/Forecasting capacity</v>
          </cell>
        </row>
        <row r="153">
          <cell r="I153" t="str">
            <v>Policy/regulatory reform</v>
          </cell>
        </row>
        <row r="154">
          <cell r="I154" t="str">
            <v>Capacity development</v>
          </cell>
        </row>
        <row r="155">
          <cell r="H155" t="str">
            <v>Communication &amp; Information policy</v>
          </cell>
          <cell r="I155" t="str">
            <v>Sustainable forest management</v>
          </cell>
        </row>
        <row r="156">
          <cell r="H156" t="str">
            <v>Domestic policy</v>
          </cell>
          <cell r="I156" t="str">
            <v>Strengthening infrastructure</v>
          </cell>
        </row>
        <row r="157">
          <cell r="H157" t="str">
            <v>Economic policy</v>
          </cell>
          <cell r="I157" t="str">
            <v>Supporting livelihoods</v>
          </cell>
        </row>
        <row r="158">
          <cell r="H158" t="str">
            <v>Education policy</v>
          </cell>
          <cell r="I158" t="str">
            <v>Mangrove reforestation</v>
          </cell>
        </row>
        <row r="159">
          <cell r="H159" t="str">
            <v>Energy policy</v>
          </cell>
          <cell r="I159" t="str">
            <v>Coastal drainage and infrastructure</v>
          </cell>
        </row>
        <row r="160">
          <cell r="H160" t="str">
            <v>Environmental policy</v>
          </cell>
          <cell r="I160" t="str">
            <v>Irrigation system</v>
          </cell>
        </row>
        <row r="161">
          <cell r="H161" t="str">
            <v>Foreign policy</v>
          </cell>
          <cell r="I161" t="str">
            <v>Community-based adaptation</v>
          </cell>
        </row>
        <row r="162">
          <cell r="H162" t="str">
            <v>Health policy</v>
          </cell>
          <cell r="I162" t="str">
            <v>Erosion control</v>
          </cell>
        </row>
        <row r="163">
          <cell r="H163" t="str">
            <v>Housing policy</v>
          </cell>
          <cell r="I163" t="str">
            <v>Soil water conservation</v>
          </cell>
        </row>
        <row r="164">
          <cell r="H164" t="str">
            <v>Human resource policies</v>
          </cell>
          <cell r="I164" t="str">
            <v>Microfinance</v>
          </cell>
        </row>
        <row r="165">
          <cell r="H165" t="str">
            <v>Information policy</v>
          </cell>
          <cell r="I165" t="str">
            <v>Special Program for women</v>
          </cell>
        </row>
        <row r="166">
          <cell r="H166" t="str">
            <v>Macroeconomic policy</v>
          </cell>
          <cell r="I166" t="str">
            <v>Livelihoods</v>
          </cell>
        </row>
        <row r="167">
          <cell r="H167" t="str">
            <v>Monetary policy</v>
          </cell>
          <cell r="I167" t="str">
            <v>Water storage</v>
          </cell>
        </row>
        <row r="168">
          <cell r="H168" t="str">
            <v>Population policy</v>
          </cell>
          <cell r="I168" t="str">
            <v>ICT and information dissemination</v>
          </cell>
        </row>
        <row r="169">
          <cell r="H169" t="str">
            <v>Private policy</v>
          </cell>
        </row>
        <row r="170">
          <cell r="H170" t="str">
            <v>Public policy</v>
          </cell>
        </row>
        <row r="171">
          <cell r="H171" t="str">
            <v>Science policy</v>
          </cell>
        </row>
        <row r="172">
          <cell r="H172" t="str">
            <v>Social policy</v>
          </cell>
        </row>
        <row r="173">
          <cell r="H173" t="str">
            <v>Transportation policy</v>
          </cell>
        </row>
        <row r="174">
          <cell r="H174" t="str">
            <v>Urban policy</v>
          </cell>
        </row>
        <row r="175">
          <cell r="H175" t="str">
            <v>Water policy</v>
          </cell>
        </row>
        <row r="176">
          <cell r="H176" t="str">
            <v>Other policy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BA"/>
      <sheetName val="Contrat Spécifique"/>
      <sheetName val="Gantt"/>
      <sheetName val="Gantt EE"/>
      <sheetName val="Feuil1"/>
      <sheetName val="Vérification PTBA2"/>
      <sheetName val="Délégué-Engagé"/>
      <sheetName val="PTBA 2016-2017"/>
      <sheetName val="PTBA 2016"/>
      <sheetName val="Récap0"/>
      <sheetName val="Reliquats0"/>
      <sheetName val="Reliquats-au-30-sept"/>
      <sheetName val="Reliquats-au-31-déc"/>
      <sheetName val="Reliquats-au-31-déc USD"/>
      <sheetName val="Récap"/>
      <sheetName val="Réalisation de formations"/>
    </sheetNames>
    <sheetDataSet>
      <sheetData sheetId="0"/>
      <sheetData sheetId="1"/>
      <sheetData sheetId="2"/>
      <sheetData sheetId="3"/>
      <sheetData sheetId="4"/>
      <sheetData sheetId="5"/>
      <sheetData sheetId="6"/>
      <sheetData sheetId="7">
        <row r="17">
          <cell r="J17">
            <v>1346866.5780626389</v>
          </cell>
          <cell r="M17">
            <v>2572007.1081925961</v>
          </cell>
        </row>
        <row r="27">
          <cell r="J27">
            <v>155527.31848298371</v>
          </cell>
          <cell r="M27">
            <v>653214.73762853164</v>
          </cell>
        </row>
        <row r="38">
          <cell r="J38">
            <v>0</v>
          </cell>
          <cell r="M38">
            <v>195964.42128855948</v>
          </cell>
        </row>
        <row r="48">
          <cell r="J48">
            <v>41473.95159546232</v>
          </cell>
          <cell r="M48">
            <v>156045.742877927</v>
          </cell>
        </row>
        <row r="57">
          <cell r="J57">
            <v>152067.88701141026</v>
          </cell>
          <cell r="M57">
            <v>229143.58256492933</v>
          </cell>
        </row>
      </sheetData>
      <sheetData sheetId="8">
        <row r="1">
          <cell r="A1">
            <v>9.6446078710224494</v>
          </cell>
        </row>
        <row r="50">
          <cell r="F50">
            <v>100000</v>
          </cell>
        </row>
      </sheetData>
      <sheetData sheetId="9"/>
      <sheetData sheetId="10"/>
      <sheetData sheetId="11"/>
      <sheetData sheetId="12">
        <row r="5">
          <cell r="F5">
            <v>9270000</v>
          </cell>
          <cell r="I5">
            <v>9270000</v>
          </cell>
          <cell r="L5">
            <v>9270000</v>
          </cell>
        </row>
        <row r="6">
          <cell r="F6">
            <v>2750000</v>
          </cell>
          <cell r="I6">
            <v>2750000</v>
          </cell>
          <cell r="L6">
            <v>2750000</v>
          </cell>
        </row>
        <row r="7">
          <cell r="I7">
            <v>2000000</v>
          </cell>
          <cell r="L7">
            <v>2000000</v>
          </cell>
        </row>
        <row r="8">
          <cell r="F8">
            <v>1700000</v>
          </cell>
          <cell r="I8">
            <v>1500000</v>
          </cell>
          <cell r="L8">
            <v>1500000</v>
          </cell>
        </row>
        <row r="9">
          <cell r="F9">
            <v>1600000</v>
          </cell>
          <cell r="I9">
            <v>1452114</v>
          </cell>
          <cell r="J9">
            <v>14521.139999999898</v>
          </cell>
          <cell r="L9">
            <v>733116</v>
          </cell>
        </row>
        <row r="10">
          <cell r="F10">
            <v>100000</v>
          </cell>
          <cell r="I10">
            <v>0</v>
          </cell>
        </row>
        <row r="12">
          <cell r="F12">
            <v>6000000</v>
          </cell>
          <cell r="I12">
            <v>4881600</v>
          </cell>
          <cell r="J12">
            <v>48816</v>
          </cell>
        </row>
        <row r="13">
          <cell r="F13">
            <v>1800000</v>
          </cell>
          <cell r="I13">
            <v>960000</v>
          </cell>
          <cell r="J13">
            <v>9600</v>
          </cell>
        </row>
        <row r="15">
          <cell r="F15">
            <v>1040000</v>
          </cell>
          <cell r="I15">
            <v>899997.71</v>
          </cell>
          <cell r="L15">
            <v>1040000</v>
          </cell>
        </row>
        <row r="16">
          <cell r="F16">
            <v>200000</v>
          </cell>
          <cell r="I16">
            <v>143340</v>
          </cell>
          <cell r="L16">
            <v>143340</v>
          </cell>
        </row>
        <row r="17">
          <cell r="F17">
            <v>370000</v>
          </cell>
          <cell r="I17">
            <v>223752</v>
          </cell>
          <cell r="L17">
            <v>208089.32</v>
          </cell>
        </row>
        <row r="18">
          <cell r="I18">
            <v>97800</v>
          </cell>
          <cell r="L18">
            <v>97800</v>
          </cell>
        </row>
        <row r="19">
          <cell r="I19">
            <v>22141.06</v>
          </cell>
          <cell r="L19">
            <v>22141.06</v>
          </cell>
        </row>
        <row r="20">
          <cell r="I20">
            <v>22072.36</v>
          </cell>
          <cell r="L20">
            <v>0</v>
          </cell>
        </row>
        <row r="21">
          <cell r="I21">
            <v>27151.200000000001</v>
          </cell>
          <cell r="L21">
            <v>27151.200000000001</v>
          </cell>
        </row>
        <row r="22">
          <cell r="F22">
            <v>151500</v>
          </cell>
          <cell r="I22">
            <v>143088</v>
          </cell>
          <cell r="L22">
            <v>143088</v>
          </cell>
        </row>
        <row r="23">
          <cell r="F23">
            <v>100000</v>
          </cell>
          <cell r="I23">
            <v>100000</v>
          </cell>
          <cell r="L23">
            <v>87600</v>
          </cell>
        </row>
        <row r="24">
          <cell r="F24">
            <v>100000</v>
          </cell>
          <cell r="I24">
            <v>100000</v>
          </cell>
          <cell r="L24">
            <v>100000</v>
          </cell>
        </row>
        <row r="25">
          <cell r="F25">
            <v>100000</v>
          </cell>
          <cell r="I25">
            <v>100000</v>
          </cell>
          <cell r="L25">
            <v>100000</v>
          </cell>
        </row>
        <row r="26">
          <cell r="F26">
            <v>150000</v>
          </cell>
          <cell r="I26">
            <v>100100</v>
          </cell>
          <cell r="L26">
            <v>100100</v>
          </cell>
        </row>
        <row r="27">
          <cell r="I27">
            <v>49742</v>
          </cell>
          <cell r="L27">
            <v>0</v>
          </cell>
        </row>
        <row r="29">
          <cell r="F29">
            <v>25431500</v>
          </cell>
          <cell r="G29">
            <v>2099065.56</v>
          </cell>
          <cell r="I29">
            <v>24842898.329999998</v>
          </cell>
          <cell r="J29">
            <v>72937.139999999898</v>
          </cell>
          <cell r="K29">
            <v>515664.53000000014</v>
          </cell>
          <cell r="L29">
            <v>18322425.579999998</v>
          </cell>
          <cell r="M29">
            <v>0.73753172180695392</v>
          </cell>
          <cell r="N29">
            <v>6593409.8899999997</v>
          </cell>
        </row>
      </sheetData>
      <sheetData sheetId="13">
        <row r="1">
          <cell r="E1">
            <v>9.6446078710224494</v>
          </cell>
        </row>
      </sheetData>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andzoa.ma/fr/2016/01/26/atelier-de-demarrage-du-pacczo/" TargetMode="External"/><Relationship Id="rId2" Type="http://schemas.openxmlformats.org/officeDocument/2006/relationships/hyperlink" Target="mailto:h.felloun@ada.gov.ma" TargetMode="External"/><Relationship Id="rId1" Type="http://schemas.openxmlformats.org/officeDocument/2006/relationships/hyperlink" Target="mailto:nboudrm@yahoo.com"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mailto:oubrhou@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75"/>
  <sheetViews>
    <sheetView showGridLines="0" topLeftCell="G18" workbookViewId="0">
      <selection activeCell="R9" sqref="R9"/>
    </sheetView>
  </sheetViews>
  <sheetFormatPr defaultColWidth="11.5703125" defaultRowHeight="15" x14ac:dyDescent="0.25"/>
  <cols>
    <col min="1" max="1" width="12.85546875" bestFit="1" customWidth="1"/>
    <col min="2" max="2" width="0.85546875" customWidth="1"/>
    <col min="3" max="3" width="4.28515625" customWidth="1"/>
    <col min="4" max="4" width="5.42578125" customWidth="1"/>
    <col min="5" max="5" width="29.85546875" customWidth="1"/>
    <col min="6" max="6" width="10.7109375" customWidth="1"/>
    <col min="7" max="7" width="10.28515625" customWidth="1"/>
    <col min="8" max="8" width="13.140625" customWidth="1"/>
    <col min="9" max="9" width="10.28515625" customWidth="1"/>
    <col min="10" max="10" width="9.7109375" customWidth="1"/>
    <col min="11" max="12" width="10.28515625" customWidth="1"/>
    <col min="13" max="13" width="5.28515625" style="268" customWidth="1"/>
    <col min="14" max="14" width="10" customWidth="1"/>
    <col min="15" max="15" width="0.85546875" customWidth="1"/>
    <col min="16" max="16" width="12.85546875" bestFit="1" customWidth="1"/>
    <col min="17" max="17" width="13.7109375" bestFit="1" customWidth="1"/>
    <col min="18" max="18" width="32.5703125" bestFit="1" customWidth="1"/>
    <col min="19" max="19" width="15.28515625" bestFit="1" customWidth="1"/>
    <col min="20" max="24" width="12.85546875" bestFit="1" customWidth="1"/>
  </cols>
  <sheetData>
    <row r="1" spans="1:21" x14ac:dyDescent="0.25">
      <c r="I1">
        <f>'[4]Reliquats-au-31-déc USD'!E1</f>
        <v>9.6446078710224494</v>
      </c>
    </row>
    <row r="2" spans="1:21" ht="6.75" customHeight="1" x14ac:dyDescent="0.25"/>
    <row r="3" spans="1:21" ht="15" customHeight="1" x14ac:dyDescent="0.25">
      <c r="C3" s="451" t="s">
        <v>664</v>
      </c>
      <c r="D3" s="452"/>
      <c r="E3" s="455" t="s">
        <v>665</v>
      </c>
      <c r="F3" s="445" t="s">
        <v>666</v>
      </c>
      <c r="G3" s="445" t="s">
        <v>667</v>
      </c>
      <c r="H3" s="456" t="s">
        <v>668</v>
      </c>
      <c r="I3" s="457" t="s">
        <v>669</v>
      </c>
      <c r="J3" s="458"/>
      <c r="K3" s="441" t="s">
        <v>670</v>
      </c>
      <c r="L3" s="443" t="s">
        <v>671</v>
      </c>
      <c r="M3" s="445" t="s">
        <v>672</v>
      </c>
      <c r="N3" s="443" t="s">
        <v>673</v>
      </c>
    </row>
    <row r="4" spans="1:21" ht="22.5" customHeight="1" x14ac:dyDescent="0.25">
      <c r="C4" s="453"/>
      <c r="D4" s="454"/>
      <c r="E4" s="455"/>
      <c r="F4" s="446"/>
      <c r="G4" s="446"/>
      <c r="H4" s="456"/>
      <c r="I4" s="269" t="s">
        <v>674</v>
      </c>
      <c r="J4" s="269" t="s">
        <v>675</v>
      </c>
      <c r="K4" s="442"/>
      <c r="L4" s="444"/>
      <c r="M4" s="446"/>
      <c r="N4" s="444"/>
      <c r="S4" s="343">
        <f>I9+J9</f>
        <v>1466635.14</v>
      </c>
      <c r="T4" s="335">
        <f t="shared" ref="T4:T10" si="0">S4/$I$1</f>
        <v>152067.88701141026</v>
      </c>
    </row>
    <row r="5" spans="1:21" x14ac:dyDescent="0.25">
      <c r="C5" s="436" t="s">
        <v>676</v>
      </c>
      <c r="D5" s="448" t="s">
        <v>677</v>
      </c>
      <c r="E5" s="270" t="s">
        <v>678</v>
      </c>
      <c r="F5" s="332">
        <v>9270000</v>
      </c>
      <c r="G5" s="271"/>
      <c r="H5" s="272" t="s">
        <v>679</v>
      </c>
      <c r="I5" s="271">
        <v>9270000</v>
      </c>
      <c r="J5" s="271"/>
      <c r="K5" s="273">
        <f>F5-I5-J5</f>
        <v>0</v>
      </c>
      <c r="L5" s="271">
        <v>9270000</v>
      </c>
      <c r="M5" s="274">
        <f t="shared" ref="M5:M8" si="1">L5/I5</f>
        <v>1</v>
      </c>
      <c r="N5" s="273">
        <f>I5+J5-L5</f>
        <v>0</v>
      </c>
    </row>
    <row r="6" spans="1:21" x14ac:dyDescent="0.25">
      <c r="A6" s="333">
        <v>270000</v>
      </c>
      <c r="C6" s="437"/>
      <c r="D6" s="449"/>
      <c r="E6" s="270" t="s">
        <v>680</v>
      </c>
      <c r="F6" s="332">
        <v>2750000</v>
      </c>
      <c r="G6" s="271"/>
      <c r="H6" s="275" t="s">
        <v>679</v>
      </c>
      <c r="I6" s="271">
        <v>2750000</v>
      </c>
      <c r="J6" s="271"/>
      <c r="K6" s="276">
        <f t="shared" ref="K6:K16" si="2">F6-I6-J6</f>
        <v>0</v>
      </c>
      <c r="L6" s="271">
        <v>2750000</v>
      </c>
      <c r="M6" s="277">
        <f t="shared" si="1"/>
        <v>1</v>
      </c>
      <c r="N6" s="276">
        <f t="shared" ref="N6:N27" si="3">I6+J6-L6</f>
        <v>0</v>
      </c>
      <c r="P6" s="278"/>
      <c r="Q6" t="s">
        <v>686</v>
      </c>
      <c r="R6" s="347" t="s">
        <v>773</v>
      </c>
      <c r="S6" s="334">
        <v>1452114</v>
      </c>
      <c r="T6" s="335">
        <f t="shared" si="0"/>
        <v>150562.26436773295</v>
      </c>
      <c r="U6" s="336"/>
    </row>
    <row r="7" spans="1:21" x14ac:dyDescent="0.25">
      <c r="A7" s="333">
        <v>22290000</v>
      </c>
      <c r="C7" s="437"/>
      <c r="D7" s="450"/>
      <c r="E7" s="270" t="s">
        <v>681</v>
      </c>
      <c r="F7" s="332"/>
      <c r="G7" s="271">
        <v>2000000</v>
      </c>
      <c r="H7" s="275" t="s">
        <v>679</v>
      </c>
      <c r="I7" s="271">
        <v>2000000</v>
      </c>
      <c r="J7" s="271"/>
      <c r="K7" s="276">
        <f t="shared" si="2"/>
        <v>-2000000</v>
      </c>
      <c r="L7" s="271">
        <v>2000000</v>
      </c>
      <c r="M7" s="277">
        <f t="shared" si="1"/>
        <v>1</v>
      </c>
      <c r="N7" s="276">
        <f t="shared" si="3"/>
        <v>0</v>
      </c>
      <c r="R7" t="s">
        <v>774</v>
      </c>
      <c r="S7" s="290">
        <v>1494000</v>
      </c>
      <c r="T7" s="336">
        <f t="shared" si="0"/>
        <v>154905.20920905177</v>
      </c>
    </row>
    <row r="8" spans="1:21" x14ac:dyDescent="0.25">
      <c r="C8" s="437"/>
      <c r="D8" s="279" t="s">
        <v>682</v>
      </c>
      <c r="E8" s="270" t="s">
        <v>683</v>
      </c>
      <c r="F8" s="332">
        <v>1700000</v>
      </c>
      <c r="G8" s="271"/>
      <c r="H8" s="275" t="s">
        <v>684</v>
      </c>
      <c r="I8" s="271">
        <v>1500000</v>
      </c>
      <c r="J8" s="271"/>
      <c r="K8" s="276">
        <f t="shared" si="2"/>
        <v>200000</v>
      </c>
      <c r="L8" s="271">
        <v>1500000</v>
      </c>
      <c r="M8" s="277">
        <f t="shared" si="1"/>
        <v>1</v>
      </c>
      <c r="N8" s="276">
        <f t="shared" si="3"/>
        <v>0</v>
      </c>
    </row>
    <row r="9" spans="1:21" x14ac:dyDescent="0.25">
      <c r="C9" s="437"/>
      <c r="D9" s="279" t="s">
        <v>685</v>
      </c>
      <c r="E9" s="270" t="s">
        <v>775</v>
      </c>
      <c r="F9" s="271">
        <v>1600000</v>
      </c>
      <c r="G9" s="271"/>
      <c r="H9" s="275" t="s">
        <v>686</v>
      </c>
      <c r="I9" s="337">
        <v>1452114</v>
      </c>
      <c r="J9" s="271">
        <f>1466635.14-1452114</f>
        <v>14521.139999999898</v>
      </c>
      <c r="K9" s="276">
        <f t="shared" si="2"/>
        <v>133364.8600000001</v>
      </c>
      <c r="L9" s="276">
        <v>733116</v>
      </c>
      <c r="M9" s="277">
        <f>L9/I9</f>
        <v>0.50486118858436735</v>
      </c>
      <c r="N9" s="276">
        <f t="shared" si="3"/>
        <v>733519.1399999999</v>
      </c>
      <c r="P9" s="280"/>
      <c r="Q9" s="338" t="s">
        <v>695</v>
      </c>
      <c r="R9" s="347" t="s">
        <v>776</v>
      </c>
      <c r="S9" s="334">
        <v>394344</v>
      </c>
      <c r="T9" s="335">
        <f t="shared" si="0"/>
        <v>40887.509919902484</v>
      </c>
    </row>
    <row r="10" spans="1:21" x14ac:dyDescent="0.25">
      <c r="C10" s="447"/>
      <c r="D10" s="279" t="s">
        <v>685</v>
      </c>
      <c r="E10" s="270" t="s">
        <v>687</v>
      </c>
      <c r="F10" s="271">
        <f>'[4]PTBA 2016'!F50</f>
        <v>100000</v>
      </c>
      <c r="G10" s="271"/>
      <c r="H10" s="275"/>
      <c r="I10" s="281">
        <v>0</v>
      </c>
      <c r="J10" s="281"/>
      <c r="K10" s="276">
        <f t="shared" si="2"/>
        <v>100000</v>
      </c>
      <c r="L10" s="276"/>
      <c r="M10" s="282" t="s">
        <v>688</v>
      </c>
      <c r="N10" s="276">
        <f t="shared" si="3"/>
        <v>0</v>
      </c>
      <c r="R10" t="s">
        <v>777</v>
      </c>
      <c r="S10" s="290">
        <v>304800</v>
      </c>
      <c r="T10" s="336">
        <f t="shared" si="0"/>
        <v>31603.15111574229</v>
      </c>
    </row>
    <row r="11" spans="1:21" ht="7.5" customHeight="1" x14ac:dyDescent="0.25">
      <c r="F11" s="283"/>
      <c r="G11" s="283"/>
      <c r="H11" s="6"/>
      <c r="I11" s="283"/>
      <c r="J11" s="283"/>
      <c r="K11" s="6"/>
      <c r="L11" s="6"/>
      <c r="M11" s="284"/>
      <c r="N11" s="284"/>
      <c r="P11" s="280"/>
    </row>
    <row r="12" spans="1:21" x14ac:dyDescent="0.25">
      <c r="C12" s="434" t="s">
        <v>778</v>
      </c>
      <c r="D12" s="434"/>
      <c r="E12" s="434"/>
      <c r="F12" s="332">
        <v>6000000</v>
      </c>
      <c r="G12" s="271"/>
      <c r="H12" s="275" t="s">
        <v>689</v>
      </c>
      <c r="I12" s="337">
        <v>4881600</v>
      </c>
      <c r="J12" s="271">
        <f>4930416-4881600</f>
        <v>48816</v>
      </c>
      <c r="K12" s="276">
        <f t="shared" si="2"/>
        <v>1069584</v>
      </c>
      <c r="L12" s="276"/>
      <c r="M12" s="277">
        <f t="shared" ref="M12:M29" si="4">L12/I12</f>
        <v>0</v>
      </c>
      <c r="N12" s="276">
        <f t="shared" si="3"/>
        <v>4930416</v>
      </c>
    </row>
    <row r="13" spans="1:21" x14ac:dyDescent="0.25">
      <c r="C13" s="434" t="s">
        <v>779</v>
      </c>
      <c r="D13" s="434"/>
      <c r="E13" s="434"/>
      <c r="F13" s="332">
        <v>1800000</v>
      </c>
      <c r="G13" s="271"/>
      <c r="H13" s="275" t="s">
        <v>690</v>
      </c>
      <c r="I13" s="337">
        <v>960000</v>
      </c>
      <c r="J13" s="271">
        <f>969600-960000</f>
        <v>9600</v>
      </c>
      <c r="K13" s="276">
        <f t="shared" si="2"/>
        <v>830400</v>
      </c>
      <c r="L13" s="276"/>
      <c r="M13" s="277">
        <f t="shared" si="4"/>
        <v>0</v>
      </c>
      <c r="N13" s="276">
        <f t="shared" si="3"/>
        <v>969600</v>
      </c>
      <c r="P13" s="280"/>
      <c r="Q13" t="s">
        <v>780</v>
      </c>
      <c r="R13" t="s">
        <v>781</v>
      </c>
      <c r="S13" s="290">
        <v>9313920</v>
      </c>
      <c r="T13" s="336">
        <f t="shared" ref="T13:T15" si="5">S13/$I$1</f>
        <v>965712.66811002116</v>
      </c>
    </row>
    <row r="14" spans="1:21" x14ac:dyDescent="0.25">
      <c r="F14" s="283"/>
      <c r="G14" s="283"/>
      <c r="H14" s="6"/>
      <c r="I14" s="283"/>
      <c r="J14" s="283"/>
      <c r="K14" s="6"/>
      <c r="L14" s="6"/>
      <c r="M14" s="284"/>
      <c r="N14" s="6"/>
      <c r="P14" s="280"/>
      <c r="R14" s="347" t="s">
        <v>782</v>
      </c>
      <c r="S14" s="334">
        <v>4881600</v>
      </c>
      <c r="T14" s="335">
        <f t="shared" si="5"/>
        <v>506148.10527102218</v>
      </c>
    </row>
    <row r="15" spans="1:21" ht="15" customHeight="1" x14ac:dyDescent="0.25">
      <c r="C15" s="435" t="s">
        <v>691</v>
      </c>
      <c r="D15" s="436" t="s">
        <v>692</v>
      </c>
      <c r="E15" s="270" t="s">
        <v>783</v>
      </c>
      <c r="F15" s="332">
        <v>1040000</v>
      </c>
      <c r="G15" s="271"/>
      <c r="H15" s="275" t="s">
        <v>693</v>
      </c>
      <c r="I15" s="271">
        <v>1040000</v>
      </c>
      <c r="J15" s="271"/>
      <c r="K15" s="276">
        <f t="shared" si="2"/>
        <v>0</v>
      </c>
      <c r="L15" s="271">
        <v>1040000</v>
      </c>
      <c r="M15" s="277">
        <f t="shared" si="4"/>
        <v>1</v>
      </c>
      <c r="N15" s="276">
        <f t="shared" si="3"/>
        <v>0</v>
      </c>
      <c r="R15" t="s">
        <v>784</v>
      </c>
      <c r="S15" s="290">
        <v>4982400</v>
      </c>
      <c r="T15" s="336">
        <f t="shared" si="5"/>
        <v>516599.5410730787</v>
      </c>
    </row>
    <row r="16" spans="1:21" x14ac:dyDescent="0.25">
      <c r="C16" s="435"/>
      <c r="D16" s="437"/>
      <c r="E16" s="270" t="s">
        <v>785</v>
      </c>
      <c r="F16" s="285">
        <v>200000</v>
      </c>
      <c r="G16" s="285"/>
      <c r="H16" s="275" t="s">
        <v>694</v>
      </c>
      <c r="I16" s="337">
        <v>143340</v>
      </c>
      <c r="J16" s="271"/>
      <c r="K16" s="276">
        <f t="shared" si="2"/>
        <v>56660</v>
      </c>
      <c r="L16" s="271">
        <v>143340</v>
      </c>
      <c r="M16" s="277">
        <f t="shared" si="4"/>
        <v>1</v>
      </c>
      <c r="N16" s="276">
        <f t="shared" si="3"/>
        <v>0</v>
      </c>
    </row>
    <row r="17" spans="3:20" ht="15" customHeight="1" x14ac:dyDescent="0.25">
      <c r="C17" s="435"/>
      <c r="D17" s="437"/>
      <c r="E17" s="438" t="s">
        <v>786</v>
      </c>
      <c r="F17" s="428">
        <f>325000+45000</f>
        <v>370000</v>
      </c>
      <c r="G17" s="313"/>
      <c r="H17" s="275" t="s">
        <v>695</v>
      </c>
      <c r="I17" s="339">
        <v>223752</v>
      </c>
      <c r="J17" s="271"/>
      <c r="K17" s="420">
        <f>SUM(F17:F21)-SUM(I17:I21)-SUM(J17:J21)</f>
        <v>-22916.619999999995</v>
      </c>
      <c r="L17" s="271">
        <v>208089.32</v>
      </c>
      <c r="M17" s="277">
        <f t="shared" si="4"/>
        <v>0.92999982123064828</v>
      </c>
      <c r="N17" s="276">
        <f t="shared" si="3"/>
        <v>15662.679999999993</v>
      </c>
    </row>
    <row r="18" spans="3:20" x14ac:dyDescent="0.25">
      <c r="C18" s="435"/>
      <c r="D18" s="437"/>
      <c r="E18" s="439"/>
      <c r="F18" s="433"/>
      <c r="G18" s="315"/>
      <c r="H18" s="275" t="s">
        <v>696</v>
      </c>
      <c r="I18" s="337">
        <v>97800</v>
      </c>
      <c r="J18" s="271"/>
      <c r="K18" s="421"/>
      <c r="L18" s="271">
        <v>97800</v>
      </c>
      <c r="M18" s="277">
        <f t="shared" si="4"/>
        <v>1</v>
      </c>
      <c r="N18" s="276">
        <f t="shared" si="3"/>
        <v>0</v>
      </c>
      <c r="Q18" t="s">
        <v>787</v>
      </c>
      <c r="R18" t="s">
        <v>788</v>
      </c>
      <c r="S18" s="290">
        <v>840000</v>
      </c>
      <c r="T18" s="336">
        <f t="shared" ref="T18:T26" si="6">S18/$I$1</f>
        <v>87095.298350470883</v>
      </c>
    </row>
    <row r="19" spans="3:20" x14ac:dyDescent="0.25">
      <c r="C19" s="435"/>
      <c r="D19" s="437"/>
      <c r="E19" s="439"/>
      <c r="F19" s="429"/>
      <c r="G19" s="314"/>
      <c r="H19" s="275" t="s">
        <v>697</v>
      </c>
      <c r="I19" s="337">
        <v>22141.06</v>
      </c>
      <c r="J19" s="271"/>
      <c r="K19" s="421"/>
      <c r="L19" s="271">
        <v>22141.06</v>
      </c>
      <c r="M19" s="277">
        <f t="shared" si="4"/>
        <v>1</v>
      </c>
      <c r="N19" s="276">
        <f t="shared" si="3"/>
        <v>0</v>
      </c>
      <c r="P19" s="290"/>
      <c r="R19" t="s">
        <v>789</v>
      </c>
      <c r="S19" s="290">
        <v>1301520</v>
      </c>
      <c r="T19" s="336">
        <f t="shared" si="6"/>
        <v>134947.94370131532</v>
      </c>
    </row>
    <row r="20" spans="3:20" x14ac:dyDescent="0.25">
      <c r="C20" s="435"/>
      <c r="D20" s="437"/>
      <c r="E20" s="439"/>
      <c r="F20" s="314"/>
      <c r="G20" s="314">
        <v>22072.36</v>
      </c>
      <c r="H20" s="275" t="s">
        <v>698</v>
      </c>
      <c r="I20" s="340">
        <v>22072.36</v>
      </c>
      <c r="J20" s="291"/>
      <c r="K20" s="421"/>
      <c r="L20" s="271">
        <v>0</v>
      </c>
      <c r="M20" s="277">
        <f t="shared" si="4"/>
        <v>0</v>
      </c>
      <c r="N20" s="276">
        <f t="shared" si="3"/>
        <v>22072.36</v>
      </c>
      <c r="R20" t="s">
        <v>790</v>
      </c>
      <c r="S20" s="290">
        <v>1380000</v>
      </c>
      <c r="T20" s="336">
        <f t="shared" si="6"/>
        <v>143085.13300434503</v>
      </c>
    </row>
    <row r="21" spans="3:20" x14ac:dyDescent="0.25">
      <c r="C21" s="435"/>
      <c r="D21" s="437"/>
      <c r="E21" s="440"/>
      <c r="F21" s="314"/>
      <c r="G21" s="314">
        <v>27251.200000000001</v>
      </c>
      <c r="H21" s="275" t="s">
        <v>699</v>
      </c>
      <c r="I21" s="340">
        <v>27151.200000000001</v>
      </c>
      <c r="J21" s="291"/>
      <c r="K21" s="422"/>
      <c r="L21" s="341">
        <v>27151.200000000001</v>
      </c>
      <c r="M21" s="277">
        <f t="shared" si="4"/>
        <v>1</v>
      </c>
      <c r="N21" s="276">
        <f t="shared" si="3"/>
        <v>0</v>
      </c>
      <c r="R21" t="s">
        <v>791</v>
      </c>
      <c r="S21" s="290">
        <v>1164000</v>
      </c>
      <c r="T21" s="336">
        <f t="shared" si="6"/>
        <v>120689.19914279536</v>
      </c>
    </row>
    <row r="22" spans="3:20" x14ac:dyDescent="0.25">
      <c r="C22" s="435"/>
      <c r="D22" s="437"/>
      <c r="E22" s="270" t="s">
        <v>792</v>
      </c>
      <c r="F22" s="285">
        <v>151500</v>
      </c>
      <c r="G22" s="285"/>
      <c r="H22" s="272" t="s">
        <v>700</v>
      </c>
      <c r="I22" s="337">
        <v>143088</v>
      </c>
      <c r="J22" s="271"/>
      <c r="K22" s="273">
        <f t="shared" ref="K22:K25" si="7">F22-I22-J22</f>
        <v>8412</v>
      </c>
      <c r="L22" s="271">
        <v>143088</v>
      </c>
      <c r="M22" s="274">
        <f t="shared" si="4"/>
        <v>1</v>
      </c>
      <c r="N22" s="273">
        <f t="shared" si="3"/>
        <v>0</v>
      </c>
      <c r="R22" t="s">
        <v>793</v>
      </c>
      <c r="S22" s="290">
        <v>1197996</v>
      </c>
      <c r="T22" s="336">
        <f t="shared" si="6"/>
        <v>124214.07028889371</v>
      </c>
    </row>
    <row r="23" spans="3:20" ht="15" customHeight="1" x14ac:dyDescent="0.25">
      <c r="C23" s="435"/>
      <c r="D23" s="423" t="s">
        <v>701</v>
      </c>
      <c r="E23" s="270" t="s">
        <v>794</v>
      </c>
      <c r="F23" s="285">
        <v>100000</v>
      </c>
      <c r="G23" s="285"/>
      <c r="H23" s="272"/>
      <c r="I23" s="271">
        <v>87600</v>
      </c>
      <c r="J23" s="271"/>
      <c r="K23" s="273">
        <f t="shared" si="7"/>
        <v>12400</v>
      </c>
      <c r="L23" s="271">
        <v>87600</v>
      </c>
      <c r="M23" s="274">
        <f t="shared" si="4"/>
        <v>1</v>
      </c>
      <c r="N23" s="273">
        <f t="shared" si="3"/>
        <v>0</v>
      </c>
      <c r="R23" s="347" t="s">
        <v>781</v>
      </c>
      <c r="S23" s="334">
        <v>960000</v>
      </c>
      <c r="T23" s="335">
        <f t="shared" si="6"/>
        <v>99537.48382910958</v>
      </c>
    </row>
    <row r="24" spans="3:20" x14ac:dyDescent="0.25">
      <c r="C24" s="435"/>
      <c r="D24" s="424"/>
      <c r="E24" s="270" t="s">
        <v>795</v>
      </c>
      <c r="F24" s="285">
        <v>100000</v>
      </c>
      <c r="G24" s="285"/>
      <c r="H24" s="272" t="s">
        <v>702</v>
      </c>
      <c r="I24" s="337">
        <v>100000</v>
      </c>
      <c r="J24" s="271"/>
      <c r="K24" s="273">
        <f t="shared" si="7"/>
        <v>0</v>
      </c>
      <c r="L24" s="273">
        <v>100000</v>
      </c>
      <c r="M24" s="274">
        <f t="shared" si="4"/>
        <v>1</v>
      </c>
      <c r="N24" s="273">
        <f t="shared" si="3"/>
        <v>0</v>
      </c>
      <c r="R24" t="s">
        <v>796</v>
      </c>
      <c r="S24" s="290">
        <v>1149960</v>
      </c>
      <c r="T24" s="336">
        <f t="shared" si="6"/>
        <v>119233.46344179464</v>
      </c>
    </row>
    <row r="25" spans="3:20" x14ac:dyDescent="0.25">
      <c r="C25" s="435"/>
      <c r="D25" s="424"/>
      <c r="E25" s="270" t="s">
        <v>797</v>
      </c>
      <c r="F25" s="285">
        <v>100000</v>
      </c>
      <c r="G25" s="285"/>
      <c r="H25" s="272" t="s">
        <v>703</v>
      </c>
      <c r="I25" s="337">
        <v>100000</v>
      </c>
      <c r="J25" s="271"/>
      <c r="K25" s="273">
        <f t="shared" si="7"/>
        <v>0</v>
      </c>
      <c r="L25" s="273">
        <v>100000</v>
      </c>
      <c r="M25" s="274">
        <f t="shared" si="4"/>
        <v>1</v>
      </c>
      <c r="N25" s="273">
        <f t="shared" si="3"/>
        <v>0</v>
      </c>
      <c r="R25" t="s">
        <v>798</v>
      </c>
      <c r="S25" s="290">
        <v>1198740</v>
      </c>
      <c r="T25" s="336">
        <f t="shared" si="6"/>
        <v>124291.21183886126</v>
      </c>
    </row>
    <row r="26" spans="3:20" x14ac:dyDescent="0.25">
      <c r="C26" s="435"/>
      <c r="D26" s="424"/>
      <c r="E26" s="426" t="s">
        <v>799</v>
      </c>
      <c r="F26" s="428">
        <v>150000</v>
      </c>
      <c r="G26" s="285"/>
      <c r="H26" s="272" t="s">
        <v>704</v>
      </c>
      <c r="I26" s="337">
        <v>100100</v>
      </c>
      <c r="J26" s="271"/>
      <c r="K26" s="430">
        <f>SUM(F26)-SUM(I26:I27)-SUM(J26:J27)</f>
        <v>158</v>
      </c>
      <c r="L26" s="273">
        <v>100100</v>
      </c>
      <c r="M26" s="274">
        <f t="shared" si="4"/>
        <v>1</v>
      </c>
      <c r="N26" s="273">
        <f t="shared" si="3"/>
        <v>0</v>
      </c>
      <c r="R26" t="s">
        <v>800</v>
      </c>
      <c r="S26" s="290">
        <v>1152000</v>
      </c>
      <c r="T26" s="336">
        <f t="shared" si="6"/>
        <v>119444.98059493149</v>
      </c>
    </row>
    <row r="27" spans="3:20" x14ac:dyDescent="0.25">
      <c r="C27" s="435"/>
      <c r="D27" s="425"/>
      <c r="E27" s="427"/>
      <c r="F27" s="429"/>
      <c r="G27" s="285">
        <v>49742</v>
      </c>
      <c r="H27" s="272" t="s">
        <v>705</v>
      </c>
      <c r="I27" s="337">
        <v>49742</v>
      </c>
      <c r="J27" s="285"/>
      <c r="K27" s="431"/>
      <c r="L27" s="285">
        <v>0</v>
      </c>
      <c r="M27" s="274">
        <f t="shared" si="4"/>
        <v>0</v>
      </c>
      <c r="N27" s="273">
        <f t="shared" si="3"/>
        <v>49742</v>
      </c>
      <c r="S27" s="290"/>
      <c r="T27" s="336"/>
    </row>
    <row r="29" spans="3:20" x14ac:dyDescent="0.25">
      <c r="C29" s="432" t="s">
        <v>322</v>
      </c>
      <c r="D29" s="432"/>
      <c r="E29" s="432"/>
      <c r="F29" s="292">
        <f>SUM(F5:F28)</f>
        <v>25431500</v>
      </c>
      <c r="G29" s="292">
        <f>SUM(G5:G28)</f>
        <v>2099065.56</v>
      </c>
      <c r="H29" s="293" t="s">
        <v>706</v>
      </c>
      <c r="I29" s="292">
        <f>SUM(I5:I28)</f>
        <v>24970500.619999997</v>
      </c>
      <c r="J29" s="292">
        <f>SUM(J5:J28)</f>
        <v>72937.139999999898</v>
      </c>
      <c r="K29" s="294">
        <f>SUM(K5:K28)</f>
        <v>388062.24000000011</v>
      </c>
      <c r="L29" s="292">
        <f t="shared" ref="L29:N29" si="8">SUM(L5:L28)</f>
        <v>18322425.579999998</v>
      </c>
      <c r="M29" s="295">
        <f t="shared" si="4"/>
        <v>0.73376284515997026</v>
      </c>
      <c r="N29" s="292">
        <f t="shared" si="8"/>
        <v>6721012.1799999997</v>
      </c>
    </row>
    <row r="30" spans="3:20" ht="3.75" customHeight="1" x14ac:dyDescent="0.25"/>
    <row r="31" spans="3:20" x14ac:dyDescent="0.25">
      <c r="I31" s="342"/>
      <c r="J31" s="342"/>
      <c r="N31" s="343"/>
    </row>
    <row r="32" spans="3:20" x14ac:dyDescent="0.25">
      <c r="I32" s="419">
        <f>I29+J29</f>
        <v>25043437.759999998</v>
      </c>
      <c r="J32" s="419"/>
    </row>
    <row r="33" spans="14:24" x14ac:dyDescent="0.25">
      <c r="N33" s="343"/>
    </row>
    <row r="34" spans="14:24" x14ac:dyDescent="0.25">
      <c r="Q34" t="s">
        <v>801</v>
      </c>
      <c r="R34" t="s">
        <v>802</v>
      </c>
      <c r="S34" s="290">
        <v>32767.200000000001</v>
      </c>
      <c r="T34" s="336">
        <f>S34/$I$1</f>
        <v>3397.4631667970825</v>
      </c>
    </row>
    <row r="35" spans="14:24" x14ac:dyDescent="0.25">
      <c r="R35" t="s">
        <v>803</v>
      </c>
      <c r="S35" s="290">
        <v>28230</v>
      </c>
      <c r="T35" s="336">
        <f>S35/$I$1</f>
        <v>2927.0241338497535</v>
      </c>
    </row>
    <row r="36" spans="14:24" x14ac:dyDescent="0.25">
      <c r="R36" t="s">
        <v>804</v>
      </c>
      <c r="S36" s="344">
        <v>50712</v>
      </c>
      <c r="T36" s="345">
        <f>S36/$I$1</f>
        <v>5258.0675832727138</v>
      </c>
    </row>
    <row r="37" spans="14:24" x14ac:dyDescent="0.25">
      <c r="R37" s="347" t="s">
        <v>776</v>
      </c>
      <c r="S37" s="334">
        <v>27151</v>
      </c>
      <c r="T37" s="335">
        <f>S37/$I$1</f>
        <v>2815.1481494209938</v>
      </c>
    </row>
    <row r="40" spans="14:24" x14ac:dyDescent="0.25">
      <c r="Q40" t="s">
        <v>805</v>
      </c>
      <c r="R40" s="347" t="s">
        <v>802</v>
      </c>
      <c r="S40" s="334">
        <v>22072.36</v>
      </c>
      <c r="T40" s="335">
        <f>S40/$I$1</f>
        <v>2288.5699755940468</v>
      </c>
    </row>
    <row r="41" spans="14:24" x14ac:dyDescent="0.25">
      <c r="R41" t="s">
        <v>806</v>
      </c>
      <c r="S41" s="290">
        <v>24451.8</v>
      </c>
      <c r="T41" s="336">
        <f>S41/$I$1</f>
        <v>2535.2819240548142</v>
      </c>
    </row>
    <row r="42" spans="14:24" x14ac:dyDescent="0.25">
      <c r="R42" t="s">
        <v>807</v>
      </c>
      <c r="S42" s="344">
        <v>23016.6</v>
      </c>
      <c r="T42" s="345">
        <f>S42/$I$1</f>
        <v>2386.4733857302949</v>
      </c>
    </row>
    <row r="45" spans="14:24" x14ac:dyDescent="0.25">
      <c r="Q45" t="s">
        <v>808</v>
      </c>
      <c r="R45" t="s">
        <v>809</v>
      </c>
      <c r="S45" s="290">
        <v>144840</v>
      </c>
      <c r="T45" s="336">
        <f>S45/$I$1</f>
        <v>15017.717872716907</v>
      </c>
    </row>
    <row r="46" spans="14:24" x14ac:dyDescent="0.25">
      <c r="R46" t="s">
        <v>810</v>
      </c>
      <c r="S46" s="290">
        <v>148680</v>
      </c>
      <c r="T46" s="336">
        <f>S46/$I$1</f>
        <v>15415.867808033345</v>
      </c>
    </row>
    <row r="47" spans="14:24" x14ac:dyDescent="0.25">
      <c r="R47" s="347" t="s">
        <v>811</v>
      </c>
      <c r="S47" s="334">
        <v>143088</v>
      </c>
      <c r="T47" s="335">
        <f>S47/$I$1</f>
        <v>14836.061964728782</v>
      </c>
    </row>
    <row r="48" spans="14:24" x14ac:dyDescent="0.25">
      <c r="X48" s="290"/>
    </row>
    <row r="49" spans="17:24" x14ac:dyDescent="0.25">
      <c r="Q49" t="s">
        <v>812</v>
      </c>
      <c r="R49" t="s">
        <v>802</v>
      </c>
      <c r="S49" s="344">
        <v>265075.20000000001</v>
      </c>
      <c r="T49" s="336">
        <f t="shared" ref="T49:T55" si="9">S49/$I$1</f>
        <v>27484.290034893736</v>
      </c>
      <c r="V49" s="345">
        <v>169315.20000000001</v>
      </c>
      <c r="W49" s="346">
        <f>+V49+S49</f>
        <v>434390.4</v>
      </c>
      <c r="X49" s="290"/>
    </row>
    <row r="50" spans="17:24" x14ac:dyDescent="0.25">
      <c r="R50" t="s">
        <v>813</v>
      </c>
      <c r="S50" s="344">
        <v>219772.79999999999</v>
      </c>
      <c r="T50" s="336">
        <f t="shared" si="9"/>
        <v>22787.116172998056</v>
      </c>
      <c r="V50" s="345">
        <v>147028.79999999999</v>
      </c>
      <c r="W50" s="346">
        <f>+V50+S50</f>
        <v>366801.6</v>
      </c>
      <c r="X50" s="290"/>
    </row>
    <row r="51" spans="17:24" x14ac:dyDescent="0.25">
      <c r="R51" s="347" t="s">
        <v>814</v>
      </c>
      <c r="S51" s="334">
        <v>143340</v>
      </c>
      <c r="T51" s="335">
        <f t="shared" si="9"/>
        <v>14862.190554233923</v>
      </c>
      <c r="V51" s="345">
        <v>216780</v>
      </c>
      <c r="W51" s="346">
        <f>+V51+S51</f>
        <v>360120</v>
      </c>
    </row>
    <row r="52" spans="17:24" x14ac:dyDescent="0.25">
      <c r="R52" t="s">
        <v>815</v>
      </c>
      <c r="S52" s="344">
        <v>280674</v>
      </c>
      <c r="T52" s="336">
        <f t="shared" si="9"/>
        <v>29101.649725261981</v>
      </c>
      <c r="V52" s="345">
        <v>177024</v>
      </c>
      <c r="W52" s="346">
        <f>+V52+S52</f>
        <v>457698</v>
      </c>
    </row>
    <row r="54" spans="17:24" x14ac:dyDescent="0.25">
      <c r="Q54" t="s">
        <v>816</v>
      </c>
      <c r="R54" s="347" t="s">
        <v>817</v>
      </c>
      <c r="S54" s="335">
        <v>97800</v>
      </c>
      <c r="T54" s="335">
        <f t="shared" si="9"/>
        <v>10140.381165090537</v>
      </c>
      <c r="V54" s="344">
        <v>222000</v>
      </c>
      <c r="W54" s="346">
        <f>+V54+S54</f>
        <v>319800</v>
      </c>
    </row>
    <row r="55" spans="17:24" x14ac:dyDescent="0.25">
      <c r="R55" t="s">
        <v>815</v>
      </c>
      <c r="S55" s="345">
        <v>101460</v>
      </c>
      <c r="T55" s="336">
        <f t="shared" si="9"/>
        <v>10519.867822189019</v>
      </c>
      <c r="V55" s="344">
        <f>186400*1.2</f>
        <v>223680</v>
      </c>
      <c r="W55" s="346">
        <f>+V55+S55</f>
        <v>325140</v>
      </c>
    </row>
    <row r="56" spans="17:24" x14ac:dyDescent="0.25">
      <c r="R56" t="s">
        <v>776</v>
      </c>
      <c r="S56" s="345">
        <v>106800</v>
      </c>
      <c r="T56" s="336">
        <f>S56/$I$1</f>
        <v>11073.545075988441</v>
      </c>
      <c r="V56" s="344">
        <v>223800</v>
      </c>
      <c r="W56" s="346">
        <f>+V56+S56</f>
        <v>330600</v>
      </c>
    </row>
    <row r="58" spans="17:24" x14ac:dyDescent="0.25">
      <c r="S58" s="344"/>
      <c r="T58" s="336"/>
      <c r="W58" s="346"/>
    </row>
    <row r="59" spans="17:24" x14ac:dyDescent="0.25">
      <c r="Q59" t="s">
        <v>818</v>
      </c>
      <c r="R59" s="347" t="s">
        <v>802</v>
      </c>
      <c r="S59" s="334">
        <v>22141.06</v>
      </c>
      <c r="T59" s="335">
        <f>S59/$I$1</f>
        <v>2295.6931267805676</v>
      </c>
    </row>
    <row r="60" spans="17:24" x14ac:dyDescent="0.25">
      <c r="R60" t="s">
        <v>777</v>
      </c>
      <c r="S60" s="290">
        <v>23568</v>
      </c>
      <c r="T60" s="336">
        <f t="shared" ref="T60:T64" si="10">S60/$I$1</f>
        <v>2443.6452280046401</v>
      </c>
    </row>
    <row r="61" spans="17:24" x14ac:dyDescent="0.25">
      <c r="R61" t="s">
        <v>807</v>
      </c>
      <c r="S61" s="290">
        <v>22240.2</v>
      </c>
      <c r="T61" s="336">
        <f t="shared" si="10"/>
        <v>2305.9724456835029</v>
      </c>
    </row>
    <row r="62" spans="17:24" x14ac:dyDescent="0.25">
      <c r="R62" t="s">
        <v>819</v>
      </c>
      <c r="S62" s="290">
        <v>25843.200000000001</v>
      </c>
      <c r="T62" s="336">
        <f t="shared" si="10"/>
        <v>2679.5490646796297</v>
      </c>
    </row>
    <row r="63" spans="17:24" x14ac:dyDescent="0.25">
      <c r="R63" t="s">
        <v>776</v>
      </c>
      <c r="S63" s="290">
        <v>38419.019999999997</v>
      </c>
      <c r="T63" s="336">
        <f t="shared" si="10"/>
        <v>3983.471439562747</v>
      </c>
    </row>
    <row r="64" spans="17:24" x14ac:dyDescent="0.25">
      <c r="R64" t="s">
        <v>820</v>
      </c>
      <c r="S64" s="290">
        <v>25926</v>
      </c>
      <c r="T64" s="336">
        <f t="shared" si="10"/>
        <v>2688.1341726598903</v>
      </c>
    </row>
    <row r="66" spans="17:20" x14ac:dyDescent="0.25">
      <c r="Q66" t="s">
        <v>704</v>
      </c>
      <c r="R66" s="347" t="s">
        <v>821</v>
      </c>
      <c r="S66" s="334">
        <v>100100</v>
      </c>
      <c r="T66" s="335">
        <f>S66/$I$1</f>
        <v>10378.856386764446</v>
      </c>
    </row>
    <row r="67" spans="17:20" x14ac:dyDescent="0.25">
      <c r="R67" t="s">
        <v>777</v>
      </c>
      <c r="S67" s="290">
        <v>114906</v>
      </c>
      <c r="T67" s="336">
        <f t="shared" ref="T67:T68" si="11">S67/$I$1</f>
        <v>11914.014705070484</v>
      </c>
    </row>
    <row r="68" spans="17:20" x14ac:dyDescent="0.25">
      <c r="R68" t="s">
        <v>807</v>
      </c>
      <c r="S68" s="290">
        <v>123849</v>
      </c>
      <c r="T68" s="336">
        <f t="shared" si="11"/>
        <v>12841.268577866033</v>
      </c>
    </row>
    <row r="69" spans="17:20" x14ac:dyDescent="0.25">
      <c r="S69" s="290"/>
      <c r="T69" s="336"/>
    </row>
    <row r="70" spans="17:20" x14ac:dyDescent="0.25">
      <c r="Q70" t="s">
        <v>822</v>
      </c>
      <c r="R70" s="347" t="s">
        <v>821</v>
      </c>
      <c r="S70" s="334">
        <v>49742</v>
      </c>
      <c r="T70" s="335">
        <f>S70/$I$1</f>
        <v>5157.493250653717</v>
      </c>
    </row>
    <row r="71" spans="17:20" x14ac:dyDescent="0.25">
      <c r="R71" t="s">
        <v>823</v>
      </c>
      <c r="S71" s="290">
        <v>52283</v>
      </c>
      <c r="T71" s="336">
        <f t="shared" ref="T71:T72" si="12">S71/$I$1</f>
        <v>5420.9565281638916</v>
      </c>
    </row>
    <row r="72" spans="17:20" x14ac:dyDescent="0.25">
      <c r="R72" t="s">
        <v>824</v>
      </c>
      <c r="S72" s="290">
        <v>58674</v>
      </c>
      <c r="T72" s="336">
        <f t="shared" si="12"/>
        <v>6083.606589780391</v>
      </c>
    </row>
    <row r="74" spans="17:20" x14ac:dyDescent="0.25">
      <c r="Q74" t="s">
        <v>702</v>
      </c>
      <c r="R74" s="347" t="s">
        <v>711</v>
      </c>
      <c r="S74" s="334">
        <v>100000</v>
      </c>
      <c r="T74" s="335">
        <f t="shared" ref="T74:T75" si="13">S74/$I$1</f>
        <v>10368.48789886558</v>
      </c>
    </row>
    <row r="75" spans="17:20" x14ac:dyDescent="0.25">
      <c r="Q75" t="s">
        <v>703</v>
      </c>
      <c r="R75" s="347" t="s">
        <v>711</v>
      </c>
      <c r="S75" s="334">
        <v>100000</v>
      </c>
      <c r="T75" s="335">
        <f t="shared" si="13"/>
        <v>10368.48789886558</v>
      </c>
    </row>
  </sheetData>
  <mergeCells count="25">
    <mergeCell ref="K3:K4"/>
    <mergeCell ref="L3:L4"/>
    <mergeCell ref="M3:M4"/>
    <mergeCell ref="N3:N4"/>
    <mergeCell ref="C5:C10"/>
    <mergeCell ref="D5:D7"/>
    <mergeCell ref="C3:D4"/>
    <mergeCell ref="E3:E4"/>
    <mergeCell ref="F3:F4"/>
    <mergeCell ref="G3:G4"/>
    <mergeCell ref="H3:H4"/>
    <mergeCell ref="I3:J3"/>
    <mergeCell ref="C12:E12"/>
    <mergeCell ref="C13:E13"/>
    <mergeCell ref="C15:C27"/>
    <mergeCell ref="D15:D22"/>
    <mergeCell ref="E17:E21"/>
    <mergeCell ref="I32:J32"/>
    <mergeCell ref="K17:K21"/>
    <mergeCell ref="D23:D27"/>
    <mergeCell ref="E26:E27"/>
    <mergeCell ref="F26:F27"/>
    <mergeCell ref="K26:K27"/>
    <mergeCell ref="C29:E29"/>
    <mergeCell ref="F17:F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24"/>
  <sheetViews>
    <sheetView workbookViewId="0">
      <selection activeCell="K12" sqref="K12"/>
    </sheetView>
  </sheetViews>
  <sheetFormatPr defaultColWidth="9.140625" defaultRowHeight="15" x14ac:dyDescent="0.25"/>
  <cols>
    <col min="1" max="1" width="1.42578125" customWidth="1"/>
    <col min="2" max="2" width="1.85546875" customWidth="1"/>
    <col min="3" max="3" width="24.7109375" customWidth="1"/>
    <col min="4" max="4" width="26.5703125" customWidth="1"/>
    <col min="5" max="5" width="29.85546875" customWidth="1"/>
    <col min="6" max="6" width="18.5703125" style="307" customWidth="1"/>
    <col min="7" max="7" width="35.5703125" customWidth="1"/>
    <col min="8" max="9" width="1.7109375" customWidth="1"/>
  </cols>
  <sheetData>
    <row r="1" spans="1:8" ht="15.75" thickBot="1" x14ac:dyDescent="0.3"/>
    <row r="2" spans="1:8" ht="15.75" thickBot="1" x14ac:dyDescent="0.3">
      <c r="A2" s="384"/>
      <c r="B2" s="39"/>
      <c r="C2" s="40"/>
      <c r="D2" s="41"/>
      <c r="E2" s="41"/>
      <c r="F2" s="308"/>
      <c r="G2" s="41"/>
      <c r="H2" s="42"/>
    </row>
    <row r="3" spans="1:8" ht="21" thickBot="1" x14ac:dyDescent="0.35">
      <c r="A3" s="348"/>
      <c r="B3" s="92"/>
      <c r="C3" s="499" t="s">
        <v>243</v>
      </c>
      <c r="D3" s="500"/>
      <c r="E3" s="500"/>
      <c r="F3" s="500"/>
      <c r="G3" s="501"/>
      <c r="H3" s="44"/>
    </row>
    <row r="4" spans="1:8" x14ac:dyDescent="0.25">
      <c r="A4" s="348"/>
      <c r="B4" s="43"/>
      <c r="C4" s="701"/>
      <c r="D4" s="701"/>
      <c r="E4" s="701"/>
      <c r="F4" s="701"/>
      <c r="G4" s="701"/>
      <c r="H4" s="44"/>
    </row>
    <row r="5" spans="1:8" x14ac:dyDescent="0.25">
      <c r="A5" s="348"/>
      <c r="B5" s="43"/>
      <c r="C5" s="702"/>
      <c r="D5" s="702"/>
      <c r="E5" s="702"/>
      <c r="F5" s="702"/>
      <c r="G5" s="702"/>
      <c r="H5" s="44"/>
    </row>
    <row r="6" spans="1:8" ht="30.75" customHeight="1" thickBot="1" x14ac:dyDescent="0.3">
      <c r="A6" s="348"/>
      <c r="B6" s="43"/>
      <c r="C6" s="700" t="s">
        <v>244</v>
      </c>
      <c r="D6" s="700"/>
      <c r="E6" s="700"/>
      <c r="F6" s="309"/>
      <c r="G6" s="46"/>
      <c r="H6" s="44"/>
    </row>
    <row r="7" spans="1:8" ht="30" customHeight="1" thickBot="1" x14ac:dyDescent="0.3">
      <c r="A7" s="348"/>
      <c r="B7" s="43"/>
      <c r="C7" s="158" t="s">
        <v>242</v>
      </c>
      <c r="D7" s="266" t="s">
        <v>241</v>
      </c>
      <c r="E7" s="100" t="s">
        <v>239</v>
      </c>
      <c r="F7" s="310" t="s">
        <v>271</v>
      </c>
      <c r="G7" s="100" t="s">
        <v>280</v>
      </c>
      <c r="H7" s="44"/>
    </row>
    <row r="8" spans="1:8" ht="48" x14ac:dyDescent="0.25">
      <c r="A8" s="348"/>
      <c r="B8" s="48"/>
      <c r="C8" s="368" t="s">
        <v>744</v>
      </c>
      <c r="D8" s="368" t="s">
        <v>725</v>
      </c>
      <c r="E8" s="368" t="s">
        <v>740</v>
      </c>
      <c r="F8" s="369">
        <v>0</v>
      </c>
      <c r="G8" s="368" t="s">
        <v>741</v>
      </c>
      <c r="H8" s="49"/>
    </row>
    <row r="9" spans="1:8" ht="36" x14ac:dyDescent="0.25">
      <c r="A9" s="348"/>
      <c r="B9" s="48"/>
      <c r="C9" s="694" t="s">
        <v>825</v>
      </c>
      <c r="D9" s="303" t="s">
        <v>737</v>
      </c>
      <c r="E9" s="303" t="s">
        <v>767</v>
      </c>
      <c r="F9" s="695" t="s">
        <v>841</v>
      </c>
      <c r="G9" s="375" t="s">
        <v>840</v>
      </c>
      <c r="H9" s="49"/>
    </row>
    <row r="10" spans="1:8" ht="44.25" customHeight="1" x14ac:dyDescent="0.25">
      <c r="A10" s="348"/>
      <c r="B10" s="48"/>
      <c r="C10" s="692"/>
      <c r="D10" s="373" t="s">
        <v>738</v>
      </c>
      <c r="E10" s="373" t="s">
        <v>768</v>
      </c>
      <c r="F10" s="696"/>
      <c r="G10" s="376" t="s">
        <v>838</v>
      </c>
      <c r="H10" s="49"/>
    </row>
    <row r="11" spans="1:8" ht="57.75" customHeight="1" x14ac:dyDescent="0.25">
      <c r="A11" s="348"/>
      <c r="B11" s="48"/>
      <c r="C11" s="692"/>
      <c r="D11" s="373" t="s">
        <v>739</v>
      </c>
      <c r="E11" s="373" t="s">
        <v>769</v>
      </c>
      <c r="F11" s="697"/>
      <c r="G11" s="376" t="s">
        <v>839</v>
      </c>
      <c r="H11" s="49"/>
    </row>
    <row r="12" spans="1:8" ht="48" x14ac:dyDescent="0.25">
      <c r="A12" s="348"/>
      <c r="B12" s="48"/>
      <c r="C12" s="694" t="s">
        <v>351</v>
      </c>
      <c r="D12" s="303" t="s">
        <v>734</v>
      </c>
      <c r="E12" s="303" t="s">
        <v>761</v>
      </c>
      <c r="F12" s="306"/>
      <c r="G12" s="303" t="s">
        <v>762</v>
      </c>
      <c r="H12" s="49"/>
    </row>
    <row r="13" spans="1:8" ht="60" x14ac:dyDescent="0.25">
      <c r="A13" s="348"/>
      <c r="B13" s="48"/>
      <c r="C13" s="692"/>
      <c r="D13" s="373" t="s">
        <v>735</v>
      </c>
      <c r="E13" s="373" t="s">
        <v>763</v>
      </c>
      <c r="F13" s="374" t="s">
        <v>853</v>
      </c>
      <c r="G13" s="373" t="s">
        <v>764</v>
      </c>
      <c r="H13" s="49"/>
    </row>
    <row r="14" spans="1:8" ht="36.75" thickBot="1" x14ac:dyDescent="0.3">
      <c r="A14" s="348"/>
      <c r="B14" s="48"/>
      <c r="C14" s="692"/>
      <c r="D14" s="373" t="s">
        <v>736</v>
      </c>
      <c r="E14" s="373" t="s">
        <v>765</v>
      </c>
      <c r="F14" s="374"/>
      <c r="G14" s="373" t="s">
        <v>766</v>
      </c>
      <c r="H14" s="49"/>
    </row>
    <row r="15" spans="1:8" ht="48" x14ac:dyDescent="0.25">
      <c r="A15" s="348"/>
      <c r="B15" s="48"/>
      <c r="C15" s="691" t="s">
        <v>827</v>
      </c>
      <c r="D15" s="370" t="s">
        <v>726</v>
      </c>
      <c r="E15" s="370" t="s">
        <v>742</v>
      </c>
      <c r="F15" s="371">
        <v>0</v>
      </c>
      <c r="G15" s="370" t="s">
        <v>743</v>
      </c>
      <c r="H15" s="372"/>
    </row>
    <row r="16" spans="1:8" ht="36" x14ac:dyDescent="0.25">
      <c r="A16" s="348"/>
      <c r="B16" s="48"/>
      <c r="C16" s="692"/>
      <c r="D16" s="373" t="s">
        <v>770</v>
      </c>
      <c r="E16" s="373" t="s">
        <v>745</v>
      </c>
      <c r="F16" s="374" t="s">
        <v>842</v>
      </c>
      <c r="G16" s="373" t="s">
        <v>746</v>
      </c>
      <c r="H16" s="49"/>
    </row>
    <row r="17" spans="1:8" ht="48.75" thickBot="1" x14ac:dyDescent="0.3">
      <c r="A17" s="348"/>
      <c r="B17" s="48"/>
      <c r="C17" s="692"/>
      <c r="D17" s="373" t="s">
        <v>727</v>
      </c>
      <c r="E17" s="373" t="s">
        <v>747</v>
      </c>
      <c r="F17" s="374" t="s">
        <v>843</v>
      </c>
      <c r="G17" s="373" t="s">
        <v>748</v>
      </c>
      <c r="H17" s="49"/>
    </row>
    <row r="18" spans="1:8" ht="36" x14ac:dyDescent="0.25">
      <c r="A18" s="348"/>
      <c r="B18" s="48"/>
      <c r="C18" s="691" t="s">
        <v>828</v>
      </c>
      <c r="D18" s="303" t="s">
        <v>731</v>
      </c>
      <c r="E18" s="303" t="s">
        <v>755</v>
      </c>
      <c r="F18" s="698" t="s">
        <v>867</v>
      </c>
      <c r="G18" s="303" t="s">
        <v>756</v>
      </c>
      <c r="H18" s="49"/>
    </row>
    <row r="19" spans="1:8" ht="36" x14ac:dyDescent="0.25">
      <c r="A19" s="348"/>
      <c r="B19" s="48"/>
      <c r="C19" s="692"/>
      <c r="D19" s="302" t="s">
        <v>732</v>
      </c>
      <c r="E19" s="302" t="s">
        <v>757</v>
      </c>
      <c r="F19" s="699"/>
      <c r="G19" s="302" t="s">
        <v>758</v>
      </c>
      <c r="H19" s="49"/>
    </row>
    <row r="20" spans="1:8" ht="48.75" thickBot="1" x14ac:dyDescent="0.3">
      <c r="A20" s="348"/>
      <c r="B20" s="48"/>
      <c r="C20" s="692"/>
      <c r="D20" s="377" t="s">
        <v>733</v>
      </c>
      <c r="E20" s="377" t="s">
        <v>759</v>
      </c>
      <c r="F20" s="699"/>
      <c r="G20" s="377" t="s">
        <v>760</v>
      </c>
      <c r="H20" s="49"/>
    </row>
    <row r="21" spans="1:8" ht="48" x14ac:dyDescent="0.25">
      <c r="A21" s="348"/>
      <c r="B21" s="48"/>
      <c r="C21" s="691" t="s">
        <v>829</v>
      </c>
      <c r="D21" s="370" t="s">
        <v>728</v>
      </c>
      <c r="E21" s="370" t="s">
        <v>749</v>
      </c>
      <c r="F21" s="371">
        <v>0</v>
      </c>
      <c r="G21" s="378" t="s">
        <v>750</v>
      </c>
      <c r="H21" s="49"/>
    </row>
    <row r="22" spans="1:8" ht="24" x14ac:dyDescent="0.25">
      <c r="A22" s="348"/>
      <c r="B22" s="48"/>
      <c r="C22" s="692"/>
      <c r="D22" s="373" t="s">
        <v>729</v>
      </c>
      <c r="E22" s="373" t="s">
        <v>751</v>
      </c>
      <c r="F22" s="374" t="s">
        <v>844</v>
      </c>
      <c r="G22" s="379" t="s">
        <v>752</v>
      </c>
      <c r="H22" s="49"/>
    </row>
    <row r="23" spans="1:8" ht="36.75" thickBot="1" x14ac:dyDescent="0.3">
      <c r="A23" s="348"/>
      <c r="B23" s="48"/>
      <c r="C23" s="693"/>
      <c r="D23" s="380" t="s">
        <v>730</v>
      </c>
      <c r="E23" s="380" t="s">
        <v>753</v>
      </c>
      <c r="F23" s="381" t="s">
        <v>845</v>
      </c>
      <c r="G23" s="382" t="s">
        <v>754</v>
      </c>
      <c r="H23" s="49"/>
    </row>
    <row r="24" spans="1:8" ht="15.75" thickBot="1" x14ac:dyDescent="0.3">
      <c r="A24" s="385"/>
      <c r="B24" s="386"/>
      <c r="C24" s="304"/>
      <c r="D24" s="304"/>
      <c r="E24" s="304"/>
      <c r="F24" s="311"/>
      <c r="G24" s="383"/>
      <c r="H24" s="305"/>
    </row>
  </sheetData>
  <mergeCells count="11">
    <mergeCell ref="C6:E6"/>
    <mergeCell ref="C3:G3"/>
    <mergeCell ref="C4:G4"/>
    <mergeCell ref="C5:G5"/>
    <mergeCell ref="C15:C17"/>
    <mergeCell ref="C21:C23"/>
    <mergeCell ref="C18:C20"/>
    <mergeCell ref="C12:C14"/>
    <mergeCell ref="C9:C11"/>
    <mergeCell ref="F9:F11"/>
    <mergeCell ref="F18:F20"/>
  </mergeCells>
  <pageMargins left="0.25" right="0.25" top="0.17" bottom="0.17" header="0.17" footer="0.17"/>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S321"/>
  <sheetViews>
    <sheetView showGridLines="0" zoomScale="80" zoomScaleNormal="80" workbookViewId="0">
      <selection activeCell="G13" sqref="G13"/>
    </sheetView>
  </sheetViews>
  <sheetFormatPr defaultColWidth="9.140625" defaultRowHeight="15" outlineLevelRow="1" x14ac:dyDescent="0.25"/>
  <cols>
    <col min="1" max="1" width="3" style="162" customWidth="1"/>
    <col min="2" max="2" width="31.28515625" style="162" customWidth="1"/>
    <col min="3" max="3" width="30.140625" style="350" customWidth="1"/>
    <col min="4" max="4" width="19.7109375" style="256" customWidth="1"/>
    <col min="5" max="5" width="21.7109375" style="162" customWidth="1"/>
    <col min="6" max="6" width="26.7109375" style="162" customWidth="1"/>
    <col min="7" max="7" width="26.42578125" style="162" bestFit="1" customWidth="1"/>
    <col min="8" max="8" width="30" style="162" customWidth="1"/>
    <col min="9" max="9" width="26.140625" style="162" customWidth="1"/>
    <col min="10" max="10" width="25.85546875" style="162" customWidth="1"/>
    <col min="11" max="11" width="31" style="162" bestFit="1" customWidth="1"/>
    <col min="12" max="12" width="30.28515625" style="162" customWidth="1"/>
    <col min="13" max="13" width="27.140625" style="162" bestFit="1" customWidth="1"/>
    <col min="14" max="14" width="25" style="162" customWidth="1"/>
    <col min="15" max="15" width="25.85546875" style="162" bestFit="1" customWidth="1"/>
    <col min="16" max="16" width="30.28515625" style="162" customWidth="1"/>
    <col min="17" max="17" width="27.140625" style="162" bestFit="1" customWidth="1"/>
    <col min="18" max="18" width="24.28515625" style="162" customWidth="1"/>
    <col min="19" max="19" width="23.140625" style="162" bestFit="1" customWidth="1"/>
    <col min="20" max="20" width="27.7109375" style="162" customWidth="1"/>
    <col min="21" max="16384" width="9.140625" style="162"/>
  </cols>
  <sheetData>
    <row r="1" spans="2:19" ht="15.75" thickBot="1" x14ac:dyDescent="0.3"/>
    <row r="2" spans="2:19" ht="26.25" x14ac:dyDescent="0.25">
      <c r="B2" s="96"/>
      <c r="C2" s="674"/>
      <c r="D2" s="674"/>
      <c r="E2" s="674"/>
      <c r="F2" s="674"/>
      <c r="G2" s="674"/>
      <c r="H2" s="90"/>
      <c r="I2" s="90"/>
      <c r="J2" s="90"/>
      <c r="K2" s="90"/>
      <c r="L2" s="90"/>
      <c r="M2" s="90"/>
      <c r="N2" s="90"/>
      <c r="O2" s="90"/>
      <c r="P2" s="90"/>
      <c r="Q2" s="90"/>
      <c r="R2" s="90"/>
      <c r="S2" s="91"/>
    </row>
    <row r="3" spans="2:19" ht="26.25" x14ac:dyDescent="0.25">
      <c r="B3" s="97"/>
      <c r="C3" s="680" t="s">
        <v>283</v>
      </c>
      <c r="D3" s="681"/>
      <c r="E3" s="681"/>
      <c r="F3" s="681"/>
      <c r="G3" s="682"/>
      <c r="H3" s="93"/>
      <c r="I3" s="93"/>
      <c r="J3" s="93"/>
      <c r="K3" s="93"/>
      <c r="L3" s="93"/>
      <c r="M3" s="93"/>
      <c r="N3" s="93"/>
      <c r="O3" s="93"/>
      <c r="P3" s="93"/>
      <c r="Q3" s="93"/>
      <c r="R3" s="93"/>
      <c r="S3" s="95"/>
    </row>
    <row r="4" spans="2:19" ht="26.25" x14ac:dyDescent="0.25">
      <c r="B4" s="97"/>
      <c r="C4" s="351"/>
      <c r="D4" s="360"/>
      <c r="E4" s="98"/>
      <c r="F4" s="98"/>
      <c r="G4" s="98"/>
      <c r="H4" s="93"/>
      <c r="I4" s="93"/>
      <c r="J4" s="93"/>
      <c r="K4" s="93"/>
      <c r="L4" s="93"/>
      <c r="M4" s="93"/>
      <c r="N4" s="93"/>
      <c r="O4" s="93"/>
      <c r="P4" s="93"/>
      <c r="Q4" s="93"/>
      <c r="R4" s="93"/>
      <c r="S4" s="95"/>
    </row>
    <row r="5" spans="2:19" ht="15.75" thickBot="1" x14ac:dyDescent="0.3">
      <c r="B5" s="92"/>
      <c r="C5" s="352"/>
      <c r="D5" s="361"/>
      <c r="E5" s="93"/>
      <c r="F5" s="93"/>
      <c r="G5" s="93"/>
      <c r="H5" s="93"/>
      <c r="I5" s="93"/>
      <c r="J5" s="93"/>
      <c r="K5" s="93"/>
      <c r="L5" s="93"/>
      <c r="M5" s="93"/>
      <c r="N5" s="93"/>
      <c r="O5" s="93"/>
      <c r="P5" s="93"/>
      <c r="Q5" s="93"/>
      <c r="R5" s="93"/>
      <c r="S5" s="95"/>
    </row>
    <row r="6" spans="2:19" ht="34.5" customHeight="1" thickBot="1" x14ac:dyDescent="0.3">
      <c r="B6" s="675" t="s">
        <v>595</v>
      </c>
      <c r="C6" s="676"/>
      <c r="D6" s="676"/>
      <c r="E6" s="676"/>
      <c r="F6" s="676"/>
      <c r="G6" s="676"/>
      <c r="H6" s="257"/>
      <c r="I6" s="257"/>
      <c r="J6" s="257"/>
      <c r="K6" s="257"/>
      <c r="L6" s="257"/>
      <c r="M6" s="257"/>
      <c r="N6" s="257"/>
      <c r="O6" s="257"/>
      <c r="P6" s="257"/>
      <c r="Q6" s="257"/>
      <c r="R6" s="257"/>
      <c r="S6" s="258"/>
    </row>
    <row r="7" spans="2:19" ht="15.75" customHeight="1" x14ac:dyDescent="0.25">
      <c r="B7" s="675" t="s">
        <v>657</v>
      </c>
      <c r="C7" s="677"/>
      <c r="D7" s="677"/>
      <c r="E7" s="677"/>
      <c r="F7" s="677"/>
      <c r="G7" s="677"/>
      <c r="H7" s="257"/>
      <c r="I7" s="257"/>
      <c r="J7" s="257"/>
      <c r="K7" s="257"/>
      <c r="L7" s="257"/>
      <c r="M7" s="257"/>
      <c r="N7" s="257"/>
      <c r="O7" s="257"/>
      <c r="P7" s="257"/>
      <c r="Q7" s="257"/>
      <c r="R7" s="257"/>
      <c r="S7" s="258"/>
    </row>
    <row r="8" spans="2:19" ht="15.75" customHeight="1" thickBot="1" x14ac:dyDescent="0.3">
      <c r="B8" s="678" t="s">
        <v>238</v>
      </c>
      <c r="C8" s="679"/>
      <c r="D8" s="679"/>
      <c r="E8" s="679"/>
      <c r="F8" s="679"/>
      <c r="G8" s="679"/>
      <c r="H8" s="259"/>
      <c r="I8" s="259"/>
      <c r="J8" s="259"/>
      <c r="K8" s="259"/>
      <c r="L8" s="259"/>
      <c r="M8" s="259"/>
      <c r="N8" s="259"/>
      <c r="O8" s="259"/>
      <c r="P8" s="259"/>
      <c r="Q8" s="259"/>
      <c r="R8" s="259"/>
      <c r="S8" s="260"/>
    </row>
    <row r="10" spans="2:19" ht="21" x14ac:dyDescent="0.35">
      <c r="B10" s="582" t="s">
        <v>308</v>
      </c>
      <c r="C10" s="582"/>
    </row>
    <row r="11" spans="2:19" ht="15.75" thickBot="1" x14ac:dyDescent="0.3"/>
    <row r="12" spans="2:19" ht="15" customHeight="1" thickBot="1" x14ac:dyDescent="0.3">
      <c r="B12" s="263" t="s">
        <v>309</v>
      </c>
      <c r="C12" s="353"/>
    </row>
    <row r="13" spans="2:19" ht="15.75" customHeight="1" thickBot="1" x14ac:dyDescent="0.3">
      <c r="B13" s="263" t="s">
        <v>275</v>
      </c>
      <c r="C13" s="353" t="s">
        <v>913</v>
      </c>
    </row>
    <row r="14" spans="2:19" ht="15.75" customHeight="1" thickBot="1" x14ac:dyDescent="0.3">
      <c r="B14" s="263" t="s">
        <v>658</v>
      </c>
      <c r="C14" s="353" t="s">
        <v>598</v>
      </c>
    </row>
    <row r="15" spans="2:19" ht="15.75" customHeight="1" thickBot="1" x14ac:dyDescent="0.3">
      <c r="B15" s="263" t="s">
        <v>310</v>
      </c>
      <c r="C15" s="353" t="s">
        <v>126</v>
      </c>
    </row>
    <row r="16" spans="2:19" ht="15.75" thickBot="1" x14ac:dyDescent="0.3">
      <c r="B16" s="263" t="s">
        <v>311</v>
      </c>
      <c r="C16" s="353" t="s">
        <v>601</v>
      </c>
    </row>
    <row r="17" spans="2:19" ht="15.75" thickBot="1" x14ac:dyDescent="0.3">
      <c r="B17" s="263" t="s">
        <v>312</v>
      </c>
      <c r="C17" s="353" t="s">
        <v>433</v>
      </c>
    </row>
    <row r="18" spans="2:19" ht="15.75" thickBot="1" x14ac:dyDescent="0.3"/>
    <row r="19" spans="2:19" ht="15.75" thickBot="1" x14ac:dyDescent="0.3">
      <c r="D19" s="583" t="s">
        <v>313</v>
      </c>
      <c r="E19" s="584"/>
      <c r="F19" s="584"/>
      <c r="G19" s="585"/>
      <c r="H19" s="583" t="s">
        <v>314</v>
      </c>
      <c r="I19" s="584"/>
      <c r="J19" s="584"/>
      <c r="K19" s="585"/>
      <c r="L19" s="583" t="s">
        <v>315</v>
      </c>
      <c r="M19" s="584"/>
      <c r="N19" s="584"/>
      <c r="O19" s="585"/>
      <c r="P19" s="583" t="s">
        <v>316</v>
      </c>
      <c r="Q19" s="584"/>
      <c r="R19" s="584"/>
      <c r="S19" s="585"/>
    </row>
    <row r="20" spans="2:19" ht="45" customHeight="1" thickBot="1" x14ac:dyDescent="0.3">
      <c r="B20" s="586" t="s">
        <v>317</v>
      </c>
      <c r="C20" s="733" t="s">
        <v>832</v>
      </c>
      <c r="D20" s="362"/>
      <c r="E20" s="165" t="s">
        <v>319</v>
      </c>
      <c r="F20" s="166" t="s">
        <v>320</v>
      </c>
      <c r="G20" s="167" t="s">
        <v>321</v>
      </c>
      <c r="H20" s="164"/>
      <c r="I20" s="165" t="s">
        <v>319</v>
      </c>
      <c r="J20" s="166" t="s">
        <v>320</v>
      </c>
      <c r="K20" s="167" t="s">
        <v>321</v>
      </c>
      <c r="L20" s="164"/>
      <c r="M20" s="165" t="s">
        <v>319</v>
      </c>
      <c r="N20" s="166" t="s">
        <v>320</v>
      </c>
      <c r="O20" s="167" t="s">
        <v>321</v>
      </c>
      <c r="P20" s="164"/>
      <c r="Q20" s="165" t="s">
        <v>319</v>
      </c>
      <c r="R20" s="166" t="s">
        <v>320</v>
      </c>
      <c r="S20" s="167" t="s">
        <v>321</v>
      </c>
    </row>
    <row r="21" spans="2:19" ht="40.5" customHeight="1" x14ac:dyDescent="0.25">
      <c r="B21" s="587"/>
      <c r="C21" s="734"/>
      <c r="D21" s="363" t="s">
        <v>322</v>
      </c>
      <c r="E21" s="169">
        <v>984</v>
      </c>
      <c r="F21" s="170"/>
      <c r="G21" s="171"/>
      <c r="H21" s="172" t="s">
        <v>322</v>
      </c>
      <c r="I21" s="173"/>
      <c r="J21" s="174"/>
      <c r="K21" s="175"/>
      <c r="L21" s="168" t="s">
        <v>322</v>
      </c>
      <c r="M21" s="173"/>
      <c r="N21" s="174"/>
      <c r="O21" s="175"/>
      <c r="P21" s="168" t="s">
        <v>322</v>
      </c>
      <c r="Q21" s="173"/>
      <c r="R21" s="174"/>
      <c r="S21" s="175"/>
    </row>
    <row r="22" spans="2:19" ht="39.75" customHeight="1" x14ac:dyDescent="0.25">
      <c r="B22" s="587"/>
      <c r="C22" s="734"/>
      <c r="D22" s="359" t="s">
        <v>323</v>
      </c>
      <c r="E22" s="177">
        <v>0.19</v>
      </c>
      <c r="F22" s="177"/>
      <c r="G22" s="178"/>
      <c r="H22" s="179" t="s">
        <v>323</v>
      </c>
      <c r="I22" s="180"/>
      <c r="J22" s="180"/>
      <c r="K22" s="181"/>
      <c r="L22" s="176" t="s">
        <v>323</v>
      </c>
      <c r="M22" s="180"/>
      <c r="N22" s="180"/>
      <c r="O22" s="181"/>
      <c r="P22" s="176" t="s">
        <v>323</v>
      </c>
      <c r="Q22" s="180"/>
      <c r="R22" s="180"/>
      <c r="S22" s="181"/>
    </row>
    <row r="23" spans="2:19" ht="37.5" customHeight="1" x14ac:dyDescent="0.25">
      <c r="B23" s="588"/>
      <c r="C23" s="735"/>
      <c r="D23" s="359" t="s">
        <v>324</v>
      </c>
      <c r="E23" s="177">
        <v>0.9</v>
      </c>
      <c r="F23" s="177"/>
      <c r="G23" s="178"/>
      <c r="H23" s="179" t="s">
        <v>324</v>
      </c>
      <c r="I23" s="180"/>
      <c r="J23" s="180"/>
      <c r="K23" s="181"/>
      <c r="L23" s="176" t="s">
        <v>324</v>
      </c>
      <c r="M23" s="180"/>
      <c r="N23" s="180"/>
      <c r="O23" s="181"/>
      <c r="P23" s="176" t="s">
        <v>324</v>
      </c>
      <c r="Q23" s="180"/>
      <c r="R23" s="180"/>
      <c r="S23" s="181"/>
    </row>
    <row r="24" spans="2:19" x14ac:dyDescent="0.25">
      <c r="B24" s="182"/>
      <c r="C24" s="354"/>
      <c r="Q24" s="183"/>
      <c r="R24" s="183"/>
      <c r="S24" s="183"/>
    </row>
    <row r="25" spans="2:19" ht="30" hidden="1" customHeight="1" thickBot="1" x14ac:dyDescent="0.3">
      <c r="B25" s="182"/>
      <c r="C25" s="354"/>
      <c r="D25" s="583" t="s">
        <v>313</v>
      </c>
      <c r="E25" s="584"/>
      <c r="F25" s="584"/>
      <c r="G25" s="585"/>
      <c r="H25" s="583" t="s">
        <v>314</v>
      </c>
      <c r="I25" s="584"/>
      <c r="J25" s="584"/>
      <c r="K25" s="585"/>
      <c r="L25" s="583" t="s">
        <v>315</v>
      </c>
      <c r="M25" s="584"/>
      <c r="N25" s="584"/>
      <c r="O25" s="585"/>
      <c r="P25" s="583" t="s">
        <v>316</v>
      </c>
      <c r="Q25" s="584"/>
      <c r="R25" s="584"/>
      <c r="S25" s="585"/>
    </row>
    <row r="26" spans="2:19" ht="47.25" hidden="1" customHeight="1" x14ac:dyDescent="0.25">
      <c r="B26" s="705" t="s">
        <v>831</v>
      </c>
      <c r="C26" s="707" t="s">
        <v>325</v>
      </c>
      <c r="D26" s="592" t="s">
        <v>326</v>
      </c>
      <c r="E26" s="593"/>
      <c r="F26" s="184" t="s">
        <v>327</v>
      </c>
      <c r="G26" s="185" t="s">
        <v>328</v>
      </c>
      <c r="H26" s="592" t="s">
        <v>326</v>
      </c>
      <c r="I26" s="593"/>
      <c r="J26" s="184" t="s">
        <v>327</v>
      </c>
      <c r="K26" s="185" t="s">
        <v>328</v>
      </c>
      <c r="L26" s="592" t="s">
        <v>326</v>
      </c>
      <c r="M26" s="593"/>
      <c r="N26" s="184" t="s">
        <v>327</v>
      </c>
      <c r="O26" s="185" t="s">
        <v>328</v>
      </c>
      <c r="P26" s="592" t="s">
        <v>326</v>
      </c>
      <c r="Q26" s="593"/>
      <c r="R26" s="184" t="s">
        <v>327</v>
      </c>
      <c r="S26" s="185" t="s">
        <v>328</v>
      </c>
    </row>
    <row r="27" spans="2:19" ht="51" hidden="1" customHeight="1" x14ac:dyDescent="0.25">
      <c r="B27" s="726"/>
      <c r="C27" s="725"/>
      <c r="D27" s="186" t="s">
        <v>322</v>
      </c>
      <c r="E27" s="187"/>
      <c r="F27" s="608"/>
      <c r="G27" s="610"/>
      <c r="H27" s="186" t="s">
        <v>322</v>
      </c>
      <c r="I27" s="188"/>
      <c r="J27" s="594"/>
      <c r="K27" s="596"/>
      <c r="L27" s="186" t="s">
        <v>322</v>
      </c>
      <c r="M27" s="188"/>
      <c r="N27" s="594"/>
      <c r="O27" s="596"/>
      <c r="P27" s="186" t="s">
        <v>322</v>
      </c>
      <c r="Q27" s="188"/>
      <c r="R27" s="594"/>
      <c r="S27" s="596"/>
    </row>
    <row r="28" spans="2:19" ht="51" hidden="1" customHeight="1" x14ac:dyDescent="0.25">
      <c r="B28" s="706"/>
      <c r="C28" s="708"/>
      <c r="D28" s="189" t="s">
        <v>329</v>
      </c>
      <c r="E28" s="190"/>
      <c r="F28" s="609"/>
      <c r="G28" s="611"/>
      <c r="H28" s="189" t="s">
        <v>329</v>
      </c>
      <c r="I28" s="191"/>
      <c r="J28" s="595"/>
      <c r="K28" s="597"/>
      <c r="L28" s="189" t="s">
        <v>329</v>
      </c>
      <c r="M28" s="191"/>
      <c r="N28" s="595"/>
      <c r="O28" s="597"/>
      <c r="P28" s="189" t="s">
        <v>329</v>
      </c>
      <c r="Q28" s="191"/>
      <c r="R28" s="595"/>
      <c r="S28" s="597"/>
    </row>
    <row r="29" spans="2:19" ht="36.75" hidden="1" customHeight="1" x14ac:dyDescent="0.25">
      <c r="B29" s="598" t="s">
        <v>330</v>
      </c>
      <c r="C29" s="711" t="s">
        <v>331</v>
      </c>
      <c r="D29" s="349" t="s">
        <v>332</v>
      </c>
      <c r="E29" s="193" t="s">
        <v>312</v>
      </c>
      <c r="F29" s="193" t="s">
        <v>333</v>
      </c>
      <c r="G29" s="194" t="s">
        <v>334</v>
      </c>
      <c r="H29" s="325" t="s">
        <v>332</v>
      </c>
      <c r="I29" s="193" t="s">
        <v>312</v>
      </c>
      <c r="J29" s="193" t="s">
        <v>333</v>
      </c>
      <c r="K29" s="194" t="s">
        <v>334</v>
      </c>
      <c r="L29" s="325" t="s">
        <v>332</v>
      </c>
      <c r="M29" s="193" t="s">
        <v>312</v>
      </c>
      <c r="N29" s="193" t="s">
        <v>333</v>
      </c>
      <c r="O29" s="194" t="s">
        <v>334</v>
      </c>
      <c r="P29" s="325" t="s">
        <v>332</v>
      </c>
      <c r="Q29" s="193" t="s">
        <v>312</v>
      </c>
      <c r="R29" s="193" t="s">
        <v>333</v>
      </c>
      <c r="S29" s="194" t="s">
        <v>334</v>
      </c>
    </row>
    <row r="30" spans="2:19" hidden="1" x14ac:dyDescent="0.25">
      <c r="B30" s="599"/>
      <c r="C30" s="712"/>
      <c r="D30" s="195"/>
      <c r="E30" s="196"/>
      <c r="F30" s="196"/>
      <c r="G30" s="197"/>
      <c r="H30" s="198"/>
      <c r="I30" s="199"/>
      <c r="J30" s="198"/>
      <c r="K30" s="200"/>
      <c r="L30" s="198"/>
      <c r="M30" s="199"/>
      <c r="N30" s="198"/>
      <c r="O30" s="200"/>
      <c r="P30" s="198"/>
      <c r="Q30" s="199"/>
      <c r="R30" s="198"/>
      <c r="S30" s="200"/>
    </row>
    <row r="31" spans="2:19" ht="36.75" hidden="1" customHeight="1" outlineLevel="1" x14ac:dyDescent="0.25">
      <c r="B31" s="599"/>
      <c r="C31" s="712"/>
      <c r="D31" s="325" t="s">
        <v>332</v>
      </c>
      <c r="E31" s="193" t="s">
        <v>312</v>
      </c>
      <c r="F31" s="193" t="s">
        <v>333</v>
      </c>
      <c r="G31" s="194" t="s">
        <v>334</v>
      </c>
      <c r="H31" s="325" t="s">
        <v>332</v>
      </c>
      <c r="I31" s="193" t="s">
        <v>312</v>
      </c>
      <c r="J31" s="193" t="s">
        <v>333</v>
      </c>
      <c r="K31" s="194" t="s">
        <v>334</v>
      </c>
      <c r="L31" s="325" t="s">
        <v>332</v>
      </c>
      <c r="M31" s="193" t="s">
        <v>312</v>
      </c>
      <c r="N31" s="193" t="s">
        <v>333</v>
      </c>
      <c r="O31" s="194" t="s">
        <v>334</v>
      </c>
      <c r="P31" s="325" t="s">
        <v>332</v>
      </c>
      <c r="Q31" s="193" t="s">
        <v>312</v>
      </c>
      <c r="R31" s="193" t="s">
        <v>333</v>
      </c>
      <c r="S31" s="194" t="s">
        <v>334</v>
      </c>
    </row>
    <row r="32" spans="2:19" ht="30" hidden="1" customHeight="1" outlineLevel="1" x14ac:dyDescent="0.25">
      <c r="B32" s="599"/>
      <c r="C32" s="712"/>
      <c r="D32" s="195"/>
      <c r="E32" s="196"/>
      <c r="F32" s="196"/>
      <c r="G32" s="197"/>
      <c r="H32" s="198"/>
      <c r="I32" s="199"/>
      <c r="J32" s="198"/>
      <c r="K32" s="200"/>
      <c r="L32" s="198"/>
      <c r="M32" s="199"/>
      <c r="N32" s="198"/>
      <c r="O32" s="200"/>
      <c r="P32" s="198"/>
      <c r="Q32" s="199"/>
      <c r="R32" s="198"/>
      <c r="S32" s="200"/>
    </row>
    <row r="33" spans="2:19" ht="36" hidden="1" customHeight="1" outlineLevel="1" x14ac:dyDescent="0.25">
      <c r="B33" s="599"/>
      <c r="C33" s="712"/>
      <c r="D33" s="325" t="s">
        <v>332</v>
      </c>
      <c r="E33" s="193" t="s">
        <v>312</v>
      </c>
      <c r="F33" s="193" t="s">
        <v>333</v>
      </c>
      <c r="G33" s="194" t="s">
        <v>334</v>
      </c>
      <c r="H33" s="325" t="s">
        <v>332</v>
      </c>
      <c r="I33" s="193" t="s">
        <v>312</v>
      </c>
      <c r="J33" s="193" t="s">
        <v>333</v>
      </c>
      <c r="K33" s="194" t="s">
        <v>334</v>
      </c>
      <c r="L33" s="325" t="s">
        <v>332</v>
      </c>
      <c r="M33" s="193" t="s">
        <v>312</v>
      </c>
      <c r="N33" s="193" t="s">
        <v>333</v>
      </c>
      <c r="O33" s="194" t="s">
        <v>334</v>
      </c>
      <c r="P33" s="325" t="s">
        <v>332</v>
      </c>
      <c r="Q33" s="193" t="s">
        <v>312</v>
      </c>
      <c r="R33" s="193" t="s">
        <v>333</v>
      </c>
      <c r="S33" s="194" t="s">
        <v>334</v>
      </c>
    </row>
    <row r="34" spans="2:19" ht="30" hidden="1" customHeight="1" outlineLevel="1" x14ac:dyDescent="0.25">
      <c r="B34" s="599"/>
      <c r="C34" s="712"/>
      <c r="D34" s="195"/>
      <c r="E34" s="196"/>
      <c r="F34" s="196"/>
      <c r="G34" s="197"/>
      <c r="H34" s="198"/>
      <c r="I34" s="199"/>
      <c r="J34" s="198"/>
      <c r="K34" s="200"/>
      <c r="L34" s="198"/>
      <c r="M34" s="199"/>
      <c r="N34" s="198"/>
      <c r="O34" s="200"/>
      <c r="P34" s="198"/>
      <c r="Q34" s="199"/>
      <c r="R34" s="198"/>
      <c r="S34" s="200"/>
    </row>
    <row r="35" spans="2:19" ht="39" hidden="1" customHeight="1" outlineLevel="1" x14ac:dyDescent="0.25">
      <c r="B35" s="599"/>
      <c r="C35" s="712"/>
      <c r="D35" s="325" t="s">
        <v>332</v>
      </c>
      <c r="E35" s="193" t="s">
        <v>312</v>
      </c>
      <c r="F35" s="193" t="s">
        <v>333</v>
      </c>
      <c r="G35" s="194" t="s">
        <v>334</v>
      </c>
      <c r="H35" s="325" t="s">
        <v>332</v>
      </c>
      <c r="I35" s="193" t="s">
        <v>312</v>
      </c>
      <c r="J35" s="193" t="s">
        <v>333</v>
      </c>
      <c r="K35" s="194" t="s">
        <v>334</v>
      </c>
      <c r="L35" s="325" t="s">
        <v>332</v>
      </c>
      <c r="M35" s="193" t="s">
        <v>312</v>
      </c>
      <c r="N35" s="193" t="s">
        <v>333</v>
      </c>
      <c r="O35" s="194" t="s">
        <v>334</v>
      </c>
      <c r="P35" s="325" t="s">
        <v>332</v>
      </c>
      <c r="Q35" s="193" t="s">
        <v>312</v>
      </c>
      <c r="R35" s="193" t="s">
        <v>333</v>
      </c>
      <c r="S35" s="194" t="s">
        <v>334</v>
      </c>
    </row>
    <row r="36" spans="2:19" ht="30" hidden="1" customHeight="1" outlineLevel="1" x14ac:dyDescent="0.25">
      <c r="B36" s="599"/>
      <c r="C36" s="712"/>
      <c r="D36" s="195"/>
      <c r="E36" s="196"/>
      <c r="F36" s="196"/>
      <c r="G36" s="197"/>
      <c r="H36" s="198"/>
      <c r="I36" s="199"/>
      <c r="J36" s="198"/>
      <c r="K36" s="200"/>
      <c r="L36" s="198"/>
      <c r="M36" s="199"/>
      <c r="N36" s="198"/>
      <c r="O36" s="200"/>
      <c r="P36" s="198"/>
      <c r="Q36" s="199"/>
      <c r="R36" s="198"/>
      <c r="S36" s="200"/>
    </row>
    <row r="37" spans="2:19" ht="36.75" hidden="1" customHeight="1" outlineLevel="1" x14ac:dyDescent="0.25">
      <c r="B37" s="599"/>
      <c r="C37" s="712"/>
      <c r="D37" s="325" t="s">
        <v>332</v>
      </c>
      <c r="E37" s="193" t="s">
        <v>312</v>
      </c>
      <c r="F37" s="193" t="s">
        <v>333</v>
      </c>
      <c r="G37" s="194" t="s">
        <v>334</v>
      </c>
      <c r="H37" s="325" t="s">
        <v>332</v>
      </c>
      <c r="I37" s="193" t="s">
        <v>312</v>
      </c>
      <c r="J37" s="193" t="s">
        <v>333</v>
      </c>
      <c r="K37" s="194" t="s">
        <v>334</v>
      </c>
      <c r="L37" s="325" t="s">
        <v>332</v>
      </c>
      <c r="M37" s="193" t="s">
        <v>312</v>
      </c>
      <c r="N37" s="193" t="s">
        <v>333</v>
      </c>
      <c r="O37" s="194" t="s">
        <v>334</v>
      </c>
      <c r="P37" s="325" t="s">
        <v>332</v>
      </c>
      <c r="Q37" s="193" t="s">
        <v>312</v>
      </c>
      <c r="R37" s="193" t="s">
        <v>333</v>
      </c>
      <c r="S37" s="194" t="s">
        <v>334</v>
      </c>
    </row>
    <row r="38" spans="2:19" ht="30" hidden="1" customHeight="1" outlineLevel="1" x14ac:dyDescent="0.25">
      <c r="B38" s="600"/>
      <c r="C38" s="713"/>
      <c r="D38" s="195"/>
      <c r="E38" s="196"/>
      <c r="F38" s="196"/>
      <c r="G38" s="197"/>
      <c r="H38" s="198"/>
      <c r="I38" s="199"/>
      <c r="J38" s="198"/>
      <c r="K38" s="200"/>
      <c r="L38" s="198"/>
      <c r="M38" s="199"/>
      <c r="N38" s="198"/>
      <c r="O38" s="200"/>
      <c r="P38" s="198"/>
      <c r="Q38" s="199"/>
      <c r="R38" s="198"/>
      <c r="S38" s="200"/>
    </row>
    <row r="39" spans="2:19" ht="30" hidden="1" customHeight="1" x14ac:dyDescent="0.25">
      <c r="B39" s="598" t="s">
        <v>335</v>
      </c>
      <c r="C39" s="703" t="s">
        <v>833</v>
      </c>
      <c r="D39" s="193" t="s">
        <v>337</v>
      </c>
      <c r="E39" s="193" t="s">
        <v>338</v>
      </c>
      <c r="F39" s="166" t="s">
        <v>339</v>
      </c>
      <c r="G39" s="201"/>
      <c r="H39" s="193" t="s">
        <v>337</v>
      </c>
      <c r="I39" s="193" t="s">
        <v>338</v>
      </c>
      <c r="J39" s="166" t="s">
        <v>339</v>
      </c>
      <c r="K39" s="202"/>
      <c r="L39" s="193" t="s">
        <v>337</v>
      </c>
      <c r="M39" s="193" t="s">
        <v>338</v>
      </c>
      <c r="N39" s="166" t="s">
        <v>339</v>
      </c>
      <c r="O39" s="202"/>
      <c r="P39" s="193" t="s">
        <v>337</v>
      </c>
      <c r="Q39" s="193" t="s">
        <v>338</v>
      </c>
      <c r="R39" s="166" t="s">
        <v>339</v>
      </c>
      <c r="S39" s="202"/>
    </row>
    <row r="40" spans="2:19" ht="30" hidden="1" customHeight="1" x14ac:dyDescent="0.25">
      <c r="B40" s="599"/>
      <c r="C40" s="723"/>
      <c r="D40" s="731"/>
      <c r="E40" s="604"/>
      <c r="F40" s="166" t="s">
        <v>340</v>
      </c>
      <c r="G40" s="203"/>
      <c r="H40" s="606"/>
      <c r="I40" s="606"/>
      <c r="J40" s="166" t="s">
        <v>340</v>
      </c>
      <c r="K40" s="204"/>
      <c r="L40" s="606"/>
      <c r="M40" s="606"/>
      <c r="N40" s="166" t="s">
        <v>340</v>
      </c>
      <c r="O40" s="204"/>
      <c r="P40" s="606"/>
      <c r="Q40" s="606"/>
      <c r="R40" s="166" t="s">
        <v>340</v>
      </c>
      <c r="S40" s="204"/>
    </row>
    <row r="41" spans="2:19" ht="30" hidden="1" customHeight="1" x14ac:dyDescent="0.25">
      <c r="B41" s="599"/>
      <c r="C41" s="723"/>
      <c r="D41" s="732"/>
      <c r="E41" s="605"/>
      <c r="F41" s="166" t="s">
        <v>341</v>
      </c>
      <c r="G41" s="197"/>
      <c r="H41" s="607"/>
      <c r="I41" s="607"/>
      <c r="J41" s="166" t="s">
        <v>341</v>
      </c>
      <c r="K41" s="200"/>
      <c r="L41" s="607"/>
      <c r="M41" s="607"/>
      <c r="N41" s="166" t="s">
        <v>341</v>
      </c>
      <c r="O41" s="200"/>
      <c r="P41" s="607"/>
      <c r="Q41" s="607"/>
      <c r="R41" s="166" t="s">
        <v>341</v>
      </c>
      <c r="S41" s="200"/>
    </row>
    <row r="42" spans="2:19" ht="30" hidden="1" customHeight="1" outlineLevel="1" x14ac:dyDescent="0.25">
      <c r="B42" s="599"/>
      <c r="C42" s="723"/>
      <c r="D42" s="193" t="s">
        <v>337</v>
      </c>
      <c r="E42" s="193" t="s">
        <v>338</v>
      </c>
      <c r="F42" s="166" t="s">
        <v>339</v>
      </c>
      <c r="G42" s="201"/>
      <c r="H42" s="193" t="s">
        <v>337</v>
      </c>
      <c r="I42" s="193" t="s">
        <v>338</v>
      </c>
      <c r="J42" s="166" t="s">
        <v>339</v>
      </c>
      <c r="K42" s="202"/>
      <c r="L42" s="193" t="s">
        <v>337</v>
      </c>
      <c r="M42" s="193" t="s">
        <v>338</v>
      </c>
      <c r="N42" s="166" t="s">
        <v>339</v>
      </c>
      <c r="O42" s="202"/>
      <c r="P42" s="193" t="s">
        <v>337</v>
      </c>
      <c r="Q42" s="193" t="s">
        <v>338</v>
      </c>
      <c r="R42" s="166" t="s">
        <v>339</v>
      </c>
      <c r="S42" s="202"/>
    </row>
    <row r="43" spans="2:19" ht="30" hidden="1" customHeight="1" outlineLevel="1" x14ac:dyDescent="0.25">
      <c r="B43" s="599"/>
      <c r="C43" s="723"/>
      <c r="D43" s="731"/>
      <c r="E43" s="604"/>
      <c r="F43" s="166" t="s">
        <v>340</v>
      </c>
      <c r="G43" s="203"/>
      <c r="H43" s="606"/>
      <c r="I43" s="606"/>
      <c r="J43" s="166" t="s">
        <v>340</v>
      </c>
      <c r="K43" s="204"/>
      <c r="L43" s="606"/>
      <c r="M43" s="606"/>
      <c r="N43" s="166" t="s">
        <v>340</v>
      </c>
      <c r="O43" s="204"/>
      <c r="P43" s="606"/>
      <c r="Q43" s="606"/>
      <c r="R43" s="166" t="s">
        <v>340</v>
      </c>
      <c r="S43" s="204"/>
    </row>
    <row r="44" spans="2:19" ht="30" hidden="1" customHeight="1" outlineLevel="1" x14ac:dyDescent="0.25">
      <c r="B44" s="599"/>
      <c r="C44" s="723"/>
      <c r="D44" s="732"/>
      <c r="E44" s="605"/>
      <c r="F44" s="166" t="s">
        <v>341</v>
      </c>
      <c r="G44" s="197"/>
      <c r="H44" s="607"/>
      <c r="I44" s="607"/>
      <c r="J44" s="166" t="s">
        <v>341</v>
      </c>
      <c r="K44" s="200"/>
      <c r="L44" s="607"/>
      <c r="M44" s="607"/>
      <c r="N44" s="166" t="s">
        <v>341</v>
      </c>
      <c r="O44" s="200"/>
      <c r="P44" s="607"/>
      <c r="Q44" s="607"/>
      <c r="R44" s="166" t="s">
        <v>341</v>
      </c>
      <c r="S44" s="200"/>
    </row>
    <row r="45" spans="2:19" ht="30" hidden="1" customHeight="1" outlineLevel="1" x14ac:dyDescent="0.25">
      <c r="B45" s="599"/>
      <c r="C45" s="723"/>
      <c r="D45" s="193" t="s">
        <v>337</v>
      </c>
      <c r="E45" s="193" t="s">
        <v>338</v>
      </c>
      <c r="F45" s="166" t="s">
        <v>339</v>
      </c>
      <c r="G45" s="201"/>
      <c r="H45" s="193" t="s">
        <v>337</v>
      </c>
      <c r="I45" s="193" t="s">
        <v>338</v>
      </c>
      <c r="J45" s="166" t="s">
        <v>339</v>
      </c>
      <c r="K45" s="202"/>
      <c r="L45" s="193" t="s">
        <v>337</v>
      </c>
      <c r="M45" s="193" t="s">
        <v>338</v>
      </c>
      <c r="N45" s="166" t="s">
        <v>339</v>
      </c>
      <c r="O45" s="202"/>
      <c r="P45" s="193" t="s">
        <v>337</v>
      </c>
      <c r="Q45" s="193" t="s">
        <v>338</v>
      </c>
      <c r="R45" s="166" t="s">
        <v>339</v>
      </c>
      <c r="S45" s="202"/>
    </row>
    <row r="46" spans="2:19" ht="30" hidden="1" customHeight="1" outlineLevel="1" x14ac:dyDescent="0.25">
      <c r="B46" s="599"/>
      <c r="C46" s="723"/>
      <c r="D46" s="731"/>
      <c r="E46" s="604"/>
      <c r="F46" s="166" t="s">
        <v>340</v>
      </c>
      <c r="G46" s="203"/>
      <c r="H46" s="606"/>
      <c r="I46" s="606"/>
      <c r="J46" s="166" t="s">
        <v>340</v>
      </c>
      <c r="K46" s="204"/>
      <c r="L46" s="606"/>
      <c r="M46" s="606"/>
      <c r="N46" s="166" t="s">
        <v>340</v>
      </c>
      <c r="O46" s="204"/>
      <c r="P46" s="606"/>
      <c r="Q46" s="606"/>
      <c r="R46" s="166" t="s">
        <v>340</v>
      </c>
      <c r="S46" s="204"/>
    </row>
    <row r="47" spans="2:19" ht="30" hidden="1" customHeight="1" outlineLevel="1" x14ac:dyDescent="0.25">
      <c r="B47" s="599"/>
      <c r="C47" s="723"/>
      <c r="D47" s="732"/>
      <c r="E47" s="605"/>
      <c r="F47" s="166" t="s">
        <v>341</v>
      </c>
      <c r="G47" s="197"/>
      <c r="H47" s="607"/>
      <c r="I47" s="607"/>
      <c r="J47" s="166" t="s">
        <v>341</v>
      </c>
      <c r="K47" s="200"/>
      <c r="L47" s="607"/>
      <c r="M47" s="607"/>
      <c r="N47" s="166" t="s">
        <v>341</v>
      </c>
      <c r="O47" s="200"/>
      <c r="P47" s="607"/>
      <c r="Q47" s="607"/>
      <c r="R47" s="166" t="s">
        <v>341</v>
      </c>
      <c r="S47" s="200"/>
    </row>
    <row r="48" spans="2:19" ht="30" hidden="1" customHeight="1" outlineLevel="1" x14ac:dyDescent="0.25">
      <c r="B48" s="599"/>
      <c r="C48" s="723"/>
      <c r="D48" s="193" t="s">
        <v>337</v>
      </c>
      <c r="E48" s="193" t="s">
        <v>338</v>
      </c>
      <c r="F48" s="166" t="s">
        <v>339</v>
      </c>
      <c r="G48" s="201"/>
      <c r="H48" s="193" t="s">
        <v>337</v>
      </c>
      <c r="I48" s="193" t="s">
        <v>338</v>
      </c>
      <c r="J48" s="166" t="s">
        <v>339</v>
      </c>
      <c r="K48" s="202"/>
      <c r="L48" s="193" t="s">
        <v>337</v>
      </c>
      <c r="M48" s="193" t="s">
        <v>338</v>
      </c>
      <c r="N48" s="166" t="s">
        <v>339</v>
      </c>
      <c r="O48" s="202"/>
      <c r="P48" s="193" t="s">
        <v>337</v>
      </c>
      <c r="Q48" s="193" t="s">
        <v>338</v>
      </c>
      <c r="R48" s="166" t="s">
        <v>339</v>
      </c>
      <c r="S48" s="202"/>
    </row>
    <row r="49" spans="2:19" ht="30" hidden="1" customHeight="1" outlineLevel="1" x14ac:dyDescent="0.25">
      <c r="B49" s="599"/>
      <c r="C49" s="723"/>
      <c r="D49" s="731"/>
      <c r="E49" s="604"/>
      <c r="F49" s="166" t="s">
        <v>340</v>
      </c>
      <c r="G49" s="203"/>
      <c r="H49" s="606"/>
      <c r="I49" s="606"/>
      <c r="J49" s="166" t="s">
        <v>340</v>
      </c>
      <c r="K49" s="204"/>
      <c r="L49" s="606"/>
      <c r="M49" s="606"/>
      <c r="N49" s="166" t="s">
        <v>340</v>
      </c>
      <c r="O49" s="204"/>
      <c r="P49" s="606"/>
      <c r="Q49" s="606"/>
      <c r="R49" s="166" t="s">
        <v>340</v>
      </c>
      <c r="S49" s="204"/>
    </row>
    <row r="50" spans="2:19" ht="30" hidden="1" customHeight="1" outlineLevel="1" x14ac:dyDescent="0.25">
      <c r="B50" s="600"/>
      <c r="C50" s="704"/>
      <c r="D50" s="732"/>
      <c r="E50" s="605"/>
      <c r="F50" s="166" t="s">
        <v>341</v>
      </c>
      <c r="G50" s="197"/>
      <c r="H50" s="607"/>
      <c r="I50" s="607"/>
      <c r="J50" s="166" t="s">
        <v>341</v>
      </c>
      <c r="K50" s="200"/>
      <c r="L50" s="607"/>
      <c r="M50" s="607"/>
      <c r="N50" s="166" t="s">
        <v>341</v>
      </c>
      <c r="O50" s="200"/>
      <c r="P50" s="607"/>
      <c r="Q50" s="607"/>
      <c r="R50" s="166" t="s">
        <v>341</v>
      </c>
      <c r="S50" s="200"/>
    </row>
    <row r="51" spans="2:19" ht="30" customHeight="1" collapsed="1" thickBot="1" x14ac:dyDescent="0.3">
      <c r="C51" s="355"/>
      <c r="D51" s="205"/>
    </row>
    <row r="52" spans="2:19" ht="30" customHeight="1" thickBot="1" x14ac:dyDescent="0.3">
      <c r="D52" s="583" t="s">
        <v>313</v>
      </c>
      <c r="E52" s="584"/>
      <c r="F52" s="584"/>
      <c r="G52" s="585"/>
      <c r="H52" s="583" t="s">
        <v>314</v>
      </c>
      <c r="I52" s="584"/>
      <c r="J52" s="584"/>
      <c r="K52" s="585"/>
      <c r="L52" s="583" t="s">
        <v>315</v>
      </c>
      <c r="M52" s="584"/>
      <c r="N52" s="584"/>
      <c r="O52" s="585"/>
      <c r="P52" s="583" t="s">
        <v>316</v>
      </c>
      <c r="Q52" s="584"/>
      <c r="R52" s="584"/>
      <c r="S52" s="585"/>
    </row>
    <row r="53" spans="2:19" ht="30" customHeight="1" x14ac:dyDescent="0.25">
      <c r="B53" s="705" t="s">
        <v>825</v>
      </c>
      <c r="C53" s="707" t="s">
        <v>342</v>
      </c>
      <c r="D53" s="614" t="s">
        <v>343</v>
      </c>
      <c r="E53" s="615"/>
      <c r="F53" s="207" t="s">
        <v>312</v>
      </c>
      <c r="G53" s="208" t="s">
        <v>344</v>
      </c>
      <c r="H53" s="614" t="s">
        <v>343</v>
      </c>
      <c r="I53" s="615"/>
      <c r="J53" s="207" t="s">
        <v>312</v>
      </c>
      <c r="K53" s="208" t="s">
        <v>344</v>
      </c>
      <c r="L53" s="614" t="s">
        <v>343</v>
      </c>
      <c r="M53" s="615"/>
      <c r="N53" s="207" t="s">
        <v>312</v>
      </c>
      <c r="O53" s="208" t="s">
        <v>344</v>
      </c>
      <c r="P53" s="614" t="s">
        <v>343</v>
      </c>
      <c r="Q53" s="615"/>
      <c r="R53" s="207" t="s">
        <v>312</v>
      </c>
      <c r="S53" s="208" t="s">
        <v>344</v>
      </c>
    </row>
    <row r="54" spans="2:19" ht="45" customHeight="1" x14ac:dyDescent="0.25">
      <c r="B54" s="726"/>
      <c r="C54" s="725"/>
      <c r="D54" s="186" t="s">
        <v>322</v>
      </c>
      <c r="E54" s="364">
        <v>984</v>
      </c>
      <c r="F54" s="720" t="s">
        <v>488</v>
      </c>
      <c r="G54" s="729" t="s">
        <v>499</v>
      </c>
      <c r="H54" s="186" t="s">
        <v>322</v>
      </c>
      <c r="I54" s="188"/>
      <c r="J54" s="594"/>
      <c r="K54" s="596"/>
      <c r="L54" s="186" t="s">
        <v>322</v>
      </c>
      <c r="M54" s="188"/>
      <c r="N54" s="594"/>
      <c r="O54" s="596"/>
      <c r="P54" s="186" t="s">
        <v>322</v>
      </c>
      <c r="Q54" s="188"/>
      <c r="R54" s="594"/>
      <c r="S54" s="596"/>
    </row>
    <row r="55" spans="2:19" ht="45" customHeight="1" x14ac:dyDescent="0.25">
      <c r="B55" s="706"/>
      <c r="C55" s="708"/>
      <c r="D55" s="189" t="s">
        <v>329</v>
      </c>
      <c r="E55" s="190">
        <v>0.5</v>
      </c>
      <c r="F55" s="721"/>
      <c r="G55" s="730"/>
      <c r="H55" s="189" t="s">
        <v>329</v>
      </c>
      <c r="I55" s="191"/>
      <c r="J55" s="595"/>
      <c r="K55" s="597"/>
      <c r="L55" s="189" t="s">
        <v>329</v>
      </c>
      <c r="M55" s="191"/>
      <c r="N55" s="595"/>
      <c r="O55" s="597"/>
      <c r="P55" s="189" t="s">
        <v>329</v>
      </c>
      <c r="Q55" s="191"/>
      <c r="R55" s="595"/>
      <c r="S55" s="597"/>
    </row>
    <row r="56" spans="2:19" ht="30" customHeight="1" x14ac:dyDescent="0.25">
      <c r="B56" s="598" t="s">
        <v>345</v>
      </c>
      <c r="C56" s="703" t="s">
        <v>346</v>
      </c>
      <c r="D56" s="193" t="s">
        <v>347</v>
      </c>
      <c r="E56" s="328" t="s">
        <v>348</v>
      </c>
      <c r="F56" s="612" t="s">
        <v>349</v>
      </c>
      <c r="G56" s="613"/>
      <c r="H56" s="193" t="s">
        <v>347</v>
      </c>
      <c r="I56" s="328" t="s">
        <v>348</v>
      </c>
      <c r="J56" s="612" t="s">
        <v>349</v>
      </c>
      <c r="K56" s="613"/>
      <c r="L56" s="193" t="s">
        <v>347</v>
      </c>
      <c r="M56" s="328" t="s">
        <v>348</v>
      </c>
      <c r="N56" s="612" t="s">
        <v>349</v>
      </c>
      <c r="O56" s="613"/>
      <c r="P56" s="193" t="s">
        <v>347</v>
      </c>
      <c r="Q56" s="328" t="s">
        <v>348</v>
      </c>
      <c r="R56" s="612" t="s">
        <v>349</v>
      </c>
      <c r="S56" s="613"/>
    </row>
    <row r="57" spans="2:19" ht="30" customHeight="1" x14ac:dyDescent="0.25">
      <c r="B57" s="599"/>
      <c r="C57" s="704"/>
      <c r="D57" s="364">
        <v>984</v>
      </c>
      <c r="E57" s="211">
        <v>0.19</v>
      </c>
      <c r="F57" s="616" t="s">
        <v>456</v>
      </c>
      <c r="G57" s="617"/>
      <c r="H57" s="212"/>
      <c r="I57" s="213"/>
      <c r="J57" s="618"/>
      <c r="K57" s="619"/>
      <c r="L57" s="212"/>
      <c r="M57" s="213"/>
      <c r="N57" s="618"/>
      <c r="O57" s="619"/>
      <c r="P57" s="212"/>
      <c r="Q57" s="213"/>
      <c r="R57" s="618"/>
      <c r="S57" s="619"/>
    </row>
    <row r="58" spans="2:19" ht="30" customHeight="1" x14ac:dyDescent="0.25">
      <c r="B58" s="599"/>
      <c r="C58" s="703" t="s">
        <v>350</v>
      </c>
      <c r="D58" s="214" t="s">
        <v>349</v>
      </c>
      <c r="E58" s="318" t="s">
        <v>333</v>
      </c>
      <c r="F58" s="193" t="s">
        <v>312</v>
      </c>
      <c r="G58" s="319" t="s">
        <v>344</v>
      </c>
      <c r="H58" s="214" t="s">
        <v>349</v>
      </c>
      <c r="I58" s="318" t="s">
        <v>333</v>
      </c>
      <c r="J58" s="193" t="s">
        <v>312</v>
      </c>
      <c r="K58" s="319" t="s">
        <v>344</v>
      </c>
      <c r="L58" s="214" t="s">
        <v>349</v>
      </c>
      <c r="M58" s="318" t="s">
        <v>333</v>
      </c>
      <c r="N58" s="193" t="s">
        <v>312</v>
      </c>
      <c r="O58" s="319" t="s">
        <v>344</v>
      </c>
      <c r="P58" s="214" t="s">
        <v>349</v>
      </c>
      <c r="Q58" s="318" t="s">
        <v>333</v>
      </c>
      <c r="R58" s="193" t="s">
        <v>312</v>
      </c>
      <c r="S58" s="319" t="s">
        <v>344</v>
      </c>
    </row>
    <row r="59" spans="2:19" ht="30" customHeight="1" x14ac:dyDescent="0.25">
      <c r="B59" s="600"/>
      <c r="C59" s="728"/>
      <c r="D59" s="364" t="s">
        <v>461</v>
      </c>
      <c r="E59" s="321" t="s">
        <v>483</v>
      </c>
      <c r="F59" s="196" t="s">
        <v>488</v>
      </c>
      <c r="G59" s="219" t="s">
        <v>499</v>
      </c>
      <c r="H59" s="220"/>
      <c r="I59" s="221"/>
      <c r="J59" s="198"/>
      <c r="K59" s="222"/>
      <c r="L59" s="220"/>
      <c r="M59" s="221"/>
      <c r="N59" s="198"/>
      <c r="O59" s="222"/>
      <c r="P59" s="220"/>
      <c r="Q59" s="221"/>
      <c r="R59" s="198"/>
      <c r="S59" s="222"/>
    </row>
    <row r="60" spans="2:19" ht="30" customHeight="1" thickBot="1" x14ac:dyDescent="0.3">
      <c r="B60" s="182"/>
      <c r="C60" s="356"/>
      <c r="D60" s="205"/>
    </row>
    <row r="61" spans="2:19" ht="30" customHeight="1" thickBot="1" x14ac:dyDescent="0.3">
      <c r="B61" s="182"/>
      <c r="C61" s="354"/>
      <c r="D61" s="583" t="s">
        <v>313</v>
      </c>
      <c r="E61" s="584"/>
      <c r="F61" s="584"/>
      <c r="G61" s="584"/>
      <c r="H61" s="583" t="s">
        <v>314</v>
      </c>
      <c r="I61" s="584"/>
      <c r="J61" s="584"/>
      <c r="K61" s="585"/>
      <c r="L61" s="584" t="s">
        <v>315</v>
      </c>
      <c r="M61" s="584"/>
      <c r="N61" s="584"/>
      <c r="O61" s="584"/>
      <c r="P61" s="583" t="s">
        <v>316</v>
      </c>
      <c r="Q61" s="584"/>
      <c r="R61" s="584"/>
      <c r="S61" s="585"/>
    </row>
    <row r="62" spans="2:19" ht="30" customHeight="1" x14ac:dyDescent="0.25">
      <c r="B62" s="705" t="s">
        <v>351</v>
      </c>
      <c r="C62" s="707" t="s">
        <v>352</v>
      </c>
      <c r="D62" s="592" t="s">
        <v>353</v>
      </c>
      <c r="E62" s="593"/>
      <c r="F62" s="614" t="s">
        <v>312</v>
      </c>
      <c r="G62" s="620"/>
      <c r="H62" s="621" t="s">
        <v>353</v>
      </c>
      <c r="I62" s="593"/>
      <c r="J62" s="614" t="s">
        <v>312</v>
      </c>
      <c r="K62" s="622"/>
      <c r="L62" s="621" t="s">
        <v>353</v>
      </c>
      <c r="M62" s="593"/>
      <c r="N62" s="614" t="s">
        <v>312</v>
      </c>
      <c r="O62" s="622"/>
      <c r="P62" s="621" t="s">
        <v>353</v>
      </c>
      <c r="Q62" s="593"/>
      <c r="R62" s="614" t="s">
        <v>312</v>
      </c>
      <c r="S62" s="622"/>
    </row>
    <row r="63" spans="2:19" ht="36.75" customHeight="1" x14ac:dyDescent="0.25">
      <c r="B63" s="706"/>
      <c r="C63" s="708"/>
      <c r="D63" s="727">
        <v>0.4</v>
      </c>
      <c r="E63" s="635"/>
      <c r="F63" s="634" t="s">
        <v>488</v>
      </c>
      <c r="G63" s="635"/>
      <c r="H63" s="626"/>
      <c r="I63" s="627"/>
      <c r="J63" s="628"/>
      <c r="K63" s="629"/>
      <c r="L63" s="626"/>
      <c r="M63" s="627"/>
      <c r="N63" s="628"/>
      <c r="O63" s="629"/>
      <c r="P63" s="626"/>
      <c r="Q63" s="627"/>
      <c r="R63" s="628"/>
      <c r="S63" s="629"/>
    </row>
    <row r="64" spans="2:19" ht="45" customHeight="1" x14ac:dyDescent="0.25">
      <c r="B64" s="598" t="s">
        <v>826</v>
      </c>
      <c r="C64" s="703" t="s">
        <v>354</v>
      </c>
      <c r="D64" s="193" t="s">
        <v>355</v>
      </c>
      <c r="E64" s="193" t="s">
        <v>356</v>
      </c>
      <c r="F64" s="612" t="s">
        <v>357</v>
      </c>
      <c r="G64" s="613"/>
      <c r="H64" s="224" t="s">
        <v>355</v>
      </c>
      <c r="I64" s="193" t="s">
        <v>356</v>
      </c>
      <c r="J64" s="630" t="s">
        <v>357</v>
      </c>
      <c r="K64" s="613"/>
      <c r="L64" s="224" t="s">
        <v>355</v>
      </c>
      <c r="M64" s="193" t="s">
        <v>356</v>
      </c>
      <c r="N64" s="630" t="s">
        <v>357</v>
      </c>
      <c r="O64" s="613"/>
      <c r="P64" s="224" t="s">
        <v>355</v>
      </c>
      <c r="Q64" s="193" t="s">
        <v>356</v>
      </c>
      <c r="R64" s="630" t="s">
        <v>357</v>
      </c>
      <c r="S64" s="613"/>
    </row>
    <row r="65" spans="2:19" ht="27" customHeight="1" x14ac:dyDescent="0.25">
      <c r="B65" s="600"/>
      <c r="C65" s="704"/>
      <c r="D65" s="364">
        <v>984</v>
      </c>
      <c r="E65" s="211">
        <v>0.19</v>
      </c>
      <c r="F65" s="631" t="s">
        <v>500</v>
      </c>
      <c r="G65" s="631"/>
      <c r="H65" s="212"/>
      <c r="I65" s="213"/>
      <c r="J65" s="624"/>
      <c r="K65" s="625"/>
      <c r="L65" s="212"/>
      <c r="M65" s="213"/>
      <c r="N65" s="624"/>
      <c r="O65" s="625"/>
      <c r="P65" s="212"/>
      <c r="Q65" s="213"/>
      <c r="R65" s="624"/>
      <c r="S65" s="625"/>
    </row>
    <row r="66" spans="2:19" ht="33.75" customHeight="1" thickBot="1" x14ac:dyDescent="0.3">
      <c r="B66" s="182"/>
      <c r="C66" s="354"/>
    </row>
    <row r="67" spans="2:19" ht="37.5" customHeight="1" thickBot="1" x14ac:dyDescent="0.3">
      <c r="B67" s="182"/>
      <c r="C67" s="354"/>
      <c r="D67" s="583" t="s">
        <v>313</v>
      </c>
      <c r="E67" s="584"/>
      <c r="F67" s="584"/>
      <c r="G67" s="585"/>
      <c r="H67" s="584" t="s">
        <v>314</v>
      </c>
      <c r="I67" s="584"/>
      <c r="J67" s="584"/>
      <c r="K67" s="585"/>
      <c r="L67" s="584" t="s">
        <v>314</v>
      </c>
      <c r="M67" s="584"/>
      <c r="N67" s="584"/>
      <c r="O67" s="585"/>
      <c r="P67" s="584" t="s">
        <v>314</v>
      </c>
      <c r="Q67" s="584"/>
      <c r="R67" s="584"/>
      <c r="S67" s="585"/>
    </row>
    <row r="68" spans="2:19" ht="30.75" customHeight="1" x14ac:dyDescent="0.25">
      <c r="B68" s="705" t="s">
        <v>827</v>
      </c>
      <c r="C68" s="707" t="s">
        <v>358</v>
      </c>
      <c r="D68" s="365" t="s">
        <v>359</v>
      </c>
      <c r="E68" s="207" t="s">
        <v>360</v>
      </c>
      <c r="F68" s="614" t="s">
        <v>361</v>
      </c>
      <c r="G68" s="622"/>
      <c r="H68" s="225" t="s">
        <v>359</v>
      </c>
      <c r="I68" s="207" t="s">
        <v>360</v>
      </c>
      <c r="J68" s="614" t="s">
        <v>361</v>
      </c>
      <c r="K68" s="622"/>
      <c r="L68" s="225" t="s">
        <v>359</v>
      </c>
      <c r="M68" s="207" t="s">
        <v>360</v>
      </c>
      <c r="N68" s="614" t="s">
        <v>361</v>
      </c>
      <c r="O68" s="622"/>
      <c r="P68" s="225" t="s">
        <v>359</v>
      </c>
      <c r="Q68" s="207" t="s">
        <v>360</v>
      </c>
      <c r="R68" s="614" t="s">
        <v>361</v>
      </c>
      <c r="S68" s="622"/>
    </row>
    <row r="69" spans="2:19" ht="24" customHeight="1" x14ac:dyDescent="0.25">
      <c r="B69" s="726"/>
      <c r="C69" s="708"/>
      <c r="D69" s="358" t="s">
        <v>485</v>
      </c>
      <c r="E69" s="227" t="s">
        <v>483</v>
      </c>
      <c r="F69" s="637" t="s">
        <v>493</v>
      </c>
      <c r="G69" s="638"/>
      <c r="H69" s="228"/>
      <c r="I69" s="229"/>
      <c r="J69" s="689"/>
      <c r="K69" s="690"/>
      <c r="L69" s="228"/>
      <c r="M69" s="229"/>
      <c r="N69" s="689"/>
      <c r="O69" s="690"/>
      <c r="P69" s="228"/>
      <c r="Q69" s="229"/>
      <c r="R69" s="689"/>
      <c r="S69" s="690"/>
    </row>
    <row r="70" spans="2:19" ht="20.25" customHeight="1" x14ac:dyDescent="0.25">
      <c r="B70" s="726"/>
      <c r="C70" s="707" t="s">
        <v>834</v>
      </c>
      <c r="D70" s="193" t="s">
        <v>312</v>
      </c>
      <c r="E70" s="325" t="s">
        <v>362</v>
      </c>
      <c r="F70" s="612" t="s">
        <v>363</v>
      </c>
      <c r="G70" s="613"/>
      <c r="H70" s="193" t="s">
        <v>312</v>
      </c>
      <c r="I70" s="325" t="s">
        <v>362</v>
      </c>
      <c r="J70" s="612" t="s">
        <v>363</v>
      </c>
      <c r="K70" s="613"/>
      <c r="L70" s="193" t="s">
        <v>312</v>
      </c>
      <c r="M70" s="325" t="s">
        <v>362</v>
      </c>
      <c r="N70" s="612" t="s">
        <v>363</v>
      </c>
      <c r="O70" s="613"/>
      <c r="P70" s="193" t="s">
        <v>312</v>
      </c>
      <c r="Q70" s="325" t="s">
        <v>362</v>
      </c>
      <c r="R70" s="612" t="s">
        <v>363</v>
      </c>
      <c r="S70" s="613"/>
    </row>
    <row r="71" spans="2:19" ht="20.25" customHeight="1" x14ac:dyDescent="0.25">
      <c r="B71" s="726"/>
      <c r="C71" s="725"/>
      <c r="D71" s="250" t="s">
        <v>433</v>
      </c>
      <c r="E71" s="227" t="s">
        <v>837</v>
      </c>
      <c r="F71" s="634" t="s">
        <v>516</v>
      </c>
      <c r="G71" s="636"/>
      <c r="H71" s="198"/>
      <c r="I71" s="229"/>
      <c r="J71" s="628"/>
      <c r="K71" s="629"/>
      <c r="L71" s="198"/>
      <c r="M71" s="229"/>
      <c r="N71" s="628"/>
      <c r="O71" s="629"/>
      <c r="P71" s="198"/>
      <c r="Q71" s="229"/>
      <c r="R71" s="628"/>
      <c r="S71" s="629"/>
    </row>
    <row r="72" spans="2:19" ht="20.25" customHeight="1" outlineLevel="1" x14ac:dyDescent="0.25">
      <c r="B72" s="726"/>
      <c r="C72" s="725"/>
      <c r="D72" s="250" t="s">
        <v>485</v>
      </c>
      <c r="E72" s="227" t="s">
        <v>837</v>
      </c>
      <c r="F72" s="634" t="s">
        <v>516</v>
      </c>
      <c r="G72" s="636"/>
      <c r="H72" s="198"/>
      <c r="I72" s="229"/>
      <c r="J72" s="628"/>
      <c r="K72" s="629"/>
      <c r="L72" s="198"/>
      <c r="M72" s="229"/>
      <c r="N72" s="628"/>
      <c r="O72" s="629"/>
      <c r="P72" s="198"/>
      <c r="Q72" s="229"/>
      <c r="R72" s="628"/>
      <c r="S72" s="629"/>
    </row>
    <row r="73" spans="2:19" ht="20.25" customHeight="1" outlineLevel="1" x14ac:dyDescent="0.25">
      <c r="B73" s="726"/>
      <c r="C73" s="725"/>
      <c r="D73" s="250"/>
      <c r="E73" s="227"/>
      <c r="F73" s="634"/>
      <c r="G73" s="636"/>
      <c r="H73" s="198"/>
      <c r="I73" s="229"/>
      <c r="J73" s="628"/>
      <c r="K73" s="629"/>
      <c r="L73" s="198"/>
      <c r="M73" s="229"/>
      <c r="N73" s="628"/>
      <c r="O73" s="629"/>
      <c r="P73" s="198"/>
      <c r="Q73" s="229"/>
      <c r="R73" s="628"/>
      <c r="S73" s="629"/>
    </row>
    <row r="74" spans="2:19" ht="20.25" customHeight="1" outlineLevel="1" x14ac:dyDescent="0.25">
      <c r="B74" s="726"/>
      <c r="C74" s="725"/>
      <c r="D74" s="250"/>
      <c r="E74" s="227"/>
      <c r="F74" s="634"/>
      <c r="G74" s="636"/>
      <c r="H74" s="198"/>
      <c r="I74" s="229"/>
      <c r="J74" s="628"/>
      <c r="K74" s="629"/>
      <c r="L74" s="198"/>
      <c r="M74" s="229"/>
      <c r="N74" s="628"/>
      <c r="O74" s="629"/>
      <c r="P74" s="198"/>
      <c r="Q74" s="229"/>
      <c r="R74" s="628"/>
      <c r="S74" s="629"/>
    </row>
    <row r="75" spans="2:19" ht="20.25" customHeight="1" outlineLevel="1" x14ac:dyDescent="0.25">
      <c r="B75" s="726"/>
      <c r="C75" s="725"/>
      <c r="D75" s="250"/>
      <c r="E75" s="227"/>
      <c r="F75" s="634"/>
      <c r="G75" s="636"/>
      <c r="H75" s="198"/>
      <c r="I75" s="229"/>
      <c r="J75" s="628"/>
      <c r="K75" s="629"/>
      <c r="L75" s="198"/>
      <c r="M75" s="229"/>
      <c r="N75" s="628"/>
      <c r="O75" s="629"/>
      <c r="P75" s="198"/>
      <c r="Q75" s="229"/>
      <c r="R75" s="628"/>
      <c r="S75" s="629"/>
    </row>
    <row r="76" spans="2:19" ht="20.25" customHeight="1" outlineLevel="1" x14ac:dyDescent="0.25">
      <c r="B76" s="706"/>
      <c r="C76" s="708"/>
      <c r="D76" s="250"/>
      <c r="E76" s="227"/>
      <c r="F76" s="634"/>
      <c r="G76" s="636"/>
      <c r="H76" s="198"/>
      <c r="I76" s="229"/>
      <c r="J76" s="628"/>
      <c r="K76" s="629"/>
      <c r="L76" s="198"/>
      <c r="M76" s="229"/>
      <c r="N76" s="628"/>
      <c r="O76" s="629"/>
      <c r="P76" s="198"/>
      <c r="Q76" s="229"/>
      <c r="R76" s="628"/>
      <c r="S76" s="629"/>
    </row>
    <row r="77" spans="2:19" ht="27.75" customHeight="1" x14ac:dyDescent="0.25">
      <c r="B77" s="598" t="s">
        <v>364</v>
      </c>
      <c r="C77" s="724" t="s">
        <v>660</v>
      </c>
      <c r="D77" s="328" t="s">
        <v>365</v>
      </c>
      <c r="E77" s="612" t="s">
        <v>349</v>
      </c>
      <c r="F77" s="649"/>
      <c r="G77" s="194" t="s">
        <v>312</v>
      </c>
      <c r="H77" s="328" t="s">
        <v>365</v>
      </c>
      <c r="I77" s="612" t="s">
        <v>349</v>
      </c>
      <c r="J77" s="649"/>
      <c r="K77" s="194" t="s">
        <v>312</v>
      </c>
      <c r="L77" s="328" t="s">
        <v>365</v>
      </c>
      <c r="M77" s="612" t="s">
        <v>349</v>
      </c>
      <c r="N77" s="649"/>
      <c r="O77" s="194" t="s">
        <v>312</v>
      </c>
      <c r="P77" s="328" t="s">
        <v>365</v>
      </c>
      <c r="Q77" s="612" t="s">
        <v>349</v>
      </c>
      <c r="R77" s="649"/>
      <c r="S77" s="194" t="s">
        <v>312</v>
      </c>
    </row>
    <row r="78" spans="2:19" ht="21" customHeight="1" x14ac:dyDescent="0.25">
      <c r="B78" s="599"/>
      <c r="C78" s="724"/>
      <c r="D78" s="327">
        <v>6</v>
      </c>
      <c r="E78" s="641" t="s">
        <v>462</v>
      </c>
      <c r="F78" s="642"/>
      <c r="G78" s="231" t="s">
        <v>433</v>
      </c>
      <c r="H78" s="326"/>
      <c r="I78" s="639"/>
      <c r="J78" s="640"/>
      <c r="K78" s="233"/>
      <c r="L78" s="326"/>
      <c r="M78" s="639"/>
      <c r="N78" s="640"/>
      <c r="O78" s="233"/>
      <c r="P78" s="326"/>
      <c r="Q78" s="639"/>
      <c r="R78" s="640"/>
      <c r="S78" s="233"/>
    </row>
    <row r="79" spans="2:19" ht="21" customHeight="1" outlineLevel="1" x14ac:dyDescent="0.25">
      <c r="B79" s="599"/>
      <c r="C79" s="724"/>
      <c r="D79" s="327">
        <v>6</v>
      </c>
      <c r="E79" s="641" t="s">
        <v>462</v>
      </c>
      <c r="F79" s="642"/>
      <c r="G79" s="231" t="s">
        <v>485</v>
      </c>
      <c r="H79" s="326"/>
      <c r="I79" s="639"/>
      <c r="J79" s="640"/>
      <c r="K79" s="233"/>
      <c r="L79" s="326"/>
      <c r="M79" s="639"/>
      <c r="N79" s="640"/>
      <c r="O79" s="233"/>
      <c r="P79" s="326"/>
      <c r="Q79" s="639"/>
      <c r="R79" s="640"/>
      <c r="S79" s="233"/>
    </row>
    <row r="80" spans="2:19" ht="21" customHeight="1" outlineLevel="1" x14ac:dyDescent="0.25">
      <c r="B80" s="599"/>
      <c r="C80" s="724"/>
      <c r="D80" s="327">
        <v>6</v>
      </c>
      <c r="E80" s="641" t="s">
        <v>462</v>
      </c>
      <c r="F80" s="642"/>
      <c r="G80" s="231" t="s">
        <v>472</v>
      </c>
      <c r="H80" s="326"/>
      <c r="I80" s="639"/>
      <c r="J80" s="640"/>
      <c r="K80" s="233"/>
      <c r="L80" s="326"/>
      <c r="M80" s="639"/>
      <c r="N80" s="640"/>
      <c r="O80" s="233"/>
      <c r="P80" s="326"/>
      <c r="Q80" s="639"/>
      <c r="R80" s="640"/>
      <c r="S80" s="233"/>
    </row>
    <row r="81" spans="2:19" ht="21" customHeight="1" outlineLevel="1" x14ac:dyDescent="0.25">
      <c r="B81" s="599"/>
      <c r="C81" s="724"/>
      <c r="D81" s="327"/>
      <c r="E81" s="641"/>
      <c r="F81" s="642"/>
      <c r="G81" s="231"/>
      <c r="H81" s="326"/>
      <c r="I81" s="639"/>
      <c r="J81" s="640"/>
      <c r="K81" s="233"/>
      <c r="L81" s="326"/>
      <c r="M81" s="639"/>
      <c r="N81" s="640"/>
      <c r="O81" s="233"/>
      <c r="P81" s="326"/>
      <c r="Q81" s="639"/>
      <c r="R81" s="640"/>
      <c r="S81" s="233"/>
    </row>
    <row r="82" spans="2:19" ht="21" customHeight="1" outlineLevel="1" x14ac:dyDescent="0.25">
      <c r="B82" s="599"/>
      <c r="C82" s="724"/>
      <c r="D82" s="327"/>
      <c r="E82" s="641"/>
      <c r="F82" s="642"/>
      <c r="G82" s="231"/>
      <c r="H82" s="326"/>
      <c r="I82" s="639"/>
      <c r="J82" s="640"/>
      <c r="K82" s="233"/>
      <c r="L82" s="326"/>
      <c r="M82" s="639"/>
      <c r="N82" s="640"/>
      <c r="O82" s="233"/>
      <c r="P82" s="326"/>
      <c r="Q82" s="639"/>
      <c r="R82" s="640"/>
      <c r="S82" s="233"/>
    </row>
    <row r="83" spans="2:19" ht="21" customHeight="1" outlineLevel="1" x14ac:dyDescent="0.25">
      <c r="B83" s="600"/>
      <c r="C83" s="724"/>
      <c r="D83" s="327"/>
      <c r="E83" s="641"/>
      <c r="F83" s="642"/>
      <c r="G83" s="231"/>
      <c r="H83" s="326"/>
      <c r="I83" s="639"/>
      <c r="J83" s="640"/>
      <c r="K83" s="233"/>
      <c r="L83" s="326"/>
      <c r="M83" s="639"/>
      <c r="N83" s="640"/>
      <c r="O83" s="233"/>
      <c r="P83" s="326"/>
      <c r="Q83" s="639"/>
      <c r="R83" s="640"/>
      <c r="S83" s="233"/>
    </row>
    <row r="84" spans="2:19" ht="31.5" customHeight="1" thickBot="1" x14ac:dyDescent="0.3">
      <c r="B84" s="182"/>
      <c r="C84" s="357"/>
      <c r="D84" s="205"/>
    </row>
    <row r="85" spans="2:19" ht="30.75" customHeight="1" thickBot="1" x14ac:dyDescent="0.3">
      <c r="B85" s="182"/>
      <c r="C85" s="354"/>
      <c r="D85" s="583" t="s">
        <v>313</v>
      </c>
      <c r="E85" s="584"/>
      <c r="F85" s="584"/>
      <c r="G85" s="585"/>
      <c r="H85" s="655" t="s">
        <v>313</v>
      </c>
      <c r="I85" s="644"/>
      <c r="J85" s="644"/>
      <c r="K85" s="645"/>
      <c r="L85" s="655" t="s">
        <v>313</v>
      </c>
      <c r="M85" s="644"/>
      <c r="N85" s="644"/>
      <c r="O85" s="656"/>
      <c r="P85" s="643" t="s">
        <v>313</v>
      </c>
      <c r="Q85" s="644"/>
      <c r="R85" s="644"/>
      <c r="S85" s="645"/>
    </row>
    <row r="86" spans="2:19" ht="30.75" customHeight="1" x14ac:dyDescent="0.25">
      <c r="B86" s="586" t="s">
        <v>828</v>
      </c>
      <c r="C86" s="707" t="s">
        <v>366</v>
      </c>
      <c r="D86" s="614" t="s">
        <v>367</v>
      </c>
      <c r="E86" s="615"/>
      <c r="F86" s="207" t="s">
        <v>312</v>
      </c>
      <c r="G86" s="235" t="s">
        <v>349</v>
      </c>
      <c r="H86" s="646" t="s">
        <v>367</v>
      </c>
      <c r="I86" s="615"/>
      <c r="J86" s="207" t="s">
        <v>312</v>
      </c>
      <c r="K86" s="235" t="s">
        <v>349</v>
      </c>
      <c r="L86" s="646" t="s">
        <v>367</v>
      </c>
      <c r="M86" s="615"/>
      <c r="N86" s="207" t="s">
        <v>312</v>
      </c>
      <c r="O86" s="235" t="s">
        <v>349</v>
      </c>
      <c r="P86" s="646" t="s">
        <v>367</v>
      </c>
      <c r="Q86" s="615"/>
      <c r="R86" s="207" t="s">
        <v>312</v>
      </c>
      <c r="S86" s="235" t="s">
        <v>349</v>
      </c>
    </row>
    <row r="87" spans="2:19" ht="29.25" customHeight="1" x14ac:dyDescent="0.25">
      <c r="B87" s="588"/>
      <c r="C87" s="708"/>
      <c r="D87" s="634"/>
      <c r="E87" s="647"/>
      <c r="F87" s="226"/>
      <c r="G87" s="236"/>
      <c r="H87" s="324"/>
      <c r="I87" s="323"/>
      <c r="J87" s="228"/>
      <c r="K87" s="239"/>
      <c r="L87" s="324"/>
      <c r="M87" s="323"/>
      <c r="N87" s="228"/>
      <c r="O87" s="239"/>
      <c r="P87" s="324"/>
      <c r="Q87" s="323"/>
      <c r="R87" s="228"/>
      <c r="S87" s="239"/>
    </row>
    <row r="88" spans="2:19" ht="35.25" customHeight="1" x14ac:dyDescent="0.25">
      <c r="B88" s="722" t="s">
        <v>368</v>
      </c>
      <c r="C88" s="703" t="s">
        <v>835</v>
      </c>
      <c r="D88" s="193" t="s">
        <v>370</v>
      </c>
      <c r="E88" s="193" t="s">
        <v>371</v>
      </c>
      <c r="F88" s="328" t="s">
        <v>372</v>
      </c>
      <c r="G88" s="194" t="s">
        <v>373</v>
      </c>
      <c r="H88" s="193" t="s">
        <v>370</v>
      </c>
      <c r="I88" s="193" t="s">
        <v>371</v>
      </c>
      <c r="J88" s="328" t="s">
        <v>372</v>
      </c>
      <c r="K88" s="194" t="s">
        <v>373</v>
      </c>
      <c r="L88" s="193" t="s">
        <v>370</v>
      </c>
      <c r="M88" s="193" t="s">
        <v>371</v>
      </c>
      <c r="N88" s="328" t="s">
        <v>372</v>
      </c>
      <c r="O88" s="194" t="s">
        <v>373</v>
      </c>
      <c r="P88" s="193" t="s">
        <v>370</v>
      </c>
      <c r="Q88" s="193" t="s">
        <v>371</v>
      </c>
      <c r="R88" s="328" t="s">
        <v>372</v>
      </c>
      <c r="S88" s="194" t="s">
        <v>373</v>
      </c>
    </row>
    <row r="89" spans="2:19" ht="16.5" customHeight="1" x14ac:dyDescent="0.25">
      <c r="B89" s="722"/>
      <c r="C89" s="723"/>
      <c r="D89" s="720"/>
      <c r="E89" s="653"/>
      <c r="F89" s="651"/>
      <c r="G89" s="659"/>
      <c r="H89" s="661"/>
      <c r="I89" s="661"/>
      <c r="J89" s="661"/>
      <c r="K89" s="657"/>
      <c r="L89" s="661"/>
      <c r="M89" s="661"/>
      <c r="N89" s="661"/>
      <c r="O89" s="657"/>
      <c r="P89" s="661"/>
      <c r="Q89" s="661"/>
      <c r="R89" s="661"/>
      <c r="S89" s="657"/>
    </row>
    <row r="90" spans="2:19" ht="16.5" customHeight="1" x14ac:dyDescent="0.25">
      <c r="B90" s="722"/>
      <c r="C90" s="723"/>
      <c r="D90" s="721"/>
      <c r="E90" s="654"/>
      <c r="F90" s="652"/>
      <c r="G90" s="660"/>
      <c r="H90" s="662"/>
      <c r="I90" s="662"/>
      <c r="J90" s="662"/>
      <c r="K90" s="658"/>
      <c r="L90" s="662"/>
      <c r="M90" s="662"/>
      <c r="N90" s="662"/>
      <c r="O90" s="658"/>
      <c r="P90" s="662"/>
      <c r="Q90" s="662"/>
      <c r="R90" s="662"/>
      <c r="S90" s="658"/>
    </row>
    <row r="91" spans="2:19" ht="36" outlineLevel="1" x14ac:dyDescent="0.25">
      <c r="B91" s="722"/>
      <c r="C91" s="723"/>
      <c r="D91" s="193" t="s">
        <v>370</v>
      </c>
      <c r="E91" s="193" t="s">
        <v>371</v>
      </c>
      <c r="F91" s="328" t="s">
        <v>372</v>
      </c>
      <c r="G91" s="194" t="s">
        <v>373</v>
      </c>
      <c r="H91" s="193" t="s">
        <v>370</v>
      </c>
      <c r="I91" s="193" t="s">
        <v>371</v>
      </c>
      <c r="J91" s="328" t="s">
        <v>372</v>
      </c>
      <c r="K91" s="194" t="s">
        <v>373</v>
      </c>
      <c r="L91" s="193" t="s">
        <v>370</v>
      </c>
      <c r="M91" s="193" t="s">
        <v>371</v>
      </c>
      <c r="N91" s="328" t="s">
        <v>372</v>
      </c>
      <c r="O91" s="194" t="s">
        <v>373</v>
      </c>
      <c r="P91" s="193" t="s">
        <v>370</v>
      </c>
      <c r="Q91" s="193" t="s">
        <v>371</v>
      </c>
      <c r="R91" s="328" t="s">
        <v>372</v>
      </c>
      <c r="S91" s="194" t="s">
        <v>373</v>
      </c>
    </row>
    <row r="92" spans="2:19" ht="16.5" customHeight="1" outlineLevel="1" x14ac:dyDescent="0.25">
      <c r="B92" s="722"/>
      <c r="C92" s="723"/>
      <c r="D92" s="720"/>
      <c r="E92" s="653"/>
      <c r="F92" s="651"/>
      <c r="G92" s="659"/>
      <c r="H92" s="661"/>
      <c r="I92" s="661"/>
      <c r="J92" s="661"/>
      <c r="K92" s="657"/>
      <c r="L92" s="661"/>
      <c r="M92" s="661"/>
      <c r="N92" s="661"/>
      <c r="O92" s="657"/>
      <c r="P92" s="661"/>
      <c r="Q92" s="661"/>
      <c r="R92" s="661"/>
      <c r="S92" s="657"/>
    </row>
    <row r="93" spans="2:19" ht="16.5" customHeight="1" outlineLevel="1" x14ac:dyDescent="0.25">
      <c r="B93" s="722"/>
      <c r="C93" s="723"/>
      <c r="D93" s="721"/>
      <c r="E93" s="654"/>
      <c r="F93" s="652"/>
      <c r="G93" s="660"/>
      <c r="H93" s="662"/>
      <c r="I93" s="662"/>
      <c r="J93" s="662"/>
      <c r="K93" s="658"/>
      <c r="L93" s="662"/>
      <c r="M93" s="662"/>
      <c r="N93" s="662"/>
      <c r="O93" s="658"/>
      <c r="P93" s="662"/>
      <c r="Q93" s="662"/>
      <c r="R93" s="662"/>
      <c r="S93" s="658"/>
    </row>
    <row r="94" spans="2:19" ht="36" outlineLevel="1" x14ac:dyDescent="0.25">
      <c r="B94" s="722"/>
      <c r="C94" s="723"/>
      <c r="D94" s="193" t="s">
        <v>370</v>
      </c>
      <c r="E94" s="193" t="s">
        <v>371</v>
      </c>
      <c r="F94" s="328" t="s">
        <v>372</v>
      </c>
      <c r="G94" s="194" t="s">
        <v>373</v>
      </c>
      <c r="H94" s="193" t="s">
        <v>370</v>
      </c>
      <c r="I94" s="193" t="s">
        <v>371</v>
      </c>
      <c r="J94" s="328" t="s">
        <v>372</v>
      </c>
      <c r="K94" s="194" t="s">
        <v>373</v>
      </c>
      <c r="L94" s="193" t="s">
        <v>370</v>
      </c>
      <c r="M94" s="193" t="s">
        <v>371</v>
      </c>
      <c r="N94" s="328" t="s">
        <v>372</v>
      </c>
      <c r="O94" s="194" t="s">
        <v>373</v>
      </c>
      <c r="P94" s="193" t="s">
        <v>370</v>
      </c>
      <c r="Q94" s="193" t="s">
        <v>371</v>
      </c>
      <c r="R94" s="328" t="s">
        <v>372</v>
      </c>
      <c r="S94" s="194" t="s">
        <v>373</v>
      </c>
    </row>
    <row r="95" spans="2:19" ht="16.5" customHeight="1" outlineLevel="1" x14ac:dyDescent="0.25">
      <c r="B95" s="722"/>
      <c r="C95" s="723"/>
      <c r="D95" s="720"/>
      <c r="E95" s="653"/>
      <c r="F95" s="651"/>
      <c r="G95" s="659"/>
      <c r="H95" s="661"/>
      <c r="I95" s="661"/>
      <c r="J95" s="661"/>
      <c r="K95" s="657"/>
      <c r="L95" s="661"/>
      <c r="M95" s="661"/>
      <c r="N95" s="661"/>
      <c r="O95" s="657"/>
      <c r="P95" s="661"/>
      <c r="Q95" s="661"/>
      <c r="R95" s="661"/>
      <c r="S95" s="657"/>
    </row>
    <row r="96" spans="2:19" ht="16.5" customHeight="1" outlineLevel="1" x14ac:dyDescent="0.25">
      <c r="B96" s="722"/>
      <c r="C96" s="723"/>
      <c r="D96" s="721"/>
      <c r="E96" s="654"/>
      <c r="F96" s="652"/>
      <c r="G96" s="660"/>
      <c r="H96" s="662"/>
      <c r="I96" s="662"/>
      <c r="J96" s="662"/>
      <c r="K96" s="658"/>
      <c r="L96" s="662"/>
      <c r="M96" s="662"/>
      <c r="N96" s="662"/>
      <c r="O96" s="658"/>
      <c r="P96" s="662"/>
      <c r="Q96" s="662"/>
      <c r="R96" s="662"/>
      <c r="S96" s="658"/>
    </row>
    <row r="97" spans="2:19" ht="36" outlineLevel="1" x14ac:dyDescent="0.25">
      <c r="B97" s="722"/>
      <c r="C97" s="723"/>
      <c r="D97" s="193" t="s">
        <v>370</v>
      </c>
      <c r="E97" s="193" t="s">
        <v>371</v>
      </c>
      <c r="F97" s="328" t="s">
        <v>372</v>
      </c>
      <c r="G97" s="194" t="s">
        <v>373</v>
      </c>
      <c r="H97" s="193" t="s">
        <v>370</v>
      </c>
      <c r="I97" s="193" t="s">
        <v>371</v>
      </c>
      <c r="J97" s="328" t="s">
        <v>372</v>
      </c>
      <c r="K97" s="194" t="s">
        <v>373</v>
      </c>
      <c r="L97" s="193" t="s">
        <v>370</v>
      </c>
      <c r="M97" s="193" t="s">
        <v>371</v>
      </c>
      <c r="N97" s="328" t="s">
        <v>372</v>
      </c>
      <c r="O97" s="194" t="s">
        <v>373</v>
      </c>
      <c r="P97" s="193" t="s">
        <v>370</v>
      </c>
      <c r="Q97" s="193" t="s">
        <v>371</v>
      </c>
      <c r="R97" s="328" t="s">
        <v>372</v>
      </c>
      <c r="S97" s="194" t="s">
        <v>373</v>
      </c>
    </row>
    <row r="98" spans="2:19" ht="16.5" customHeight="1" outlineLevel="1" x14ac:dyDescent="0.25">
      <c r="B98" s="722"/>
      <c r="C98" s="723"/>
      <c r="D98" s="720"/>
      <c r="E98" s="653"/>
      <c r="F98" s="651"/>
      <c r="G98" s="659"/>
      <c r="H98" s="661"/>
      <c r="I98" s="661"/>
      <c r="J98" s="661"/>
      <c r="K98" s="657"/>
      <c r="L98" s="661"/>
      <c r="M98" s="661"/>
      <c r="N98" s="661"/>
      <c r="O98" s="657"/>
      <c r="P98" s="661"/>
      <c r="Q98" s="661"/>
      <c r="R98" s="661"/>
      <c r="S98" s="657"/>
    </row>
    <row r="99" spans="2:19" ht="16.5" customHeight="1" outlineLevel="1" x14ac:dyDescent="0.25">
      <c r="B99" s="722"/>
      <c r="C99" s="704"/>
      <c r="D99" s="721"/>
      <c r="E99" s="654"/>
      <c r="F99" s="652"/>
      <c r="G99" s="660"/>
      <c r="H99" s="662"/>
      <c r="I99" s="662"/>
      <c r="J99" s="662"/>
      <c r="K99" s="658"/>
      <c r="L99" s="662"/>
      <c r="M99" s="662"/>
      <c r="N99" s="662"/>
      <c r="O99" s="658"/>
      <c r="P99" s="662"/>
      <c r="Q99" s="662"/>
      <c r="R99" s="662"/>
      <c r="S99" s="658"/>
    </row>
    <row r="100" spans="2:19" ht="15.75" thickBot="1" x14ac:dyDescent="0.3">
      <c r="B100" s="182"/>
      <c r="C100" s="354"/>
    </row>
    <row r="101" spans="2:19" ht="15.75" thickBot="1" x14ac:dyDescent="0.3">
      <c r="B101" s="182"/>
      <c r="C101" s="354"/>
      <c r="D101" s="583" t="s">
        <v>313</v>
      </c>
      <c r="E101" s="584"/>
      <c r="F101" s="584"/>
      <c r="G101" s="585"/>
      <c r="H101" s="655" t="s">
        <v>374</v>
      </c>
      <c r="I101" s="644"/>
      <c r="J101" s="644"/>
      <c r="K101" s="645"/>
      <c r="L101" s="655" t="s">
        <v>315</v>
      </c>
      <c r="M101" s="644"/>
      <c r="N101" s="644"/>
      <c r="O101" s="645"/>
      <c r="P101" s="655" t="s">
        <v>316</v>
      </c>
      <c r="Q101" s="644"/>
      <c r="R101" s="644"/>
      <c r="S101" s="645"/>
    </row>
    <row r="102" spans="2:19" ht="33.75" customHeight="1" x14ac:dyDescent="0.25">
      <c r="B102" s="714" t="s">
        <v>829</v>
      </c>
      <c r="C102" s="707" t="s">
        <v>375</v>
      </c>
      <c r="D102" s="317" t="s">
        <v>376</v>
      </c>
      <c r="E102" s="241" t="s">
        <v>377</v>
      </c>
      <c r="F102" s="614" t="s">
        <v>378</v>
      </c>
      <c r="G102" s="622"/>
      <c r="H102" s="320" t="s">
        <v>376</v>
      </c>
      <c r="I102" s="241" t="s">
        <v>377</v>
      </c>
      <c r="J102" s="614" t="s">
        <v>378</v>
      </c>
      <c r="K102" s="622"/>
      <c r="L102" s="320" t="s">
        <v>376</v>
      </c>
      <c r="M102" s="241" t="s">
        <v>377</v>
      </c>
      <c r="N102" s="614" t="s">
        <v>378</v>
      </c>
      <c r="O102" s="622"/>
      <c r="P102" s="320" t="s">
        <v>376</v>
      </c>
      <c r="Q102" s="241" t="s">
        <v>377</v>
      </c>
      <c r="R102" s="614" t="s">
        <v>378</v>
      </c>
      <c r="S102" s="622"/>
    </row>
    <row r="103" spans="2:19" ht="21.75" customHeight="1" x14ac:dyDescent="0.25">
      <c r="B103" s="715"/>
      <c r="C103" s="708"/>
      <c r="D103" s="366">
        <v>275</v>
      </c>
      <c r="E103" s="243">
        <v>0.25</v>
      </c>
      <c r="F103" s="634"/>
      <c r="G103" s="636"/>
      <c r="H103" s="244"/>
      <c r="I103" s="245"/>
      <c r="J103" s="666"/>
      <c r="K103" s="667"/>
      <c r="L103" s="244"/>
      <c r="M103" s="245"/>
      <c r="N103" s="666"/>
      <c r="O103" s="667"/>
      <c r="P103" s="244"/>
      <c r="Q103" s="245"/>
      <c r="R103" s="666"/>
      <c r="S103" s="667"/>
    </row>
    <row r="104" spans="2:19" ht="32.25" customHeight="1" x14ac:dyDescent="0.25">
      <c r="B104" s="715"/>
      <c r="C104" s="717" t="s">
        <v>379</v>
      </c>
      <c r="D104" s="318" t="s">
        <v>376</v>
      </c>
      <c r="E104" s="193" t="s">
        <v>377</v>
      </c>
      <c r="F104" s="193" t="s">
        <v>380</v>
      </c>
      <c r="G104" s="319" t="s">
        <v>381</v>
      </c>
      <c r="H104" s="246" t="s">
        <v>376</v>
      </c>
      <c r="I104" s="193" t="s">
        <v>377</v>
      </c>
      <c r="J104" s="193" t="s">
        <v>380</v>
      </c>
      <c r="K104" s="319" t="s">
        <v>381</v>
      </c>
      <c r="L104" s="246" t="s">
        <v>376</v>
      </c>
      <c r="M104" s="193" t="s">
        <v>377</v>
      </c>
      <c r="N104" s="193" t="s">
        <v>380</v>
      </c>
      <c r="O104" s="319" t="s">
        <v>381</v>
      </c>
      <c r="P104" s="246" t="s">
        <v>376</v>
      </c>
      <c r="Q104" s="193" t="s">
        <v>377</v>
      </c>
      <c r="R104" s="193" t="s">
        <v>380</v>
      </c>
      <c r="S104" s="319" t="s">
        <v>381</v>
      </c>
    </row>
    <row r="105" spans="2:19" ht="21.75" customHeight="1" x14ac:dyDescent="0.25">
      <c r="B105" s="715"/>
      <c r="C105" s="718"/>
      <c r="D105" s="366"/>
      <c r="E105" s="211"/>
      <c r="F105" s="227"/>
      <c r="G105" s="236" t="s">
        <v>433</v>
      </c>
      <c r="H105" s="244"/>
      <c r="I105" s="213"/>
      <c r="J105" s="229"/>
      <c r="K105" s="239"/>
      <c r="L105" s="244"/>
      <c r="M105" s="213"/>
      <c r="N105" s="229"/>
      <c r="O105" s="239"/>
      <c r="P105" s="244"/>
      <c r="Q105" s="213"/>
      <c r="R105" s="229"/>
      <c r="S105" s="239"/>
    </row>
    <row r="106" spans="2:19" ht="27.75" customHeight="1" outlineLevel="1" x14ac:dyDescent="0.25">
      <c r="B106" s="715"/>
      <c r="C106" s="718"/>
      <c r="D106" s="318" t="s">
        <v>376</v>
      </c>
      <c r="E106" s="193" t="s">
        <v>377</v>
      </c>
      <c r="F106" s="193" t="s">
        <v>380</v>
      </c>
      <c r="G106" s="319" t="s">
        <v>381</v>
      </c>
      <c r="H106" s="246" t="s">
        <v>376</v>
      </c>
      <c r="I106" s="193" t="s">
        <v>377</v>
      </c>
      <c r="J106" s="193" t="s">
        <v>380</v>
      </c>
      <c r="K106" s="319" t="s">
        <v>381</v>
      </c>
      <c r="L106" s="246" t="s">
        <v>376</v>
      </c>
      <c r="M106" s="193" t="s">
        <v>377</v>
      </c>
      <c r="N106" s="193" t="s">
        <v>380</v>
      </c>
      <c r="O106" s="319" t="s">
        <v>381</v>
      </c>
      <c r="P106" s="246" t="s">
        <v>376</v>
      </c>
      <c r="Q106" s="193" t="s">
        <v>377</v>
      </c>
      <c r="R106" s="193" t="s">
        <v>380</v>
      </c>
      <c r="S106" s="319" t="s">
        <v>381</v>
      </c>
    </row>
    <row r="107" spans="2:19" ht="19.5" customHeight="1" outlineLevel="1" x14ac:dyDescent="0.25">
      <c r="B107" s="715"/>
      <c r="C107" s="718"/>
      <c r="D107" s="366"/>
      <c r="E107" s="211"/>
      <c r="F107" s="227"/>
      <c r="G107" s="236" t="s">
        <v>482</v>
      </c>
      <c r="H107" s="244"/>
      <c r="I107" s="213"/>
      <c r="J107" s="229"/>
      <c r="K107" s="239"/>
      <c r="L107" s="244"/>
      <c r="M107" s="213"/>
      <c r="N107" s="229"/>
      <c r="O107" s="239"/>
      <c r="P107" s="244"/>
      <c r="Q107" s="213"/>
      <c r="R107" s="229"/>
      <c r="S107" s="239"/>
    </row>
    <row r="108" spans="2:19" ht="27.75" customHeight="1" outlineLevel="1" x14ac:dyDescent="0.25">
      <c r="B108" s="715"/>
      <c r="C108" s="718"/>
      <c r="D108" s="318" t="s">
        <v>376</v>
      </c>
      <c r="E108" s="193" t="s">
        <v>377</v>
      </c>
      <c r="F108" s="193" t="s">
        <v>380</v>
      </c>
      <c r="G108" s="319" t="s">
        <v>381</v>
      </c>
      <c r="H108" s="246" t="s">
        <v>376</v>
      </c>
      <c r="I108" s="193" t="s">
        <v>377</v>
      </c>
      <c r="J108" s="193" t="s">
        <v>380</v>
      </c>
      <c r="K108" s="319" t="s">
        <v>381</v>
      </c>
      <c r="L108" s="246" t="s">
        <v>376</v>
      </c>
      <c r="M108" s="193" t="s">
        <v>377</v>
      </c>
      <c r="N108" s="193" t="s">
        <v>380</v>
      </c>
      <c r="O108" s="319" t="s">
        <v>381</v>
      </c>
      <c r="P108" s="246" t="s">
        <v>376</v>
      </c>
      <c r="Q108" s="193" t="s">
        <v>377</v>
      </c>
      <c r="R108" s="193" t="s">
        <v>380</v>
      </c>
      <c r="S108" s="319" t="s">
        <v>381</v>
      </c>
    </row>
    <row r="109" spans="2:19" ht="21.75" customHeight="1" outlineLevel="1" x14ac:dyDescent="0.25">
      <c r="B109" s="715"/>
      <c r="C109" s="718"/>
      <c r="D109" s="366"/>
      <c r="E109" s="211"/>
      <c r="F109" s="227"/>
      <c r="G109" s="236" t="s">
        <v>459</v>
      </c>
      <c r="H109" s="244"/>
      <c r="I109" s="213"/>
      <c r="J109" s="229"/>
      <c r="K109" s="239"/>
      <c r="L109" s="244"/>
      <c r="M109" s="213"/>
      <c r="N109" s="229"/>
      <c r="O109" s="239"/>
      <c r="P109" s="244"/>
      <c r="Q109" s="213"/>
      <c r="R109" s="229"/>
      <c r="S109" s="239"/>
    </row>
    <row r="110" spans="2:19" ht="27.75" customHeight="1" outlineLevel="1" x14ac:dyDescent="0.25">
      <c r="B110" s="715"/>
      <c r="C110" s="718"/>
      <c r="D110" s="318" t="s">
        <v>376</v>
      </c>
      <c r="E110" s="193" t="s">
        <v>377</v>
      </c>
      <c r="F110" s="193" t="s">
        <v>380</v>
      </c>
      <c r="G110" s="319" t="s">
        <v>381</v>
      </c>
      <c r="H110" s="246" t="s">
        <v>376</v>
      </c>
      <c r="I110" s="193" t="s">
        <v>377</v>
      </c>
      <c r="J110" s="193" t="s">
        <v>380</v>
      </c>
      <c r="K110" s="319" t="s">
        <v>381</v>
      </c>
      <c r="L110" s="246" t="s">
        <v>376</v>
      </c>
      <c r="M110" s="193" t="s">
        <v>377</v>
      </c>
      <c r="N110" s="193" t="s">
        <v>380</v>
      </c>
      <c r="O110" s="319" t="s">
        <v>381</v>
      </c>
      <c r="P110" s="246" t="s">
        <v>376</v>
      </c>
      <c r="Q110" s="193" t="s">
        <v>377</v>
      </c>
      <c r="R110" s="193" t="s">
        <v>380</v>
      </c>
      <c r="S110" s="319" t="s">
        <v>381</v>
      </c>
    </row>
    <row r="111" spans="2:19" ht="21.75" customHeight="1" outlineLevel="1" x14ac:dyDescent="0.25">
      <c r="B111" s="716"/>
      <c r="C111" s="719"/>
      <c r="D111" s="366"/>
      <c r="E111" s="211"/>
      <c r="F111" s="227"/>
      <c r="G111" s="236" t="s">
        <v>473</v>
      </c>
      <c r="H111" s="244"/>
      <c r="I111" s="213"/>
      <c r="J111" s="229"/>
      <c r="K111" s="239"/>
      <c r="L111" s="244"/>
      <c r="M111" s="213"/>
      <c r="N111" s="229"/>
      <c r="O111" s="239"/>
      <c r="P111" s="244"/>
      <c r="Q111" s="213"/>
      <c r="R111" s="229"/>
      <c r="S111" s="239"/>
    </row>
    <row r="112" spans="2:19" ht="26.25" customHeight="1" x14ac:dyDescent="0.25">
      <c r="B112" s="601" t="s">
        <v>382</v>
      </c>
      <c r="C112" s="709" t="s">
        <v>383</v>
      </c>
      <c r="D112" s="247" t="s">
        <v>384</v>
      </c>
      <c r="E112" s="247" t="s">
        <v>385</v>
      </c>
      <c r="F112" s="247" t="s">
        <v>312</v>
      </c>
      <c r="G112" s="248" t="s">
        <v>386</v>
      </c>
      <c r="H112" s="249" t="s">
        <v>384</v>
      </c>
      <c r="I112" s="247" t="s">
        <v>385</v>
      </c>
      <c r="J112" s="247" t="s">
        <v>312</v>
      </c>
      <c r="K112" s="248" t="s">
        <v>386</v>
      </c>
      <c r="L112" s="247" t="s">
        <v>384</v>
      </c>
      <c r="M112" s="247" t="s">
        <v>385</v>
      </c>
      <c r="N112" s="247" t="s">
        <v>312</v>
      </c>
      <c r="O112" s="248" t="s">
        <v>386</v>
      </c>
      <c r="P112" s="247" t="s">
        <v>384</v>
      </c>
      <c r="Q112" s="247" t="s">
        <v>385</v>
      </c>
      <c r="R112" s="247" t="s">
        <v>312</v>
      </c>
      <c r="S112" s="248" t="s">
        <v>386</v>
      </c>
    </row>
    <row r="113" spans="2:19" ht="32.25" customHeight="1" x14ac:dyDescent="0.25">
      <c r="B113" s="602"/>
      <c r="C113" s="710"/>
      <c r="D113" s="364"/>
      <c r="E113" s="210"/>
      <c r="F113" s="210"/>
      <c r="G113" s="210"/>
      <c r="H113" s="326"/>
      <c r="I113" s="212"/>
      <c r="J113" s="212"/>
      <c r="K113" s="233"/>
      <c r="L113" s="212"/>
      <c r="M113" s="212"/>
      <c r="N113" s="212"/>
      <c r="O113" s="233"/>
      <c r="P113" s="212"/>
      <c r="Q113" s="212"/>
      <c r="R113" s="212"/>
      <c r="S113" s="233"/>
    </row>
    <row r="114" spans="2:19" ht="32.25" customHeight="1" x14ac:dyDescent="0.25">
      <c r="B114" s="602"/>
      <c r="C114" s="711" t="s">
        <v>836</v>
      </c>
      <c r="D114" s="193" t="s">
        <v>388</v>
      </c>
      <c r="E114" s="612" t="s">
        <v>389</v>
      </c>
      <c r="F114" s="649"/>
      <c r="G114" s="194" t="s">
        <v>390</v>
      </c>
      <c r="H114" s="193" t="s">
        <v>388</v>
      </c>
      <c r="I114" s="612" t="s">
        <v>389</v>
      </c>
      <c r="J114" s="649"/>
      <c r="K114" s="194" t="s">
        <v>390</v>
      </c>
      <c r="L114" s="193" t="s">
        <v>388</v>
      </c>
      <c r="M114" s="612" t="s">
        <v>389</v>
      </c>
      <c r="N114" s="649"/>
      <c r="O114" s="194" t="s">
        <v>390</v>
      </c>
      <c r="P114" s="193" t="s">
        <v>388</v>
      </c>
      <c r="Q114" s="193" t="s">
        <v>389</v>
      </c>
      <c r="R114" s="612" t="s">
        <v>389</v>
      </c>
      <c r="S114" s="649"/>
    </row>
    <row r="115" spans="2:19" ht="23.25" customHeight="1" x14ac:dyDescent="0.25">
      <c r="B115" s="602"/>
      <c r="C115" s="712"/>
      <c r="D115" s="250"/>
      <c r="E115" s="672"/>
      <c r="F115" s="673"/>
      <c r="G115" s="197"/>
      <c r="H115" s="251"/>
      <c r="I115" s="668"/>
      <c r="J115" s="669"/>
      <c r="K115" s="222"/>
      <c r="L115" s="251"/>
      <c r="M115" s="668"/>
      <c r="N115" s="669"/>
      <c r="O115" s="200"/>
      <c r="P115" s="251"/>
      <c r="Q115" s="198"/>
      <c r="R115" s="668"/>
      <c r="S115" s="669"/>
    </row>
    <row r="116" spans="2:19" ht="23.25" customHeight="1" outlineLevel="1" x14ac:dyDescent="0.25">
      <c r="B116" s="602"/>
      <c r="C116" s="712"/>
      <c r="D116" s="193" t="s">
        <v>388</v>
      </c>
      <c r="E116" s="612" t="s">
        <v>389</v>
      </c>
      <c r="F116" s="649"/>
      <c r="G116" s="194" t="s">
        <v>390</v>
      </c>
      <c r="H116" s="193" t="s">
        <v>388</v>
      </c>
      <c r="I116" s="612" t="s">
        <v>389</v>
      </c>
      <c r="J116" s="649"/>
      <c r="K116" s="194" t="s">
        <v>390</v>
      </c>
      <c r="L116" s="193" t="s">
        <v>388</v>
      </c>
      <c r="M116" s="612" t="s">
        <v>389</v>
      </c>
      <c r="N116" s="649"/>
      <c r="O116" s="194" t="s">
        <v>390</v>
      </c>
      <c r="P116" s="193" t="s">
        <v>388</v>
      </c>
      <c r="Q116" s="193" t="s">
        <v>389</v>
      </c>
      <c r="R116" s="612" t="s">
        <v>389</v>
      </c>
      <c r="S116" s="649"/>
    </row>
    <row r="117" spans="2:19" ht="23.25" customHeight="1" outlineLevel="1" x14ac:dyDescent="0.25">
      <c r="B117" s="602"/>
      <c r="C117" s="712"/>
      <c r="D117" s="250"/>
      <c r="E117" s="672"/>
      <c r="F117" s="673"/>
      <c r="G117" s="197"/>
      <c r="H117" s="251"/>
      <c r="I117" s="668"/>
      <c r="J117" s="669"/>
      <c r="K117" s="200"/>
      <c r="L117" s="251"/>
      <c r="M117" s="668"/>
      <c r="N117" s="669"/>
      <c r="O117" s="200"/>
      <c r="P117" s="251"/>
      <c r="Q117" s="198"/>
      <c r="R117" s="668"/>
      <c r="S117" s="669"/>
    </row>
    <row r="118" spans="2:19" ht="23.25" customHeight="1" outlineLevel="1" x14ac:dyDescent="0.25">
      <c r="B118" s="602"/>
      <c r="C118" s="712"/>
      <c r="D118" s="193" t="s">
        <v>388</v>
      </c>
      <c r="E118" s="612" t="s">
        <v>389</v>
      </c>
      <c r="F118" s="649"/>
      <c r="G118" s="194" t="s">
        <v>390</v>
      </c>
      <c r="H118" s="193" t="s">
        <v>388</v>
      </c>
      <c r="I118" s="612" t="s">
        <v>389</v>
      </c>
      <c r="J118" s="649"/>
      <c r="K118" s="194" t="s">
        <v>390</v>
      </c>
      <c r="L118" s="193" t="s">
        <v>388</v>
      </c>
      <c r="M118" s="612" t="s">
        <v>389</v>
      </c>
      <c r="N118" s="649"/>
      <c r="O118" s="194" t="s">
        <v>390</v>
      </c>
      <c r="P118" s="193" t="s">
        <v>388</v>
      </c>
      <c r="Q118" s="193" t="s">
        <v>389</v>
      </c>
      <c r="R118" s="612" t="s">
        <v>389</v>
      </c>
      <c r="S118" s="649"/>
    </row>
    <row r="119" spans="2:19" ht="23.25" customHeight="1" outlineLevel="1" x14ac:dyDescent="0.25">
      <c r="B119" s="602"/>
      <c r="C119" s="712"/>
      <c r="D119" s="250"/>
      <c r="E119" s="672"/>
      <c r="F119" s="673"/>
      <c r="G119" s="197"/>
      <c r="H119" s="251"/>
      <c r="I119" s="668"/>
      <c r="J119" s="669"/>
      <c r="K119" s="200"/>
      <c r="L119" s="251"/>
      <c r="M119" s="668"/>
      <c r="N119" s="669"/>
      <c r="O119" s="200"/>
      <c r="P119" s="251"/>
      <c r="Q119" s="198"/>
      <c r="R119" s="668"/>
      <c r="S119" s="669"/>
    </row>
    <row r="120" spans="2:19" ht="23.25" customHeight="1" outlineLevel="1" x14ac:dyDescent="0.25">
      <c r="B120" s="602"/>
      <c r="C120" s="712"/>
      <c r="D120" s="193" t="s">
        <v>388</v>
      </c>
      <c r="E120" s="612" t="s">
        <v>389</v>
      </c>
      <c r="F120" s="649"/>
      <c r="G120" s="194" t="s">
        <v>390</v>
      </c>
      <c r="H120" s="193" t="s">
        <v>388</v>
      </c>
      <c r="I120" s="612" t="s">
        <v>389</v>
      </c>
      <c r="J120" s="649"/>
      <c r="K120" s="194" t="s">
        <v>390</v>
      </c>
      <c r="L120" s="193" t="s">
        <v>388</v>
      </c>
      <c r="M120" s="612" t="s">
        <v>389</v>
      </c>
      <c r="N120" s="649"/>
      <c r="O120" s="194" t="s">
        <v>390</v>
      </c>
      <c r="P120" s="193" t="s">
        <v>388</v>
      </c>
      <c r="Q120" s="193" t="s">
        <v>389</v>
      </c>
      <c r="R120" s="612" t="s">
        <v>389</v>
      </c>
      <c r="S120" s="649"/>
    </row>
    <row r="121" spans="2:19" ht="23.25" customHeight="1" outlineLevel="1" x14ac:dyDescent="0.25">
      <c r="B121" s="603"/>
      <c r="C121" s="713"/>
      <c r="D121" s="250"/>
      <c r="E121" s="672"/>
      <c r="F121" s="673"/>
      <c r="G121" s="197"/>
      <c r="H121" s="251"/>
      <c r="I121" s="668"/>
      <c r="J121" s="669"/>
      <c r="K121" s="200"/>
      <c r="L121" s="251"/>
      <c r="M121" s="668"/>
      <c r="N121" s="669"/>
      <c r="O121" s="200"/>
      <c r="P121" s="251"/>
      <c r="Q121" s="198"/>
      <c r="R121" s="668"/>
      <c r="S121" s="669"/>
    </row>
    <row r="122" spans="2:19" x14ac:dyDescent="0.25">
      <c r="B122" s="182"/>
      <c r="C122" s="354"/>
    </row>
    <row r="123" spans="2:19" ht="15.75" hidden="1" thickBot="1" x14ac:dyDescent="0.3">
      <c r="B123" s="182"/>
      <c r="C123" s="354"/>
      <c r="D123" s="583" t="s">
        <v>313</v>
      </c>
      <c r="E123" s="584"/>
      <c r="F123" s="584"/>
      <c r="G123" s="585"/>
      <c r="H123" s="583" t="s">
        <v>314</v>
      </c>
      <c r="I123" s="584"/>
      <c r="J123" s="584"/>
      <c r="K123" s="585"/>
      <c r="L123" s="584" t="s">
        <v>315</v>
      </c>
      <c r="M123" s="584"/>
      <c r="N123" s="584"/>
      <c r="O123" s="584"/>
      <c r="P123" s="583" t="s">
        <v>316</v>
      </c>
      <c r="Q123" s="584"/>
      <c r="R123" s="584"/>
      <c r="S123" s="585"/>
    </row>
    <row r="124" spans="2:19" hidden="1" x14ac:dyDescent="0.25">
      <c r="B124" s="705" t="s">
        <v>830</v>
      </c>
      <c r="C124" s="707" t="s">
        <v>391</v>
      </c>
      <c r="D124" s="614" t="s">
        <v>392</v>
      </c>
      <c r="E124" s="620"/>
      <c r="F124" s="620"/>
      <c r="G124" s="622"/>
      <c r="H124" s="614" t="s">
        <v>392</v>
      </c>
      <c r="I124" s="620"/>
      <c r="J124" s="620"/>
      <c r="K124" s="622"/>
      <c r="L124" s="614" t="s">
        <v>392</v>
      </c>
      <c r="M124" s="620"/>
      <c r="N124" s="620"/>
      <c r="O124" s="622"/>
      <c r="P124" s="614" t="s">
        <v>392</v>
      </c>
      <c r="Q124" s="620"/>
      <c r="R124" s="620"/>
      <c r="S124" s="622"/>
    </row>
    <row r="125" spans="2:19" ht="45" hidden="1" customHeight="1" x14ac:dyDescent="0.25">
      <c r="B125" s="706"/>
      <c r="C125" s="708"/>
      <c r="D125" s="683"/>
      <c r="E125" s="684"/>
      <c r="F125" s="684"/>
      <c r="G125" s="685"/>
      <c r="H125" s="686"/>
      <c r="I125" s="687"/>
      <c r="J125" s="687"/>
      <c r="K125" s="688"/>
      <c r="L125" s="686"/>
      <c r="M125" s="687"/>
      <c r="N125" s="687"/>
      <c r="O125" s="688"/>
      <c r="P125" s="686"/>
      <c r="Q125" s="687"/>
      <c r="R125" s="687"/>
      <c r="S125" s="688"/>
    </row>
    <row r="126" spans="2:19" ht="32.25" hidden="1" customHeight="1" x14ac:dyDescent="0.25">
      <c r="B126" s="598" t="s">
        <v>393</v>
      </c>
      <c r="C126" s="703" t="s">
        <v>394</v>
      </c>
      <c r="D126" s="247" t="s">
        <v>395</v>
      </c>
      <c r="E126" s="318" t="s">
        <v>312</v>
      </c>
      <c r="F126" s="193" t="s">
        <v>333</v>
      </c>
      <c r="G126" s="194" t="s">
        <v>349</v>
      </c>
      <c r="H126" s="247" t="s">
        <v>395</v>
      </c>
      <c r="I126" s="318" t="s">
        <v>312</v>
      </c>
      <c r="J126" s="193" t="s">
        <v>333</v>
      </c>
      <c r="K126" s="194" t="s">
        <v>349</v>
      </c>
      <c r="L126" s="247" t="s">
        <v>395</v>
      </c>
      <c r="M126" s="318" t="s">
        <v>312</v>
      </c>
      <c r="N126" s="193" t="s">
        <v>333</v>
      </c>
      <c r="O126" s="194" t="s">
        <v>349</v>
      </c>
      <c r="P126" s="247" t="s">
        <v>395</v>
      </c>
      <c r="Q126" s="318" t="s">
        <v>312</v>
      </c>
      <c r="R126" s="193" t="s">
        <v>333</v>
      </c>
      <c r="S126" s="194" t="s">
        <v>349</v>
      </c>
    </row>
    <row r="127" spans="2:19" ht="23.25" hidden="1" customHeight="1" x14ac:dyDescent="0.25">
      <c r="B127" s="599"/>
      <c r="C127" s="704"/>
      <c r="D127" s="364"/>
      <c r="E127" s="252"/>
      <c r="F127" s="196"/>
      <c r="G127" s="231"/>
      <c r="H127" s="212"/>
      <c r="I127" s="264"/>
      <c r="J127" s="212"/>
      <c r="K127" s="322"/>
      <c r="L127" s="212"/>
      <c r="M127" s="264"/>
      <c r="N127" s="212"/>
      <c r="O127" s="322"/>
      <c r="P127" s="212"/>
      <c r="Q127" s="264"/>
      <c r="R127" s="212"/>
      <c r="S127" s="322"/>
    </row>
    <row r="128" spans="2:19" ht="29.25" hidden="1" customHeight="1" x14ac:dyDescent="0.25">
      <c r="B128" s="599"/>
      <c r="C128" s="703" t="s">
        <v>396</v>
      </c>
      <c r="D128" s="193" t="s">
        <v>397</v>
      </c>
      <c r="E128" s="612" t="s">
        <v>398</v>
      </c>
      <c r="F128" s="649"/>
      <c r="G128" s="194" t="s">
        <v>399</v>
      </c>
      <c r="H128" s="193" t="s">
        <v>397</v>
      </c>
      <c r="I128" s="612" t="s">
        <v>398</v>
      </c>
      <c r="J128" s="649"/>
      <c r="K128" s="194" t="s">
        <v>399</v>
      </c>
      <c r="L128" s="193" t="s">
        <v>397</v>
      </c>
      <c r="M128" s="612" t="s">
        <v>398</v>
      </c>
      <c r="N128" s="649"/>
      <c r="O128" s="194" t="s">
        <v>399</v>
      </c>
      <c r="P128" s="193" t="s">
        <v>397</v>
      </c>
      <c r="Q128" s="612" t="s">
        <v>398</v>
      </c>
      <c r="R128" s="649"/>
      <c r="S128" s="194" t="s">
        <v>399</v>
      </c>
    </row>
    <row r="129" spans="2:19" ht="39" hidden="1" customHeight="1" x14ac:dyDescent="0.25">
      <c r="B129" s="600"/>
      <c r="C129" s="704"/>
      <c r="D129" s="250"/>
      <c r="E129" s="672"/>
      <c r="F129" s="673"/>
      <c r="G129" s="197"/>
      <c r="H129" s="251"/>
      <c r="I129" s="668"/>
      <c r="J129" s="669"/>
      <c r="K129" s="200"/>
      <c r="L129" s="251"/>
      <c r="M129" s="668"/>
      <c r="N129" s="669"/>
      <c r="O129" s="200"/>
      <c r="P129" s="251"/>
      <c r="Q129" s="668"/>
      <c r="R129" s="669"/>
      <c r="S129" s="200"/>
    </row>
    <row r="133" spans="2:19" hidden="1" x14ac:dyDescent="0.25"/>
    <row r="134" spans="2:19" hidden="1" x14ac:dyDescent="0.25"/>
    <row r="135" spans="2:19" ht="30" hidden="1" x14ac:dyDescent="0.25">
      <c r="D135" s="256" t="s">
        <v>400</v>
      </c>
    </row>
    <row r="136" spans="2:19" hidden="1" x14ac:dyDescent="0.25">
      <c r="D136" s="256" t="s">
        <v>401</v>
      </c>
      <c r="E136" s="162" t="s">
        <v>402</v>
      </c>
      <c r="F136" s="162" t="s">
        <v>403</v>
      </c>
      <c r="H136" s="162" t="s">
        <v>404</v>
      </c>
      <c r="I136" s="162" t="s">
        <v>405</v>
      </c>
    </row>
    <row r="137" spans="2:19" hidden="1" x14ac:dyDescent="0.25">
      <c r="D137" s="256" t="s">
        <v>406</v>
      </c>
      <c r="E137" s="162" t="s">
        <v>407</v>
      </c>
      <c r="F137" s="162" t="s">
        <v>408</v>
      </c>
      <c r="H137" s="162" t="s">
        <v>409</v>
      </c>
      <c r="I137" s="162" t="s">
        <v>410</v>
      </c>
    </row>
    <row r="138" spans="2:19" hidden="1" x14ac:dyDescent="0.25">
      <c r="D138" s="256" t="s">
        <v>411</v>
      </c>
      <c r="E138" s="162" t="s">
        <v>412</v>
      </c>
      <c r="F138" s="162" t="s">
        <v>413</v>
      </c>
      <c r="H138" s="162" t="s">
        <v>414</v>
      </c>
      <c r="I138" s="162" t="s">
        <v>415</v>
      </c>
    </row>
    <row r="139" spans="2:19" hidden="1" x14ac:dyDescent="0.25">
      <c r="D139" s="256" t="s">
        <v>416</v>
      </c>
      <c r="F139" s="162" t="s">
        <v>417</v>
      </c>
      <c r="G139" s="162" t="s">
        <v>418</v>
      </c>
      <c r="H139" s="162" t="s">
        <v>419</v>
      </c>
      <c r="I139" s="162" t="s">
        <v>420</v>
      </c>
      <c r="K139" s="162" t="s">
        <v>421</v>
      </c>
    </row>
    <row r="140" spans="2:19" hidden="1" x14ac:dyDescent="0.25">
      <c r="D140" s="256" t="s">
        <v>422</v>
      </c>
      <c r="F140" s="162" t="s">
        <v>423</v>
      </c>
      <c r="G140" s="162" t="s">
        <v>424</v>
      </c>
      <c r="H140" s="162" t="s">
        <v>425</v>
      </c>
      <c r="I140" s="162" t="s">
        <v>426</v>
      </c>
      <c r="K140" s="162" t="s">
        <v>427</v>
      </c>
      <c r="L140" s="162" t="s">
        <v>428</v>
      </c>
    </row>
    <row r="141" spans="2:19" hidden="1" x14ac:dyDescent="0.25">
      <c r="D141" s="256" t="s">
        <v>429</v>
      </c>
      <c r="E141" s="253" t="s">
        <v>430</v>
      </c>
      <c r="G141" s="162" t="s">
        <v>431</v>
      </c>
      <c r="H141" s="162" t="s">
        <v>432</v>
      </c>
      <c r="K141" s="162" t="s">
        <v>433</v>
      </c>
      <c r="L141" s="162" t="s">
        <v>434</v>
      </c>
    </row>
    <row r="142" spans="2:19" hidden="1" x14ac:dyDescent="0.25">
      <c r="D142" s="256" t="s">
        <v>435</v>
      </c>
      <c r="E142" s="254" t="s">
        <v>436</v>
      </c>
      <c r="K142" s="162" t="s">
        <v>437</v>
      </c>
      <c r="L142" s="162" t="s">
        <v>438</v>
      </c>
    </row>
    <row r="143" spans="2:19" hidden="1" x14ac:dyDescent="0.25">
      <c r="E143" s="255" t="s">
        <v>439</v>
      </c>
      <c r="H143" s="162" t="s">
        <v>440</v>
      </c>
      <c r="K143" s="162" t="s">
        <v>441</v>
      </c>
      <c r="L143" s="162" t="s">
        <v>442</v>
      </c>
    </row>
    <row r="144" spans="2:19" hidden="1" x14ac:dyDescent="0.25">
      <c r="H144" s="162" t="s">
        <v>443</v>
      </c>
      <c r="K144" s="162" t="s">
        <v>444</v>
      </c>
      <c r="L144" s="162" t="s">
        <v>445</v>
      </c>
    </row>
    <row r="145" spans="2:12" hidden="1" x14ac:dyDescent="0.25">
      <c r="H145" s="162" t="s">
        <v>446</v>
      </c>
      <c r="K145" s="162" t="s">
        <v>447</v>
      </c>
      <c r="L145" s="162" t="s">
        <v>448</v>
      </c>
    </row>
    <row r="146" spans="2:12" hidden="1" x14ac:dyDescent="0.25">
      <c r="B146" s="162" t="s">
        <v>449</v>
      </c>
      <c r="C146" s="350" t="s">
        <v>450</v>
      </c>
      <c r="D146" s="256" t="s">
        <v>449</v>
      </c>
      <c r="G146" s="162" t="s">
        <v>451</v>
      </c>
      <c r="H146" s="162" t="s">
        <v>452</v>
      </c>
      <c r="J146" s="162" t="s">
        <v>279</v>
      </c>
      <c r="K146" s="162" t="s">
        <v>453</v>
      </c>
      <c r="L146" s="162" t="s">
        <v>454</v>
      </c>
    </row>
    <row r="147" spans="2:12" hidden="1" x14ac:dyDescent="0.25">
      <c r="B147" s="162">
        <v>1</v>
      </c>
      <c r="C147" s="350" t="s">
        <v>455</v>
      </c>
      <c r="D147" s="256" t="s">
        <v>456</v>
      </c>
      <c r="E147" s="162" t="s">
        <v>349</v>
      </c>
      <c r="F147" s="162" t="s">
        <v>11</v>
      </c>
      <c r="G147" s="162" t="s">
        <v>457</v>
      </c>
      <c r="H147" s="162" t="s">
        <v>458</v>
      </c>
      <c r="J147" s="162" t="s">
        <v>433</v>
      </c>
      <c r="K147" s="162" t="s">
        <v>459</v>
      </c>
    </row>
    <row r="148" spans="2:12" hidden="1" x14ac:dyDescent="0.25">
      <c r="B148" s="162">
        <v>2</v>
      </c>
      <c r="C148" s="350" t="s">
        <v>460</v>
      </c>
      <c r="D148" s="256" t="s">
        <v>461</v>
      </c>
      <c r="E148" s="162" t="s">
        <v>333</v>
      </c>
      <c r="F148" s="162" t="s">
        <v>18</v>
      </c>
      <c r="G148" s="162" t="s">
        <v>462</v>
      </c>
      <c r="J148" s="162" t="s">
        <v>463</v>
      </c>
      <c r="K148" s="162" t="s">
        <v>464</v>
      </c>
    </row>
    <row r="149" spans="2:12" hidden="1" x14ac:dyDescent="0.25">
      <c r="B149" s="162">
        <v>3</v>
      </c>
      <c r="C149" s="350" t="s">
        <v>465</v>
      </c>
      <c r="D149" s="256" t="s">
        <v>466</v>
      </c>
      <c r="E149" s="162" t="s">
        <v>312</v>
      </c>
      <c r="G149" s="162" t="s">
        <v>467</v>
      </c>
      <c r="J149" s="162" t="s">
        <v>468</v>
      </c>
      <c r="K149" s="162" t="s">
        <v>469</v>
      </c>
    </row>
    <row r="150" spans="2:12" hidden="1" x14ac:dyDescent="0.25">
      <c r="B150" s="162">
        <v>4</v>
      </c>
      <c r="C150" s="350" t="s">
        <v>458</v>
      </c>
      <c r="H150" s="162" t="s">
        <v>470</v>
      </c>
      <c r="I150" s="162" t="s">
        <v>471</v>
      </c>
      <c r="J150" s="162" t="s">
        <v>472</v>
      </c>
      <c r="K150" s="162" t="s">
        <v>473</v>
      </c>
    </row>
    <row r="151" spans="2:12" hidden="1" x14ac:dyDescent="0.25">
      <c r="D151" s="256" t="s">
        <v>467</v>
      </c>
      <c r="H151" s="162" t="s">
        <v>474</v>
      </c>
      <c r="I151" s="162" t="s">
        <v>475</v>
      </c>
      <c r="J151" s="162" t="s">
        <v>476</v>
      </c>
      <c r="K151" s="162" t="s">
        <v>477</v>
      </c>
    </row>
    <row r="152" spans="2:12" hidden="1" x14ac:dyDescent="0.25">
      <c r="D152" s="256" t="s">
        <v>478</v>
      </c>
      <c r="H152" s="162" t="s">
        <v>479</v>
      </c>
      <c r="I152" s="162" t="s">
        <v>480</v>
      </c>
      <c r="J152" s="162" t="s">
        <v>481</v>
      </c>
      <c r="K152" s="162" t="s">
        <v>482</v>
      </c>
    </row>
    <row r="153" spans="2:12" hidden="1" x14ac:dyDescent="0.25">
      <c r="D153" s="256" t="s">
        <v>483</v>
      </c>
      <c r="H153" s="162" t="s">
        <v>484</v>
      </c>
      <c r="J153" s="162" t="s">
        <v>485</v>
      </c>
      <c r="K153" s="162" t="s">
        <v>486</v>
      </c>
    </row>
    <row r="154" spans="2:12" hidden="1" x14ac:dyDescent="0.25">
      <c r="H154" s="162" t="s">
        <v>487</v>
      </c>
      <c r="J154" s="162" t="s">
        <v>488</v>
      </c>
    </row>
    <row r="155" spans="2:12" ht="120" hidden="1" x14ac:dyDescent="0.25">
      <c r="D155" s="256" t="s">
        <v>489</v>
      </c>
      <c r="E155" s="162" t="s">
        <v>490</v>
      </c>
      <c r="F155" s="162" t="s">
        <v>491</v>
      </c>
      <c r="G155" s="162" t="s">
        <v>492</v>
      </c>
      <c r="H155" s="162" t="s">
        <v>493</v>
      </c>
      <c r="I155" s="162" t="s">
        <v>494</v>
      </c>
      <c r="J155" s="162" t="s">
        <v>495</v>
      </c>
      <c r="K155" s="162" t="s">
        <v>496</v>
      </c>
    </row>
    <row r="156" spans="2:12" ht="165" hidden="1" x14ac:dyDescent="0.25">
      <c r="B156" s="162" t="s">
        <v>599</v>
      </c>
      <c r="C156" s="350" t="s">
        <v>598</v>
      </c>
      <c r="D156" s="256" t="s">
        <v>497</v>
      </c>
      <c r="E156" s="162" t="s">
        <v>498</v>
      </c>
      <c r="F156" s="162" t="s">
        <v>499</v>
      </c>
      <c r="G156" s="162" t="s">
        <v>500</v>
      </c>
      <c r="H156" s="162" t="s">
        <v>501</v>
      </c>
      <c r="I156" s="162" t="s">
        <v>502</v>
      </c>
      <c r="J156" s="162" t="s">
        <v>503</v>
      </c>
      <c r="K156" s="162" t="s">
        <v>504</v>
      </c>
    </row>
    <row r="157" spans="2:12" ht="105" hidden="1" x14ac:dyDescent="0.25">
      <c r="B157" s="162" t="s">
        <v>600</v>
      </c>
      <c r="C157" s="350" t="s">
        <v>597</v>
      </c>
      <c r="D157" s="256" t="s">
        <v>505</v>
      </c>
      <c r="E157" s="162" t="s">
        <v>506</v>
      </c>
      <c r="F157" s="162" t="s">
        <v>507</v>
      </c>
      <c r="G157" s="162" t="s">
        <v>508</v>
      </c>
      <c r="H157" s="162" t="s">
        <v>509</v>
      </c>
      <c r="I157" s="162" t="s">
        <v>510</v>
      </c>
      <c r="J157" s="162" t="s">
        <v>511</v>
      </c>
      <c r="K157" s="162" t="s">
        <v>512</v>
      </c>
    </row>
    <row r="158" spans="2:12" hidden="1" x14ac:dyDescent="0.25">
      <c r="B158" s="162" t="s">
        <v>601</v>
      </c>
      <c r="C158" s="350" t="s">
        <v>596</v>
      </c>
      <c r="F158" s="162" t="s">
        <v>513</v>
      </c>
      <c r="G158" s="162" t="s">
        <v>514</v>
      </c>
      <c r="H158" s="162" t="s">
        <v>515</v>
      </c>
      <c r="I158" s="162" t="s">
        <v>516</v>
      </c>
      <c r="J158" s="162" t="s">
        <v>517</v>
      </c>
      <c r="K158" s="162" t="s">
        <v>518</v>
      </c>
    </row>
    <row r="159" spans="2:12" hidden="1" x14ac:dyDescent="0.25">
      <c r="B159" s="162" t="s">
        <v>602</v>
      </c>
      <c r="G159" s="162" t="s">
        <v>519</v>
      </c>
      <c r="H159" s="162" t="s">
        <v>520</v>
      </c>
      <c r="I159" s="162" t="s">
        <v>521</v>
      </c>
      <c r="J159" s="162" t="s">
        <v>522</v>
      </c>
      <c r="K159" s="162" t="s">
        <v>523</v>
      </c>
    </row>
    <row r="160" spans="2:12" hidden="1" x14ac:dyDescent="0.25">
      <c r="C160" s="350" t="s">
        <v>524</v>
      </c>
      <c r="J160" s="162" t="s">
        <v>525</v>
      </c>
    </row>
    <row r="161" spans="2:10" hidden="1" x14ac:dyDescent="0.25">
      <c r="C161" s="350" t="s">
        <v>526</v>
      </c>
      <c r="I161" s="162" t="s">
        <v>527</v>
      </c>
      <c r="J161" s="162" t="s">
        <v>528</v>
      </c>
    </row>
    <row r="162" spans="2:10" hidden="1" x14ac:dyDescent="0.25">
      <c r="B162" s="265" t="s">
        <v>603</v>
      </c>
      <c r="C162" s="350" t="s">
        <v>529</v>
      </c>
      <c r="I162" s="162" t="s">
        <v>530</v>
      </c>
      <c r="J162" s="162" t="s">
        <v>531</v>
      </c>
    </row>
    <row r="163" spans="2:10" hidden="1" x14ac:dyDescent="0.25">
      <c r="B163" s="265" t="s">
        <v>29</v>
      </c>
      <c r="C163" s="350" t="s">
        <v>532</v>
      </c>
      <c r="D163" s="256" t="s">
        <v>533</v>
      </c>
      <c r="E163" s="162" t="s">
        <v>534</v>
      </c>
      <c r="I163" s="162" t="s">
        <v>535</v>
      </c>
      <c r="J163" s="162" t="s">
        <v>279</v>
      </c>
    </row>
    <row r="164" spans="2:10" ht="30" hidden="1" x14ac:dyDescent="0.25">
      <c r="B164" s="265" t="s">
        <v>16</v>
      </c>
      <c r="D164" s="256" t="s">
        <v>536</v>
      </c>
      <c r="E164" s="162" t="s">
        <v>537</v>
      </c>
      <c r="H164" s="162" t="s">
        <v>409</v>
      </c>
      <c r="I164" s="162" t="s">
        <v>538</v>
      </c>
    </row>
    <row r="165" spans="2:10" ht="30" hidden="1" x14ac:dyDescent="0.25">
      <c r="B165" s="265" t="s">
        <v>34</v>
      </c>
      <c r="D165" s="256" t="s">
        <v>539</v>
      </c>
      <c r="E165" s="162" t="s">
        <v>540</v>
      </c>
      <c r="H165" s="162" t="s">
        <v>419</v>
      </c>
      <c r="I165" s="162" t="s">
        <v>541</v>
      </c>
      <c r="J165" s="162" t="s">
        <v>542</v>
      </c>
    </row>
    <row r="166" spans="2:10" ht="30" hidden="1" x14ac:dyDescent="0.25">
      <c r="B166" s="265" t="s">
        <v>604</v>
      </c>
      <c r="C166" s="350" t="s">
        <v>543</v>
      </c>
      <c r="D166" s="256" t="s">
        <v>544</v>
      </c>
      <c r="H166" s="162" t="s">
        <v>425</v>
      </c>
      <c r="I166" s="162" t="s">
        <v>545</v>
      </c>
      <c r="J166" s="162" t="s">
        <v>546</v>
      </c>
    </row>
    <row r="167" spans="2:10" hidden="1" x14ac:dyDescent="0.25">
      <c r="B167" s="265" t="s">
        <v>605</v>
      </c>
      <c r="C167" s="350" t="s">
        <v>547</v>
      </c>
      <c r="H167" s="162" t="s">
        <v>432</v>
      </c>
      <c r="I167" s="162" t="s">
        <v>548</v>
      </c>
    </row>
    <row r="168" spans="2:10" hidden="1" x14ac:dyDescent="0.25">
      <c r="B168" s="265" t="s">
        <v>606</v>
      </c>
      <c r="C168" s="350" t="s">
        <v>549</v>
      </c>
      <c r="E168" s="162" t="s">
        <v>550</v>
      </c>
      <c r="H168" s="162" t="s">
        <v>551</v>
      </c>
      <c r="I168" s="162" t="s">
        <v>552</v>
      </c>
    </row>
    <row r="169" spans="2:10" hidden="1" x14ac:dyDescent="0.25">
      <c r="B169" s="265" t="s">
        <v>607</v>
      </c>
      <c r="C169" s="350" t="s">
        <v>553</v>
      </c>
      <c r="E169" s="162" t="s">
        <v>554</v>
      </c>
      <c r="H169" s="162" t="s">
        <v>555</v>
      </c>
      <c r="I169" s="162" t="s">
        <v>556</v>
      </c>
    </row>
    <row r="170" spans="2:10" hidden="1" x14ac:dyDescent="0.25">
      <c r="B170" s="265" t="s">
        <v>608</v>
      </c>
      <c r="C170" s="350" t="s">
        <v>557</v>
      </c>
      <c r="E170" s="162" t="s">
        <v>558</v>
      </c>
      <c r="H170" s="162" t="s">
        <v>559</v>
      </c>
      <c r="I170" s="162" t="s">
        <v>560</v>
      </c>
    </row>
    <row r="171" spans="2:10" hidden="1" x14ac:dyDescent="0.25">
      <c r="B171" s="265" t="s">
        <v>609</v>
      </c>
      <c r="C171" s="350" t="s">
        <v>561</v>
      </c>
      <c r="E171" s="162" t="s">
        <v>562</v>
      </c>
      <c r="H171" s="162" t="s">
        <v>563</v>
      </c>
      <c r="I171" s="162" t="s">
        <v>564</v>
      </c>
    </row>
    <row r="172" spans="2:10" hidden="1" x14ac:dyDescent="0.25">
      <c r="B172" s="265" t="s">
        <v>610</v>
      </c>
      <c r="C172" s="350" t="s">
        <v>565</v>
      </c>
      <c r="E172" s="162" t="s">
        <v>566</v>
      </c>
      <c r="H172" s="162" t="s">
        <v>567</v>
      </c>
      <c r="I172" s="162" t="s">
        <v>568</v>
      </c>
    </row>
    <row r="173" spans="2:10" hidden="1" x14ac:dyDescent="0.25">
      <c r="B173" s="265" t="s">
        <v>611</v>
      </c>
      <c r="C173" s="350" t="s">
        <v>279</v>
      </c>
      <c r="E173" s="162" t="s">
        <v>569</v>
      </c>
      <c r="H173" s="162" t="s">
        <v>570</v>
      </c>
      <c r="I173" s="162" t="s">
        <v>571</v>
      </c>
    </row>
    <row r="174" spans="2:10" hidden="1" x14ac:dyDescent="0.25">
      <c r="B174" s="265" t="s">
        <v>612</v>
      </c>
      <c r="E174" s="162" t="s">
        <v>572</v>
      </c>
      <c r="H174" s="162" t="s">
        <v>573</v>
      </c>
      <c r="I174" s="162" t="s">
        <v>574</v>
      </c>
    </row>
    <row r="175" spans="2:10" hidden="1" x14ac:dyDescent="0.25">
      <c r="B175" s="265" t="s">
        <v>613</v>
      </c>
      <c r="E175" s="162" t="s">
        <v>575</v>
      </c>
      <c r="H175" s="162" t="s">
        <v>576</v>
      </c>
      <c r="I175" s="162" t="s">
        <v>577</v>
      </c>
    </row>
    <row r="176" spans="2:10" hidden="1" x14ac:dyDescent="0.25">
      <c r="B176" s="265" t="s">
        <v>614</v>
      </c>
      <c r="E176" s="162" t="s">
        <v>578</v>
      </c>
      <c r="H176" s="162" t="s">
        <v>579</v>
      </c>
      <c r="I176" s="162" t="s">
        <v>580</v>
      </c>
    </row>
    <row r="177" spans="2:9" hidden="1" x14ac:dyDescent="0.25">
      <c r="B177" s="265" t="s">
        <v>615</v>
      </c>
      <c r="H177" s="162" t="s">
        <v>581</v>
      </c>
      <c r="I177" s="162" t="s">
        <v>582</v>
      </c>
    </row>
    <row r="178" spans="2:9" hidden="1" x14ac:dyDescent="0.25">
      <c r="B178" s="265" t="s">
        <v>616</v>
      </c>
      <c r="H178" s="162" t="s">
        <v>583</v>
      </c>
    </row>
    <row r="179" spans="2:9" hidden="1" x14ac:dyDescent="0.25">
      <c r="B179" s="265" t="s">
        <v>617</v>
      </c>
      <c r="H179" s="162" t="s">
        <v>584</v>
      </c>
    </row>
    <row r="180" spans="2:9" hidden="1" x14ac:dyDescent="0.25">
      <c r="B180" s="265" t="s">
        <v>618</v>
      </c>
      <c r="H180" s="162" t="s">
        <v>585</v>
      </c>
    </row>
    <row r="181" spans="2:9" hidden="1" x14ac:dyDescent="0.25">
      <c r="B181" s="265" t="s">
        <v>619</v>
      </c>
      <c r="H181" s="162" t="s">
        <v>586</v>
      </c>
    </row>
    <row r="182" spans="2:9" ht="105" hidden="1" x14ac:dyDescent="0.25">
      <c r="B182" s="265" t="s">
        <v>620</v>
      </c>
      <c r="D182" s="367" t="s">
        <v>587</v>
      </c>
      <c r="H182" s="162" t="s">
        <v>588</v>
      </c>
    </row>
    <row r="183" spans="2:9" hidden="1" x14ac:dyDescent="0.25">
      <c r="B183" s="265" t="s">
        <v>621</v>
      </c>
      <c r="D183" s="367" t="s">
        <v>589</v>
      </c>
      <c r="H183" s="162" t="s">
        <v>590</v>
      </c>
    </row>
    <row r="184" spans="2:9" ht="75" hidden="1" x14ac:dyDescent="0.25">
      <c r="B184" s="265" t="s">
        <v>622</v>
      </c>
      <c r="D184" s="367" t="s">
        <v>591</v>
      </c>
      <c r="H184" s="162" t="s">
        <v>592</v>
      </c>
    </row>
    <row r="185" spans="2:9" hidden="1" x14ac:dyDescent="0.25">
      <c r="B185" s="265" t="s">
        <v>623</v>
      </c>
      <c r="D185" s="367" t="s">
        <v>589</v>
      </c>
      <c r="H185" s="162" t="s">
        <v>593</v>
      </c>
    </row>
    <row r="186" spans="2:9" ht="120" hidden="1" x14ac:dyDescent="0.25">
      <c r="B186" s="265" t="s">
        <v>624</v>
      </c>
      <c r="D186" s="367" t="s">
        <v>594</v>
      </c>
    </row>
    <row r="187" spans="2:9" hidden="1" x14ac:dyDescent="0.25">
      <c r="B187" s="265" t="s">
        <v>625</v>
      </c>
      <c r="D187" s="367" t="s">
        <v>589</v>
      </c>
    </row>
    <row r="188" spans="2:9" hidden="1" x14ac:dyDescent="0.25">
      <c r="B188" s="265" t="s">
        <v>626</v>
      </c>
    </row>
    <row r="189" spans="2:9" hidden="1" x14ac:dyDescent="0.25">
      <c r="B189" s="265" t="s">
        <v>627</v>
      </c>
    </row>
    <row r="190" spans="2:9" hidden="1" x14ac:dyDescent="0.25">
      <c r="B190" s="265" t="s">
        <v>628</v>
      </c>
    </row>
    <row r="191" spans="2:9" hidden="1" x14ac:dyDescent="0.25">
      <c r="B191" s="265" t="s">
        <v>629</v>
      </c>
    </row>
    <row r="192" spans="2:9" hidden="1" x14ac:dyDescent="0.25">
      <c r="B192" s="265" t="s">
        <v>630</v>
      </c>
    </row>
    <row r="193" spans="2:2" hidden="1" x14ac:dyDescent="0.25">
      <c r="B193" s="265" t="s">
        <v>631</v>
      </c>
    </row>
    <row r="194" spans="2:2" hidden="1" x14ac:dyDescent="0.25">
      <c r="B194" s="265" t="s">
        <v>632</v>
      </c>
    </row>
    <row r="195" spans="2:2" hidden="1" x14ac:dyDescent="0.25">
      <c r="B195" s="265" t="s">
        <v>633</v>
      </c>
    </row>
    <row r="196" spans="2:2" hidden="1" x14ac:dyDescent="0.25">
      <c r="B196" s="265" t="s">
        <v>634</v>
      </c>
    </row>
    <row r="197" spans="2:2" hidden="1" x14ac:dyDescent="0.25">
      <c r="B197" s="265" t="s">
        <v>51</v>
      </c>
    </row>
    <row r="198" spans="2:2" hidden="1" x14ac:dyDescent="0.25">
      <c r="B198" s="265" t="s">
        <v>57</v>
      </c>
    </row>
    <row r="199" spans="2:2" hidden="1" x14ac:dyDescent="0.25">
      <c r="B199" s="265" t="s">
        <v>59</v>
      </c>
    </row>
    <row r="200" spans="2:2" hidden="1" x14ac:dyDescent="0.25">
      <c r="B200" s="265" t="s">
        <v>61</v>
      </c>
    </row>
    <row r="201" spans="2:2" hidden="1" x14ac:dyDescent="0.25">
      <c r="B201" s="265" t="s">
        <v>23</v>
      </c>
    </row>
    <row r="202" spans="2:2" hidden="1" x14ac:dyDescent="0.25">
      <c r="B202" s="265" t="s">
        <v>63</v>
      </c>
    </row>
    <row r="203" spans="2:2" hidden="1" x14ac:dyDescent="0.25">
      <c r="B203" s="265" t="s">
        <v>65</v>
      </c>
    </row>
    <row r="204" spans="2:2" hidden="1" x14ac:dyDescent="0.25">
      <c r="B204" s="265" t="s">
        <v>68</v>
      </c>
    </row>
    <row r="205" spans="2:2" hidden="1" x14ac:dyDescent="0.25">
      <c r="B205" s="265" t="s">
        <v>69</v>
      </c>
    </row>
    <row r="206" spans="2:2" hidden="1" x14ac:dyDescent="0.25">
      <c r="B206" s="265" t="s">
        <v>70</v>
      </c>
    </row>
    <row r="207" spans="2:2" hidden="1" x14ac:dyDescent="0.25">
      <c r="B207" s="265" t="s">
        <v>71</v>
      </c>
    </row>
    <row r="208" spans="2:2" hidden="1" x14ac:dyDescent="0.25">
      <c r="B208" s="265" t="s">
        <v>635</v>
      </c>
    </row>
    <row r="209" spans="2:2" hidden="1" x14ac:dyDescent="0.25">
      <c r="B209" s="265" t="s">
        <v>636</v>
      </c>
    </row>
    <row r="210" spans="2:2" hidden="1" x14ac:dyDescent="0.25">
      <c r="B210" s="265" t="s">
        <v>75</v>
      </c>
    </row>
    <row r="211" spans="2:2" hidden="1" x14ac:dyDescent="0.25">
      <c r="B211" s="265" t="s">
        <v>77</v>
      </c>
    </row>
    <row r="212" spans="2:2" hidden="1" x14ac:dyDescent="0.25">
      <c r="B212" s="265" t="s">
        <v>81</v>
      </c>
    </row>
    <row r="213" spans="2:2" hidden="1" x14ac:dyDescent="0.25">
      <c r="B213" s="265" t="s">
        <v>637</v>
      </c>
    </row>
    <row r="214" spans="2:2" hidden="1" x14ac:dyDescent="0.25">
      <c r="B214" s="265" t="s">
        <v>638</v>
      </c>
    </row>
    <row r="215" spans="2:2" hidden="1" x14ac:dyDescent="0.25">
      <c r="B215" s="265" t="s">
        <v>639</v>
      </c>
    </row>
    <row r="216" spans="2:2" hidden="1" x14ac:dyDescent="0.25">
      <c r="B216" s="265" t="s">
        <v>79</v>
      </c>
    </row>
    <row r="217" spans="2:2" hidden="1" x14ac:dyDescent="0.25">
      <c r="B217" s="265" t="s">
        <v>80</v>
      </c>
    </row>
    <row r="218" spans="2:2" hidden="1" x14ac:dyDescent="0.25">
      <c r="B218" s="265" t="s">
        <v>83</v>
      </c>
    </row>
    <row r="219" spans="2:2" hidden="1" x14ac:dyDescent="0.25">
      <c r="B219" s="265" t="s">
        <v>85</v>
      </c>
    </row>
    <row r="220" spans="2:2" hidden="1" x14ac:dyDescent="0.25">
      <c r="B220" s="265" t="s">
        <v>640</v>
      </c>
    </row>
    <row r="221" spans="2:2" hidden="1" x14ac:dyDescent="0.25">
      <c r="B221" s="265" t="s">
        <v>84</v>
      </c>
    </row>
    <row r="222" spans="2:2" hidden="1" x14ac:dyDescent="0.25">
      <c r="B222" s="265" t="s">
        <v>86</v>
      </c>
    </row>
    <row r="223" spans="2:2" hidden="1" x14ac:dyDescent="0.25">
      <c r="B223" s="265" t="s">
        <v>89</v>
      </c>
    </row>
    <row r="224" spans="2:2" hidden="1" x14ac:dyDescent="0.25">
      <c r="B224" s="265" t="s">
        <v>88</v>
      </c>
    </row>
    <row r="225" spans="2:2" hidden="1" x14ac:dyDescent="0.25">
      <c r="B225" s="265" t="s">
        <v>641</v>
      </c>
    </row>
    <row r="226" spans="2:2" hidden="1" x14ac:dyDescent="0.25">
      <c r="B226" s="265" t="s">
        <v>95</v>
      </c>
    </row>
    <row r="227" spans="2:2" hidden="1" x14ac:dyDescent="0.25">
      <c r="B227" s="265" t="s">
        <v>97</v>
      </c>
    </row>
    <row r="228" spans="2:2" hidden="1" x14ac:dyDescent="0.25">
      <c r="B228" s="265" t="s">
        <v>98</v>
      </c>
    </row>
    <row r="229" spans="2:2" hidden="1" x14ac:dyDescent="0.25">
      <c r="B229" s="265" t="s">
        <v>99</v>
      </c>
    </row>
    <row r="230" spans="2:2" hidden="1" x14ac:dyDescent="0.25">
      <c r="B230" s="265" t="s">
        <v>642</v>
      </c>
    </row>
    <row r="231" spans="2:2" hidden="1" x14ac:dyDescent="0.25">
      <c r="B231" s="265" t="s">
        <v>643</v>
      </c>
    </row>
    <row r="232" spans="2:2" hidden="1" x14ac:dyDescent="0.25">
      <c r="B232" s="265" t="s">
        <v>100</v>
      </c>
    </row>
    <row r="233" spans="2:2" hidden="1" x14ac:dyDescent="0.25">
      <c r="B233" s="265" t="s">
        <v>154</v>
      </c>
    </row>
    <row r="234" spans="2:2" hidden="1" x14ac:dyDescent="0.25">
      <c r="B234" s="265" t="s">
        <v>644</v>
      </c>
    </row>
    <row r="235" spans="2:2" hidden="1" x14ac:dyDescent="0.25">
      <c r="B235" s="265" t="s">
        <v>645</v>
      </c>
    </row>
    <row r="236" spans="2:2" hidden="1" x14ac:dyDescent="0.25">
      <c r="B236" s="265" t="s">
        <v>105</v>
      </c>
    </row>
    <row r="237" spans="2:2" hidden="1" x14ac:dyDescent="0.25">
      <c r="B237" s="265" t="s">
        <v>107</v>
      </c>
    </row>
    <row r="238" spans="2:2" hidden="1" x14ac:dyDescent="0.25">
      <c r="B238" s="265" t="s">
        <v>646</v>
      </c>
    </row>
    <row r="239" spans="2:2" hidden="1" x14ac:dyDescent="0.25">
      <c r="B239" s="265" t="s">
        <v>155</v>
      </c>
    </row>
    <row r="240" spans="2:2" hidden="1" x14ac:dyDescent="0.25">
      <c r="B240" s="265" t="s">
        <v>172</v>
      </c>
    </row>
    <row r="241" spans="2:2" hidden="1" x14ac:dyDescent="0.25">
      <c r="B241" s="265" t="s">
        <v>106</v>
      </c>
    </row>
    <row r="242" spans="2:2" hidden="1" x14ac:dyDescent="0.25">
      <c r="B242" s="265" t="s">
        <v>110</v>
      </c>
    </row>
    <row r="243" spans="2:2" hidden="1" x14ac:dyDescent="0.25">
      <c r="B243" s="265" t="s">
        <v>104</v>
      </c>
    </row>
    <row r="244" spans="2:2" hidden="1" x14ac:dyDescent="0.25">
      <c r="B244" s="265" t="s">
        <v>126</v>
      </c>
    </row>
    <row r="245" spans="2:2" hidden="1" x14ac:dyDescent="0.25">
      <c r="B245" s="265" t="s">
        <v>647</v>
      </c>
    </row>
    <row r="246" spans="2:2" hidden="1" x14ac:dyDescent="0.25">
      <c r="B246" s="265" t="s">
        <v>112</v>
      </c>
    </row>
    <row r="247" spans="2:2" hidden="1" x14ac:dyDescent="0.25">
      <c r="B247" s="265" t="s">
        <v>115</v>
      </c>
    </row>
    <row r="248" spans="2:2" hidden="1" x14ac:dyDescent="0.25">
      <c r="B248" s="265" t="s">
        <v>121</v>
      </c>
    </row>
    <row r="249" spans="2:2" hidden="1" x14ac:dyDescent="0.25">
      <c r="B249" s="265" t="s">
        <v>118</v>
      </c>
    </row>
    <row r="250" spans="2:2" ht="30" hidden="1" x14ac:dyDescent="0.25">
      <c r="B250" s="265" t="s">
        <v>648</v>
      </c>
    </row>
    <row r="251" spans="2:2" hidden="1" x14ac:dyDescent="0.25">
      <c r="B251" s="265" t="s">
        <v>116</v>
      </c>
    </row>
    <row r="252" spans="2:2" hidden="1" x14ac:dyDescent="0.25">
      <c r="B252" s="265" t="s">
        <v>117</v>
      </c>
    </row>
    <row r="253" spans="2:2" hidden="1" x14ac:dyDescent="0.25">
      <c r="B253" s="265" t="s">
        <v>128</v>
      </c>
    </row>
    <row r="254" spans="2:2" hidden="1" x14ac:dyDescent="0.25">
      <c r="B254" s="265" t="s">
        <v>125</v>
      </c>
    </row>
    <row r="255" spans="2:2" hidden="1" x14ac:dyDescent="0.25">
      <c r="B255" s="265" t="s">
        <v>124</v>
      </c>
    </row>
    <row r="256" spans="2:2" hidden="1" x14ac:dyDescent="0.25">
      <c r="B256" s="265" t="s">
        <v>127</v>
      </c>
    </row>
    <row r="257" spans="2:2" hidden="1" x14ac:dyDescent="0.25">
      <c r="B257" s="265" t="s">
        <v>119</v>
      </c>
    </row>
    <row r="258" spans="2:2" hidden="1" x14ac:dyDescent="0.25">
      <c r="B258" s="265" t="s">
        <v>120</v>
      </c>
    </row>
    <row r="259" spans="2:2" hidden="1" x14ac:dyDescent="0.25">
      <c r="B259" s="265" t="s">
        <v>113</v>
      </c>
    </row>
    <row r="260" spans="2:2" hidden="1" x14ac:dyDescent="0.25">
      <c r="B260" s="265" t="s">
        <v>114</v>
      </c>
    </row>
    <row r="261" spans="2:2" hidden="1" x14ac:dyDescent="0.25">
      <c r="B261" s="265" t="s">
        <v>129</v>
      </c>
    </row>
    <row r="262" spans="2:2" hidden="1" x14ac:dyDescent="0.25">
      <c r="B262" s="265" t="s">
        <v>135</v>
      </c>
    </row>
    <row r="263" spans="2:2" hidden="1" x14ac:dyDescent="0.25">
      <c r="B263" s="265" t="s">
        <v>136</v>
      </c>
    </row>
    <row r="264" spans="2:2" hidden="1" x14ac:dyDescent="0.25">
      <c r="B264" s="265" t="s">
        <v>134</v>
      </c>
    </row>
    <row r="265" spans="2:2" hidden="1" x14ac:dyDescent="0.25">
      <c r="B265" s="265" t="s">
        <v>649</v>
      </c>
    </row>
    <row r="266" spans="2:2" hidden="1" x14ac:dyDescent="0.25">
      <c r="B266" s="265" t="s">
        <v>131</v>
      </c>
    </row>
    <row r="267" spans="2:2" hidden="1" x14ac:dyDescent="0.25">
      <c r="B267" s="265" t="s">
        <v>130</v>
      </c>
    </row>
    <row r="268" spans="2:2" hidden="1" x14ac:dyDescent="0.25">
      <c r="B268" s="265" t="s">
        <v>138</v>
      </c>
    </row>
    <row r="269" spans="2:2" hidden="1" x14ac:dyDescent="0.25">
      <c r="B269" s="265" t="s">
        <v>139</v>
      </c>
    </row>
    <row r="270" spans="2:2" hidden="1" x14ac:dyDescent="0.25">
      <c r="B270" s="265" t="s">
        <v>141</v>
      </c>
    </row>
    <row r="271" spans="2:2" hidden="1" x14ac:dyDescent="0.25">
      <c r="B271" s="265" t="s">
        <v>144</v>
      </c>
    </row>
    <row r="272" spans="2:2" hidden="1" x14ac:dyDescent="0.25">
      <c r="B272" s="265" t="s">
        <v>145</v>
      </c>
    </row>
    <row r="273" spans="2:2" hidden="1" x14ac:dyDescent="0.25">
      <c r="B273" s="265" t="s">
        <v>140</v>
      </c>
    </row>
    <row r="274" spans="2:2" hidden="1" x14ac:dyDescent="0.25">
      <c r="B274" s="265" t="s">
        <v>142</v>
      </c>
    </row>
    <row r="275" spans="2:2" hidden="1" x14ac:dyDescent="0.25">
      <c r="B275" s="265" t="s">
        <v>146</v>
      </c>
    </row>
    <row r="276" spans="2:2" hidden="1" x14ac:dyDescent="0.25">
      <c r="B276" s="265" t="s">
        <v>650</v>
      </c>
    </row>
    <row r="277" spans="2:2" hidden="1" x14ac:dyDescent="0.25">
      <c r="B277" s="265" t="s">
        <v>143</v>
      </c>
    </row>
    <row r="278" spans="2:2" hidden="1" x14ac:dyDescent="0.25">
      <c r="B278" s="265" t="s">
        <v>151</v>
      </c>
    </row>
    <row r="279" spans="2:2" hidden="1" x14ac:dyDescent="0.25">
      <c r="B279" s="265" t="s">
        <v>152</v>
      </c>
    </row>
    <row r="280" spans="2:2" hidden="1" x14ac:dyDescent="0.25">
      <c r="B280" s="265" t="s">
        <v>153</v>
      </c>
    </row>
    <row r="281" spans="2:2" hidden="1" x14ac:dyDescent="0.25">
      <c r="B281" s="265" t="s">
        <v>160</v>
      </c>
    </row>
    <row r="282" spans="2:2" hidden="1" x14ac:dyDescent="0.25">
      <c r="B282" s="265" t="s">
        <v>173</v>
      </c>
    </row>
    <row r="283" spans="2:2" hidden="1" x14ac:dyDescent="0.25">
      <c r="B283" s="265" t="s">
        <v>161</v>
      </c>
    </row>
    <row r="284" spans="2:2" hidden="1" x14ac:dyDescent="0.25">
      <c r="B284" s="265" t="s">
        <v>168</v>
      </c>
    </row>
    <row r="285" spans="2:2" hidden="1" x14ac:dyDescent="0.25">
      <c r="B285" s="265" t="s">
        <v>164</v>
      </c>
    </row>
    <row r="286" spans="2:2" hidden="1" x14ac:dyDescent="0.25">
      <c r="B286" s="265" t="s">
        <v>66</v>
      </c>
    </row>
    <row r="287" spans="2:2" hidden="1" x14ac:dyDescent="0.25">
      <c r="B287" s="265" t="s">
        <v>158</v>
      </c>
    </row>
    <row r="288" spans="2:2" hidden="1" x14ac:dyDescent="0.25">
      <c r="B288" s="265" t="s">
        <v>162</v>
      </c>
    </row>
    <row r="289" spans="2:2" hidden="1" x14ac:dyDescent="0.25">
      <c r="B289" s="265" t="s">
        <v>159</v>
      </c>
    </row>
    <row r="290" spans="2:2" hidden="1" x14ac:dyDescent="0.25">
      <c r="B290" s="265" t="s">
        <v>174</v>
      </c>
    </row>
    <row r="291" spans="2:2" hidden="1" x14ac:dyDescent="0.25">
      <c r="B291" s="265" t="s">
        <v>651</v>
      </c>
    </row>
    <row r="292" spans="2:2" hidden="1" x14ac:dyDescent="0.25">
      <c r="B292" s="265" t="s">
        <v>167</v>
      </c>
    </row>
    <row r="293" spans="2:2" hidden="1" x14ac:dyDescent="0.25">
      <c r="B293" s="265" t="s">
        <v>175</v>
      </c>
    </row>
    <row r="294" spans="2:2" hidden="1" x14ac:dyDescent="0.25">
      <c r="B294" s="265" t="s">
        <v>163</v>
      </c>
    </row>
    <row r="295" spans="2:2" hidden="1" x14ac:dyDescent="0.25">
      <c r="B295" s="265" t="s">
        <v>178</v>
      </c>
    </row>
    <row r="296" spans="2:2" hidden="1" x14ac:dyDescent="0.25">
      <c r="B296" s="265" t="s">
        <v>652</v>
      </c>
    </row>
    <row r="297" spans="2:2" hidden="1" x14ac:dyDescent="0.25">
      <c r="B297" s="265" t="s">
        <v>183</v>
      </c>
    </row>
    <row r="298" spans="2:2" hidden="1" x14ac:dyDescent="0.25">
      <c r="B298" s="265" t="s">
        <v>180</v>
      </c>
    </row>
    <row r="299" spans="2:2" hidden="1" x14ac:dyDescent="0.25">
      <c r="B299" s="265" t="s">
        <v>179</v>
      </c>
    </row>
    <row r="300" spans="2:2" hidden="1" x14ac:dyDescent="0.25">
      <c r="B300" s="265" t="s">
        <v>188</v>
      </c>
    </row>
    <row r="301" spans="2:2" hidden="1" x14ac:dyDescent="0.25">
      <c r="B301" s="265" t="s">
        <v>184</v>
      </c>
    </row>
    <row r="302" spans="2:2" hidden="1" x14ac:dyDescent="0.25">
      <c r="B302" s="265" t="s">
        <v>185</v>
      </c>
    </row>
    <row r="303" spans="2:2" hidden="1" x14ac:dyDescent="0.25">
      <c r="B303" s="265" t="s">
        <v>186</v>
      </c>
    </row>
    <row r="304" spans="2:2" hidden="1" x14ac:dyDescent="0.25">
      <c r="B304" s="265" t="s">
        <v>187</v>
      </c>
    </row>
    <row r="305" spans="2:2" hidden="1" x14ac:dyDescent="0.25">
      <c r="B305" s="265" t="s">
        <v>189</v>
      </c>
    </row>
    <row r="306" spans="2:2" hidden="1" x14ac:dyDescent="0.25">
      <c r="B306" s="265" t="s">
        <v>653</v>
      </c>
    </row>
    <row r="307" spans="2:2" hidden="1" x14ac:dyDescent="0.25">
      <c r="B307" s="265" t="s">
        <v>190</v>
      </c>
    </row>
    <row r="308" spans="2:2" hidden="1" x14ac:dyDescent="0.25">
      <c r="B308" s="265" t="s">
        <v>191</v>
      </c>
    </row>
    <row r="309" spans="2:2" hidden="1" x14ac:dyDescent="0.25">
      <c r="B309" s="265" t="s">
        <v>196</v>
      </c>
    </row>
    <row r="310" spans="2:2" hidden="1" x14ac:dyDescent="0.25">
      <c r="B310" s="265" t="s">
        <v>197</v>
      </c>
    </row>
    <row r="311" spans="2:2" hidden="1" x14ac:dyDescent="0.25">
      <c r="B311" s="265" t="s">
        <v>156</v>
      </c>
    </row>
    <row r="312" spans="2:2" hidden="1" x14ac:dyDescent="0.25">
      <c r="B312" s="265" t="s">
        <v>654</v>
      </c>
    </row>
    <row r="313" spans="2:2" hidden="1" x14ac:dyDescent="0.25">
      <c r="B313" s="265" t="s">
        <v>655</v>
      </c>
    </row>
    <row r="314" spans="2:2" hidden="1" x14ac:dyDescent="0.25">
      <c r="B314" s="265" t="s">
        <v>198</v>
      </c>
    </row>
    <row r="315" spans="2:2" hidden="1" x14ac:dyDescent="0.25">
      <c r="B315" s="265" t="s">
        <v>157</v>
      </c>
    </row>
    <row r="316" spans="2:2" hidden="1" x14ac:dyDescent="0.25">
      <c r="B316" s="265" t="s">
        <v>656</v>
      </c>
    </row>
    <row r="317" spans="2:2" hidden="1" x14ac:dyDescent="0.25">
      <c r="B317" s="265" t="s">
        <v>170</v>
      </c>
    </row>
    <row r="318" spans="2:2" hidden="1" x14ac:dyDescent="0.25">
      <c r="B318" s="265" t="s">
        <v>202</v>
      </c>
    </row>
    <row r="319" spans="2:2" hidden="1" x14ac:dyDescent="0.25">
      <c r="B319" s="265" t="s">
        <v>203</v>
      </c>
    </row>
    <row r="320" spans="2:2" hidden="1" x14ac:dyDescent="0.25">
      <c r="B320" s="265" t="s">
        <v>182</v>
      </c>
    </row>
    <row r="321" hidden="1" x14ac:dyDescent="0.25"/>
  </sheetData>
  <dataConsolidate/>
  <mergeCells count="352">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D98:D99"/>
    <mergeCell ref="E98:E99"/>
    <mergeCell ref="F98:F99"/>
    <mergeCell ref="G98:G99"/>
    <mergeCell ref="H98:H99"/>
    <mergeCell ref="I98:I99"/>
    <mergeCell ref="J98:J99"/>
    <mergeCell ref="K98:K99"/>
    <mergeCell ref="L98:L99"/>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B126:B129"/>
    <mergeCell ref="C126:C127"/>
    <mergeCell ref="C128:C129"/>
    <mergeCell ref="E128:F128"/>
    <mergeCell ref="I128:J128"/>
    <mergeCell ref="M128:N128"/>
    <mergeCell ref="D123:G123"/>
    <mergeCell ref="H123:K123"/>
    <mergeCell ref="L123:O123"/>
    <mergeCell ref="Q128:R128"/>
    <mergeCell ref="E129:F129"/>
    <mergeCell ref="I129:J129"/>
    <mergeCell ref="M129:N129"/>
    <mergeCell ref="Q129:R129"/>
    <mergeCell ref="D125:G125"/>
    <mergeCell ref="H125:K125"/>
    <mergeCell ref="L125:O125"/>
    <mergeCell ref="P125:S125"/>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formula1>$K$155:$K$159</formula1>
    </dataValidation>
    <dataValidation allowBlank="1" showInputMessage="1" showErrorMessage="1" prompt="Enter the name of the Implementing Entity_x000a_" sqref="C13"/>
    <dataValidation allowBlank="1" showInputMessage="1" showErrorMessage="1" prompt="Please enter your project ID" sqref="C12"/>
    <dataValidation type="list" allowBlank="1" showInputMessage="1" showErrorMessage="1" error="Select from the drop-down list" prompt="Select from the drop-down list" sqref="C15">
      <formula1>$B$162:$B$320</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prompt="Select integration level" sqref="D125:S125">
      <formula1>$H$143:$H$147</formula1>
    </dataValidation>
    <dataValidation type="list" allowBlank="1" showInputMessage="1" showErrorMessage="1" prompt="Select adaptation strategy" sqref="G113 S113 O113 K113">
      <formula1>$I$161:$I$177</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prompt="Select type" sqref="G87 O87 S87 K87">
      <formula1>$F$136:$F$140</formula1>
    </dataValidation>
    <dataValidation type="list" allowBlank="1" showInputMessage="1" showErrorMessage="1" prompt="Select level of improvements" sqref="D87:E87 P87 L87 H87">
      <formula1>$K$155:$K$159</formula1>
    </dataValidation>
    <dataValidation type="list" allowBlank="1" showInputMessage="1" showErrorMessage="1" sqref="E78:F83 I78:J83 M78:N83 Q78:R83">
      <formula1>type1</formula1>
    </dataValidation>
    <dataValidation type="list" allowBlank="1" showInputMessage="1" showErrorMessage="1" prompt="Select type" sqref="F57:G57 P59 L59 H59 D59 R57:S57 N57:O57 J57:K57">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list" allowBlank="1" showInputMessage="1" showErrorMessage="1" sqref="B66">
      <formula1>selectyn</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prompt="Select capacity level" sqref="G54 S54 K54 O54">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scale" sqref="G59 S59 K59 O59">
      <formula1>$F$155:$F$158</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geographical scale" sqref="E69 Q69 M69 I69">
      <formula1>$D$151:$D$153</formula1>
    </dataValidation>
    <dataValidation type="list" allowBlank="1" showInputMessage="1" showErrorMessage="1" prompt="Select response level" sqref="F69 R69 N69 J69">
      <formula1>$H$155:$H$159</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level of improvements" sqref="I87 M87 Q87">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income source" sqref="Q115 Q119 Q121 Q117">
      <formula1>incomesource</formula1>
    </dataValidation>
    <dataValidation type="list" allowBlank="1" showInputMessage="1" showErrorMessage="1" prompt="Select type of policy" sqref="S127 K127 O127">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list" allowBlank="1" showInputMessage="1" showErrorMessage="1" prompt="Select a sector" sqref="F63:G63 R63:S63 N63:O63 J63:K63">
      <formula1>$J$146:$J$154</formula1>
    </dataValidation>
    <dataValidation type="list" allowBlank="1" showInputMessage="1" showErrorMessage="1" prompt="Select effectiveness" sqref="G129 S129 O129 K129">
      <formula1>$K$155:$K$159</formula1>
    </dataValidation>
    <dataValidation type="list" allowBlank="1" showInputMessage="1" showErrorMessage="1" sqref="E142:E143">
      <formula1>$D$16:$D$18</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targeted asset" sqref="E71:E76 I71:I76 M71:M76 Q71:Q76">
      <formula1>$J$165:$J$166</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income source" sqref="E115:F115 R121 R119 R117 M121 M119 M117 I121 I119 I117 R115 M115 I115 E117:F117 E119:F119 E121:F121">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whole" allowBlank="1" showInputMessage="1" showErrorMessage="1" error="Please enter a number here" prompt="Please enter a number" sqref="D78:D83 H78:H83 L78:L83 P78:P8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whole" allowBlank="1" showInputMessage="1" showErrorMessage="1" error="Please enter a number here" prompt="Enter No. of development strategies" sqref="D129 H129 L129 P129">
      <formula1>0</formula1>
      <formula2>999999999</formula2>
    </dataValidation>
    <dataValidation type="list" allowBlank="1" showInputMessage="1" showErrorMessage="1" prompt="Select type of assets" sqref="E113 Q113 M113 I113">
      <formula1>$L$140:$L$146</formula1>
    </dataValidation>
    <dataValidation type="list" allowBlank="1" showInputMessage="1" showErrorMessage="1" prompt="Select type of policy" sqref="G127">
      <formula1>$H$164:$H$185</formula1>
    </dataValidation>
  </dataValidations>
  <pageMargins left="0.7" right="0.7" top="0.75" bottom="0.75" header="0.3" footer="0.3"/>
  <pageSetup paperSize="8" scale="36" fitToHeight="0"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1:P31"/>
  <sheetViews>
    <sheetView showGridLines="0" view="pageBreakPreview" topLeftCell="B5" zoomScale="96" zoomScaleSheetLayoutView="96" workbookViewId="0">
      <selection activeCell="I23" sqref="I23"/>
    </sheetView>
  </sheetViews>
  <sheetFormatPr defaultColWidth="11.5703125" defaultRowHeight="15" x14ac:dyDescent="0.25"/>
  <cols>
    <col min="1" max="1" width="3.42578125" customWidth="1"/>
    <col min="2" max="2" width="0.85546875" customWidth="1"/>
    <col min="3" max="3" width="4.28515625" customWidth="1"/>
    <col min="4" max="4" width="5.42578125" customWidth="1"/>
    <col min="5" max="5" width="29.85546875" customWidth="1"/>
    <col min="6" max="6" width="10.7109375" customWidth="1"/>
    <col min="7" max="7" width="10.28515625" customWidth="1"/>
    <col min="8" max="8" width="13.140625" customWidth="1"/>
    <col min="9" max="9" width="10.28515625" customWidth="1"/>
    <col min="10" max="10" width="9.7109375" customWidth="1"/>
    <col min="11" max="12" width="10.28515625" customWidth="1"/>
    <col min="13" max="13" width="5.28515625" style="268" customWidth="1"/>
    <col min="14" max="14" width="10" customWidth="1"/>
    <col min="15" max="15" width="0.85546875" customWidth="1"/>
    <col min="16" max="16" width="12.85546875" bestFit="1" customWidth="1"/>
  </cols>
  <sheetData>
    <row r="1" spans="3:16" x14ac:dyDescent="0.25">
      <c r="E1">
        <f>'[4]PTBA 2016'!A1</f>
        <v>9.6446078710224494</v>
      </c>
    </row>
    <row r="2" spans="3:16" ht="6.75" customHeight="1" x14ac:dyDescent="0.25"/>
    <row r="3" spans="3:16" ht="15" customHeight="1" x14ac:dyDescent="0.25">
      <c r="C3" s="451" t="s">
        <v>664</v>
      </c>
      <c r="D3" s="452"/>
      <c r="E3" s="455" t="s">
        <v>665</v>
      </c>
      <c r="F3" s="445" t="s">
        <v>666</v>
      </c>
      <c r="G3" s="445" t="s">
        <v>667</v>
      </c>
      <c r="H3" s="456" t="s">
        <v>668</v>
      </c>
      <c r="I3" s="457" t="s">
        <v>669</v>
      </c>
      <c r="J3" s="458"/>
      <c r="K3" s="441" t="s">
        <v>670</v>
      </c>
      <c r="L3" s="443" t="s">
        <v>671</v>
      </c>
      <c r="M3" s="445" t="s">
        <v>672</v>
      </c>
      <c r="N3" s="443" t="s">
        <v>673</v>
      </c>
    </row>
    <row r="4" spans="3:16" ht="22.5" customHeight="1" x14ac:dyDescent="0.25">
      <c r="C4" s="453"/>
      <c r="D4" s="454"/>
      <c r="E4" s="455"/>
      <c r="F4" s="446"/>
      <c r="G4" s="446"/>
      <c r="H4" s="456"/>
      <c r="I4" s="269" t="s">
        <v>674</v>
      </c>
      <c r="J4" s="269" t="s">
        <v>675</v>
      </c>
      <c r="K4" s="442"/>
      <c r="L4" s="444"/>
      <c r="M4" s="446"/>
      <c r="N4" s="444"/>
    </row>
    <row r="5" spans="3:16" x14ac:dyDescent="0.25">
      <c r="C5" s="436" t="s">
        <v>676</v>
      </c>
      <c r="D5" s="448" t="s">
        <v>677</v>
      </c>
      <c r="E5" s="270" t="s">
        <v>678</v>
      </c>
      <c r="F5" s="271">
        <f>'[4]Reliquats-au-31-déc'!F5/$E$1</f>
        <v>961158.82822483929</v>
      </c>
      <c r="G5" s="271"/>
      <c r="H5" s="272" t="s">
        <v>679</v>
      </c>
      <c r="I5" s="271">
        <f>'[4]Reliquats-au-31-déc'!I5/$E$1</f>
        <v>961158.82822483929</v>
      </c>
      <c r="J5" s="271"/>
      <c r="K5" s="273">
        <f>F5-I5-J5</f>
        <v>0</v>
      </c>
      <c r="L5" s="271">
        <f>'[4]Reliquats-au-31-déc'!L5/$E$1</f>
        <v>961158.82822483929</v>
      </c>
      <c r="M5" s="274">
        <f t="shared" ref="M5:M8" si="0">L5/I5</f>
        <v>1</v>
      </c>
      <c r="N5" s="273">
        <f>I5+J5-L5</f>
        <v>0</v>
      </c>
    </row>
    <row r="6" spans="3:16" x14ac:dyDescent="0.25">
      <c r="C6" s="437"/>
      <c r="D6" s="449"/>
      <c r="E6" s="270" t="s">
        <v>680</v>
      </c>
      <c r="F6" s="271">
        <f>'[4]Reliquats-au-31-déc'!F6/$E$1</f>
        <v>285133.41721880349</v>
      </c>
      <c r="G6" s="271"/>
      <c r="H6" s="275" t="s">
        <v>679</v>
      </c>
      <c r="I6" s="271">
        <f>'[4]Reliquats-au-31-déc'!I6/$E$1</f>
        <v>285133.41721880349</v>
      </c>
      <c r="J6" s="271"/>
      <c r="K6" s="276">
        <f t="shared" ref="K6:K16" si="1">F6-I6-J6</f>
        <v>0</v>
      </c>
      <c r="L6" s="271">
        <f>'[4]Reliquats-au-31-déc'!L6/$E$1</f>
        <v>285133.41721880349</v>
      </c>
      <c r="M6" s="277">
        <f t="shared" si="0"/>
        <v>1</v>
      </c>
      <c r="N6" s="276">
        <f t="shared" ref="N6:N27" si="2">I6+J6-L6</f>
        <v>0</v>
      </c>
      <c r="P6" s="278"/>
    </row>
    <row r="7" spans="3:16" x14ac:dyDescent="0.25">
      <c r="C7" s="437"/>
      <c r="D7" s="450"/>
      <c r="E7" s="270" t="s">
        <v>681</v>
      </c>
      <c r="F7" s="271">
        <f>'[4]Reliquats-au-31-déc'!F7/$E$1</f>
        <v>0</v>
      </c>
      <c r="G7" s="271">
        <f>2000000/$E$1</f>
        <v>207369.75797731162</v>
      </c>
      <c r="H7" s="275" t="s">
        <v>679</v>
      </c>
      <c r="I7" s="271">
        <f>'[4]Reliquats-au-31-déc'!I7/$E$1</f>
        <v>207369.75797731162</v>
      </c>
      <c r="J7" s="271"/>
      <c r="K7" s="276">
        <f t="shared" si="1"/>
        <v>-207369.75797731162</v>
      </c>
      <c r="L7" s="271">
        <f>'[4]Reliquats-au-31-déc'!L7/$E$1</f>
        <v>207369.75797731162</v>
      </c>
      <c r="M7" s="277">
        <f t="shared" si="0"/>
        <v>1</v>
      </c>
      <c r="N7" s="276">
        <f t="shared" si="2"/>
        <v>0</v>
      </c>
    </row>
    <row r="8" spans="3:16" x14ac:dyDescent="0.25">
      <c r="C8" s="437"/>
      <c r="D8" s="279" t="s">
        <v>682</v>
      </c>
      <c r="E8" s="270" t="s">
        <v>683</v>
      </c>
      <c r="F8" s="271">
        <f>'[4]Reliquats-au-31-déc'!F8/$E$1</f>
        <v>176264.29428071488</v>
      </c>
      <c r="G8" s="271"/>
      <c r="H8" s="275" t="s">
        <v>684</v>
      </c>
      <c r="I8" s="271">
        <f>'[4]Reliquats-au-31-déc'!I8/$E$1</f>
        <v>155527.31848298371</v>
      </c>
      <c r="J8" s="271"/>
      <c r="K8" s="276">
        <f t="shared" si="1"/>
        <v>20736.975797731167</v>
      </c>
      <c r="L8" s="271">
        <f>'[4]Reliquats-au-31-déc'!L8/$E$1</f>
        <v>155527.31848298371</v>
      </c>
      <c r="M8" s="277">
        <f t="shared" si="0"/>
        <v>1</v>
      </c>
      <c r="N8" s="276">
        <f t="shared" si="2"/>
        <v>0</v>
      </c>
    </row>
    <row r="9" spans="3:16" x14ac:dyDescent="0.25">
      <c r="C9" s="437"/>
      <c r="D9" s="279" t="s">
        <v>685</v>
      </c>
      <c r="E9" s="297" t="s">
        <v>717</v>
      </c>
      <c r="F9" s="271">
        <f>'[4]Reliquats-au-31-déc'!F9/$E$1</f>
        <v>165895.80638184928</v>
      </c>
      <c r="G9" s="271"/>
      <c r="H9" s="298" t="s">
        <v>686</v>
      </c>
      <c r="I9" s="271">
        <f>'[4]Reliquats-au-31-déc'!I9/$E$1</f>
        <v>150562.26436773295</v>
      </c>
      <c r="J9" s="271">
        <f>'[4]Reliquats-au-31-déc'!J9/$E$1</f>
        <v>1505.6226436773188</v>
      </c>
      <c r="K9" s="276">
        <f t="shared" si="1"/>
        <v>13827.919370439015</v>
      </c>
      <c r="L9" s="271">
        <f>'[4]Reliquats-au-31-déc'!L9/$E$1</f>
        <v>76013.043744647395</v>
      </c>
      <c r="M9" s="277">
        <f>L9/I9</f>
        <v>0.50486118858436735</v>
      </c>
      <c r="N9" s="276">
        <f t="shared" si="2"/>
        <v>76054.843266762866</v>
      </c>
      <c r="P9" s="280"/>
    </row>
    <row r="10" spans="3:16" x14ac:dyDescent="0.25">
      <c r="C10" s="447"/>
      <c r="D10" s="279" t="s">
        <v>685</v>
      </c>
      <c r="E10" s="270" t="s">
        <v>687</v>
      </c>
      <c r="F10" s="271">
        <f>'[4]Reliquats-au-31-déc'!F10/$E$1</f>
        <v>10368.48789886558</v>
      </c>
      <c r="G10" s="271"/>
      <c r="H10" s="275"/>
      <c r="I10" s="271">
        <f>'[4]Reliquats-au-31-déc'!I10/$E$1</f>
        <v>0</v>
      </c>
      <c r="J10" s="281"/>
      <c r="K10" s="276">
        <f t="shared" si="1"/>
        <v>10368.48789886558</v>
      </c>
      <c r="L10" s="276"/>
      <c r="M10" s="282" t="s">
        <v>688</v>
      </c>
      <c r="N10" s="276">
        <f t="shared" si="2"/>
        <v>0</v>
      </c>
    </row>
    <row r="11" spans="3:16" ht="7.5" customHeight="1" x14ac:dyDescent="0.25">
      <c r="F11" s="283"/>
      <c r="G11" s="283"/>
      <c r="H11" s="6"/>
      <c r="I11" s="283"/>
      <c r="J11" s="283"/>
      <c r="K11" s="6"/>
      <c r="L11" s="6"/>
      <c r="M11" s="284"/>
      <c r="N11" s="284"/>
      <c r="P11" s="280"/>
    </row>
    <row r="12" spans="3:16" x14ac:dyDescent="0.25">
      <c r="C12" s="461" t="s">
        <v>715</v>
      </c>
      <c r="D12" s="461"/>
      <c r="E12" s="461"/>
      <c r="F12" s="271">
        <f>'[4]Reliquats-au-31-déc'!F12/$E$1</f>
        <v>622109.27393193485</v>
      </c>
      <c r="G12" s="271"/>
      <c r="H12" s="298" t="s">
        <v>689</v>
      </c>
      <c r="I12" s="271">
        <f>'[4]Reliquats-au-31-déc'!I12/$E$1</f>
        <v>506148.10527102218</v>
      </c>
      <c r="J12" s="271">
        <f>'[4]Reliquats-au-31-déc'!J12/$E$1</f>
        <v>5061.4810527102218</v>
      </c>
      <c r="K12" s="276">
        <f t="shared" si="1"/>
        <v>110899.68760820244</v>
      </c>
      <c r="L12" s="276"/>
      <c r="M12" s="277">
        <f t="shared" ref="M12:M29" si="3">L12/I12</f>
        <v>0</v>
      </c>
      <c r="N12" s="276">
        <f t="shared" si="2"/>
        <v>511209.58632373239</v>
      </c>
    </row>
    <row r="13" spans="3:16" x14ac:dyDescent="0.25">
      <c r="C13" s="461" t="s">
        <v>716</v>
      </c>
      <c r="D13" s="461"/>
      <c r="E13" s="461"/>
      <c r="F13" s="271">
        <f>'[4]Reliquats-au-31-déc'!F13/$E$1</f>
        <v>186632.78217958045</v>
      </c>
      <c r="G13" s="271"/>
      <c r="H13" s="298" t="s">
        <v>690</v>
      </c>
      <c r="I13" s="271">
        <f>'[4]Reliquats-au-31-déc'!I13/$E$1</f>
        <v>99537.48382910958</v>
      </c>
      <c r="J13" s="271">
        <f>'[4]Reliquats-au-31-déc'!J13/$E$1</f>
        <v>995.37483829109578</v>
      </c>
      <c r="K13" s="276">
        <f t="shared" si="1"/>
        <v>86099.923512179768</v>
      </c>
      <c r="L13" s="276"/>
      <c r="M13" s="277">
        <f t="shared" si="3"/>
        <v>0</v>
      </c>
      <c r="N13" s="276">
        <f t="shared" si="2"/>
        <v>100532.85866740068</v>
      </c>
      <c r="P13" s="280"/>
    </row>
    <row r="14" spans="3:16" ht="6" customHeight="1" x14ac:dyDescent="0.25">
      <c r="F14" s="283"/>
      <c r="G14" s="283"/>
      <c r="H14" s="6"/>
      <c r="I14" s="283"/>
      <c r="J14" s="283"/>
      <c r="K14" s="6"/>
      <c r="L14" s="6"/>
      <c r="M14" s="284"/>
      <c r="N14" s="6"/>
      <c r="P14" s="280"/>
    </row>
    <row r="15" spans="3:16" ht="15" customHeight="1" x14ac:dyDescent="0.25">
      <c r="C15" s="435" t="s">
        <v>691</v>
      </c>
      <c r="D15" s="436" t="s">
        <v>692</v>
      </c>
      <c r="E15" s="296" t="s">
        <v>707</v>
      </c>
      <c r="F15" s="271">
        <f>'[4]Reliquats-au-31-déc'!F15/$E$1</f>
        <v>107832.27414820204</v>
      </c>
      <c r="G15" s="271"/>
      <c r="H15" s="275" t="s">
        <v>693</v>
      </c>
      <c r="I15" s="289">
        <f>'[4]Reliquats-au-31-déc'!I15/$E$1</f>
        <v>93316.153651417335</v>
      </c>
      <c r="J15" s="271"/>
      <c r="K15" s="276">
        <f t="shared" si="1"/>
        <v>14516.120496784701</v>
      </c>
      <c r="L15" s="271">
        <f>'[4]Reliquats-au-31-déc'!L15/$E$1</f>
        <v>107832.27414820204</v>
      </c>
      <c r="M15" s="277">
        <f t="shared" si="3"/>
        <v>1.1555584958099505</v>
      </c>
      <c r="N15" s="276">
        <f t="shared" si="2"/>
        <v>-14516.120496784701</v>
      </c>
    </row>
    <row r="16" spans="3:16" x14ac:dyDescent="0.25">
      <c r="C16" s="435"/>
      <c r="D16" s="437"/>
      <c r="E16" s="296" t="s">
        <v>708</v>
      </c>
      <c r="F16" s="271">
        <f>'[4]Reliquats-au-31-déc'!F16/$E$1</f>
        <v>20736.97579773116</v>
      </c>
      <c r="G16" s="285"/>
      <c r="H16" s="275" t="s">
        <v>694</v>
      </c>
      <c r="I16" s="331">
        <f>'[4]Reliquats-au-31-déc'!I16/$E$1</f>
        <v>14862.190554233923</v>
      </c>
      <c r="J16" s="271"/>
      <c r="K16" s="276">
        <f t="shared" si="1"/>
        <v>5874.7852434972374</v>
      </c>
      <c r="L16" s="271">
        <f>'[4]Reliquats-au-31-déc'!L16/$E$1</f>
        <v>14862.190554233923</v>
      </c>
      <c r="M16" s="277">
        <f t="shared" si="3"/>
        <v>1</v>
      </c>
      <c r="N16" s="276">
        <f t="shared" si="2"/>
        <v>0</v>
      </c>
    </row>
    <row r="17" spans="3:16" ht="15" customHeight="1" x14ac:dyDescent="0.25">
      <c r="C17" s="435"/>
      <c r="D17" s="437"/>
      <c r="E17" s="462" t="s">
        <v>709</v>
      </c>
      <c r="F17" s="428">
        <f>'[4]Reliquats-au-31-déc'!F17:F19/E1</f>
        <v>38363.40522580265</v>
      </c>
      <c r="G17" s="286"/>
      <c r="H17" s="298" t="s">
        <v>695</v>
      </c>
      <c r="I17" s="271">
        <f>'[4]Reliquats-au-31-déc'!I17/$E$1</f>
        <v>23199.699043469715</v>
      </c>
      <c r="J17" s="271"/>
      <c r="K17" s="420">
        <f>SUM(F17:F21)-SUM(I17:I21)-SUM(J17:J21)</f>
        <v>-2376.1069715290068</v>
      </c>
      <c r="L17" s="271">
        <f>'[4]Reliquats-au-31-déc'!L17/$E$1</f>
        <v>21575.715963031675</v>
      </c>
      <c r="M17" s="277">
        <f t="shared" si="3"/>
        <v>0.92999982123064817</v>
      </c>
      <c r="N17" s="276">
        <f t="shared" si="2"/>
        <v>1623.9830804380399</v>
      </c>
    </row>
    <row r="18" spans="3:16" x14ac:dyDescent="0.25">
      <c r="C18" s="435"/>
      <c r="D18" s="437"/>
      <c r="E18" s="463"/>
      <c r="F18" s="433"/>
      <c r="G18" s="287"/>
      <c r="H18" s="275" t="s">
        <v>696</v>
      </c>
      <c r="I18" s="331">
        <f>'[4]Reliquats-au-31-déc'!I18/$E$1</f>
        <v>10140.381165090537</v>
      </c>
      <c r="J18" s="271"/>
      <c r="K18" s="421"/>
      <c r="L18" s="271">
        <f>'[4]Reliquats-au-31-déc'!L18/$E$1</f>
        <v>10140.381165090537</v>
      </c>
      <c r="M18" s="277">
        <f t="shared" si="3"/>
        <v>1</v>
      </c>
      <c r="N18" s="276">
        <f t="shared" si="2"/>
        <v>0</v>
      </c>
    </row>
    <row r="19" spans="3:16" x14ac:dyDescent="0.25">
      <c r="C19" s="435"/>
      <c r="D19" s="437"/>
      <c r="E19" s="463"/>
      <c r="F19" s="429"/>
      <c r="G19" s="288"/>
      <c r="H19" s="275" t="s">
        <v>697</v>
      </c>
      <c r="I19" s="289">
        <f>'[4]Reliquats-au-31-déc'!I19/$E$1</f>
        <v>2295.6931267805676</v>
      </c>
      <c r="J19" s="271"/>
      <c r="K19" s="421"/>
      <c r="L19" s="271">
        <f>'[4]Reliquats-au-31-déc'!L19/$E$1</f>
        <v>2295.6931267805676</v>
      </c>
      <c r="M19" s="277">
        <f t="shared" si="3"/>
        <v>1</v>
      </c>
      <c r="N19" s="276">
        <f t="shared" si="2"/>
        <v>0</v>
      </c>
      <c r="P19" s="290"/>
    </row>
    <row r="20" spans="3:16" x14ac:dyDescent="0.25">
      <c r="C20" s="435"/>
      <c r="D20" s="437"/>
      <c r="E20" s="463"/>
      <c r="F20" s="288"/>
      <c r="G20" s="288">
        <f>22072.36/$E$1</f>
        <v>2288.5699755940468</v>
      </c>
      <c r="H20" s="275" t="s">
        <v>698</v>
      </c>
      <c r="I20" s="289">
        <f>'[4]Reliquats-au-31-déc'!I20/$E$1</f>
        <v>2288.5699755940468</v>
      </c>
      <c r="J20" s="291"/>
      <c r="K20" s="421"/>
      <c r="L20" s="271">
        <f>'[4]Reliquats-au-31-déc'!L20/$E$1</f>
        <v>0</v>
      </c>
      <c r="M20" s="277">
        <f t="shared" si="3"/>
        <v>0</v>
      </c>
      <c r="N20" s="276">
        <f t="shared" si="2"/>
        <v>2288.5699755940468</v>
      </c>
    </row>
    <row r="21" spans="3:16" x14ac:dyDescent="0.25">
      <c r="C21" s="435"/>
      <c r="D21" s="437"/>
      <c r="E21" s="464"/>
      <c r="F21" s="288"/>
      <c r="G21" s="288">
        <f>27251.2/$E$1</f>
        <v>2825.5373742956572</v>
      </c>
      <c r="H21" s="275" t="s">
        <v>699</v>
      </c>
      <c r="I21" s="289">
        <f>'[4]Reliquats-au-31-déc'!I21/$E$1</f>
        <v>2815.1688863967915</v>
      </c>
      <c r="J21" s="291"/>
      <c r="K21" s="422"/>
      <c r="L21" s="271">
        <f>'[4]Reliquats-au-31-déc'!L21/$E$1</f>
        <v>2815.1688863967915</v>
      </c>
      <c r="M21" s="277">
        <f t="shared" si="3"/>
        <v>1</v>
      </c>
      <c r="N21" s="276">
        <f t="shared" si="2"/>
        <v>0</v>
      </c>
    </row>
    <row r="22" spans="3:16" x14ac:dyDescent="0.25">
      <c r="C22" s="435"/>
      <c r="D22" s="437"/>
      <c r="E22" s="296" t="s">
        <v>710</v>
      </c>
      <c r="F22" s="285">
        <f>'[4]Reliquats-au-31-déc'!F22/$E$1</f>
        <v>15708.259166781356</v>
      </c>
      <c r="G22" s="285"/>
      <c r="H22" s="272" t="s">
        <v>700</v>
      </c>
      <c r="I22" s="289">
        <f>'[4]Reliquats-au-31-déc'!I22/$E$1</f>
        <v>14836.061964728782</v>
      </c>
      <c r="J22" s="271"/>
      <c r="K22" s="273">
        <f t="shared" ref="K22:K25" si="4">F22-I22-J22</f>
        <v>872.19720205257363</v>
      </c>
      <c r="L22" s="271">
        <f>'[4]Reliquats-au-31-déc'!L22/$E$1</f>
        <v>14836.061964728782</v>
      </c>
      <c r="M22" s="274">
        <f t="shared" si="3"/>
        <v>1</v>
      </c>
      <c r="N22" s="273">
        <f t="shared" si="2"/>
        <v>0</v>
      </c>
    </row>
    <row r="23" spans="3:16" ht="15" customHeight="1" x14ac:dyDescent="0.25">
      <c r="C23" s="435"/>
      <c r="D23" s="423" t="s">
        <v>701</v>
      </c>
      <c r="E23" s="296" t="s">
        <v>701</v>
      </c>
      <c r="F23" s="285">
        <f>'[4]Reliquats-au-31-déc'!F23/$E$1</f>
        <v>10368.48789886558</v>
      </c>
      <c r="G23" s="285"/>
      <c r="H23" s="272"/>
      <c r="I23" s="271">
        <f>'[4]Reliquats-au-31-déc'!I23/$E$1</f>
        <v>10368.48789886558</v>
      </c>
      <c r="J23" s="271"/>
      <c r="K23" s="273">
        <f t="shared" si="4"/>
        <v>0</v>
      </c>
      <c r="L23" s="271">
        <f>'[4]Reliquats-au-31-déc'!L23/$E$1</f>
        <v>9082.7953994062482</v>
      </c>
      <c r="M23" s="274">
        <f t="shared" si="3"/>
        <v>0.876</v>
      </c>
      <c r="N23" s="273">
        <f t="shared" si="2"/>
        <v>1285.6924994593319</v>
      </c>
    </row>
    <row r="24" spans="3:16" x14ac:dyDescent="0.25">
      <c r="C24" s="435"/>
      <c r="D24" s="424"/>
      <c r="E24" s="296" t="s">
        <v>712</v>
      </c>
      <c r="F24" s="285">
        <f>'[4]Reliquats-au-31-déc'!F24/$E$1</f>
        <v>10368.48789886558</v>
      </c>
      <c r="G24" s="285"/>
      <c r="H24" s="272" t="s">
        <v>702</v>
      </c>
      <c r="I24" s="289">
        <f>'[4]Reliquats-au-31-déc'!I24/$E$1</f>
        <v>10368.48789886558</v>
      </c>
      <c r="J24" s="271"/>
      <c r="K24" s="273">
        <f t="shared" si="4"/>
        <v>0</v>
      </c>
      <c r="L24" s="271">
        <f>'[4]Reliquats-au-31-déc'!L24/$E$1</f>
        <v>10368.48789886558</v>
      </c>
      <c r="M24" s="274">
        <f t="shared" si="3"/>
        <v>1</v>
      </c>
      <c r="N24" s="273">
        <f t="shared" si="2"/>
        <v>0</v>
      </c>
    </row>
    <row r="25" spans="3:16" x14ac:dyDescent="0.25">
      <c r="C25" s="435"/>
      <c r="D25" s="424"/>
      <c r="E25" s="296" t="s">
        <v>713</v>
      </c>
      <c r="F25" s="285">
        <f>'[4]Reliquats-au-31-déc'!F25/$E$1</f>
        <v>10368.48789886558</v>
      </c>
      <c r="G25" s="285"/>
      <c r="H25" s="272" t="s">
        <v>703</v>
      </c>
      <c r="I25" s="289">
        <f>'[4]Reliquats-au-31-déc'!I25/$E$1</f>
        <v>10368.48789886558</v>
      </c>
      <c r="J25" s="271"/>
      <c r="K25" s="273">
        <f t="shared" si="4"/>
        <v>0</v>
      </c>
      <c r="L25" s="271">
        <f>'[4]Reliquats-au-31-déc'!L25/$E$1</f>
        <v>10368.48789886558</v>
      </c>
      <c r="M25" s="274">
        <f t="shared" si="3"/>
        <v>1</v>
      </c>
      <c r="N25" s="273">
        <f t="shared" si="2"/>
        <v>0</v>
      </c>
    </row>
    <row r="26" spans="3:16" x14ac:dyDescent="0.25">
      <c r="C26" s="435"/>
      <c r="D26" s="424"/>
      <c r="E26" s="459" t="s">
        <v>714</v>
      </c>
      <c r="F26" s="428">
        <f>'[4]Reliquats-au-31-déc'!F26:F27/$E$1</f>
        <v>15552.731848298372</v>
      </c>
      <c r="G26" s="285"/>
      <c r="H26" s="272" t="s">
        <v>704</v>
      </c>
      <c r="I26" s="289">
        <f>'[4]Reliquats-au-31-déc'!I26/$E$1</f>
        <v>10378.856386764446</v>
      </c>
      <c r="J26" s="271"/>
      <c r="K26" s="430">
        <f>SUM(F26)-SUM(I26:I27)-SUM(J26:J27)</f>
        <v>16.382210880208731</v>
      </c>
      <c r="L26" s="271">
        <f>'[4]Reliquats-au-31-déc'!L26/$E$1</f>
        <v>10378.856386764446</v>
      </c>
      <c r="M26" s="274">
        <f t="shared" si="3"/>
        <v>1</v>
      </c>
      <c r="N26" s="273">
        <f t="shared" si="2"/>
        <v>0</v>
      </c>
    </row>
    <row r="27" spans="3:16" x14ac:dyDescent="0.25">
      <c r="C27" s="435"/>
      <c r="D27" s="425"/>
      <c r="E27" s="460"/>
      <c r="F27" s="429"/>
      <c r="G27" s="285">
        <f>49742/$E$1</f>
        <v>5157.493250653717</v>
      </c>
      <c r="H27" s="272" t="s">
        <v>705</v>
      </c>
      <c r="I27" s="289">
        <f>'[4]Reliquats-au-31-déc'!I27/$E$1</f>
        <v>5157.493250653717</v>
      </c>
      <c r="J27" s="285"/>
      <c r="K27" s="431"/>
      <c r="L27" s="271">
        <f>'[4]Reliquats-au-31-déc'!L27/$E$1</f>
        <v>0</v>
      </c>
      <c r="M27" s="274">
        <f t="shared" si="3"/>
        <v>0</v>
      </c>
      <c r="N27" s="273">
        <f t="shared" si="2"/>
        <v>5157.493250653717</v>
      </c>
    </row>
    <row r="28" spans="3:16" ht="6" customHeight="1" x14ac:dyDescent="0.25"/>
    <row r="29" spans="3:16" x14ac:dyDescent="0.25">
      <c r="C29" s="432" t="s">
        <v>322</v>
      </c>
      <c r="D29" s="432"/>
      <c r="E29" s="432"/>
      <c r="F29" s="292">
        <f>SUM(F5:F28)</f>
        <v>2636862.0000000005</v>
      </c>
      <c r="G29" s="292">
        <f>SUM(G5:G28)</f>
        <v>217641.35857785505</v>
      </c>
      <c r="H29" s="293" t="s">
        <v>706</v>
      </c>
      <c r="I29" s="292">
        <f>SUM(I5:I28)</f>
        <v>2575832.907073529</v>
      </c>
      <c r="J29" s="292">
        <f>SUM(J5:J28)</f>
        <v>7562.4785346786357</v>
      </c>
      <c r="K29" s="294">
        <f>SUM(K5:K28)</f>
        <v>53466.614391792056</v>
      </c>
      <c r="L29" s="292">
        <f t="shared" ref="L29:N29" si="5">SUM(L5:L28)</f>
        <v>1899758.4790409517</v>
      </c>
      <c r="M29" s="295">
        <f t="shared" si="3"/>
        <v>0.73753172180695403</v>
      </c>
      <c r="N29" s="292">
        <f t="shared" si="5"/>
        <v>683636.90656725643</v>
      </c>
    </row>
    <row r="30" spans="3:16" ht="3.75" customHeight="1" x14ac:dyDescent="0.25"/>
    <row r="31" spans="3:16" x14ac:dyDescent="0.25">
      <c r="F31" s="278">
        <f>'[4]Reliquats-au-31-déc'!F29/$E$1</f>
        <v>2636862</v>
      </c>
      <c r="G31" s="278">
        <f>'[4]Reliquats-au-31-déc'!G29/$E$1</f>
        <v>217641.35857785505</v>
      </c>
      <c r="H31" s="278"/>
      <c r="I31" s="278">
        <f>'[4]Reliquats-au-31-déc'!I29/$E$1</f>
        <v>2575832.9070735294</v>
      </c>
      <c r="J31" s="278">
        <f>'[4]Reliquats-au-31-déc'!J29/$E$1</f>
        <v>7562.4785346786366</v>
      </c>
      <c r="K31" s="278">
        <f>'[4]Reliquats-au-31-déc'!K29/$E$1</f>
        <v>53466.614391792085</v>
      </c>
      <c r="L31" s="278">
        <f>'[4]Reliquats-au-31-déc'!L29/$E$1</f>
        <v>1899758.4790409515</v>
      </c>
      <c r="M31" s="278">
        <f>'[4]Reliquats-au-31-déc'!M29/$E$1</f>
        <v>7.6470887325848974E-2</v>
      </c>
      <c r="N31" s="278">
        <f>'[4]Reliquats-au-31-déc'!N29/$E$1</f>
        <v>683636.90656725632</v>
      </c>
    </row>
  </sheetData>
  <mergeCells count="24">
    <mergeCell ref="K3:K4"/>
    <mergeCell ref="L3:L4"/>
    <mergeCell ref="M3:M4"/>
    <mergeCell ref="N3:N4"/>
    <mergeCell ref="C5:C10"/>
    <mergeCell ref="D5:D7"/>
    <mergeCell ref="C3:D4"/>
    <mergeCell ref="E3:E4"/>
    <mergeCell ref="F3:F4"/>
    <mergeCell ref="G3:G4"/>
    <mergeCell ref="H3:H4"/>
    <mergeCell ref="I3:J3"/>
    <mergeCell ref="C29:E29"/>
    <mergeCell ref="C12:E12"/>
    <mergeCell ref="C13:E13"/>
    <mergeCell ref="C15:C27"/>
    <mergeCell ref="D15:D22"/>
    <mergeCell ref="E17:E21"/>
    <mergeCell ref="K17:K21"/>
    <mergeCell ref="D23:D27"/>
    <mergeCell ref="E26:E27"/>
    <mergeCell ref="F26:F27"/>
    <mergeCell ref="K26:K27"/>
    <mergeCell ref="F17:F19"/>
  </mergeCells>
  <pageMargins left="0.27559055118110237" right="0.19685039370078741" top="0.47244094488188981" bottom="0.5118110236220472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77"/>
  <sheetViews>
    <sheetView tabSelected="1" topLeftCell="B45" workbookViewId="0">
      <selection activeCell="T28" sqref="T28"/>
    </sheetView>
  </sheetViews>
  <sheetFormatPr defaultColWidth="102.28515625" defaultRowHeight="15" x14ac:dyDescent="0.25"/>
  <cols>
    <col min="1" max="1" width="2.5703125" style="1" customWidth="1"/>
    <col min="2" max="2" width="10.85546875" style="133" customWidth="1"/>
    <col min="3" max="3" width="14.85546875" style="133"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34"/>
      <c r="C2" s="135"/>
      <c r="D2" s="76"/>
      <c r="E2" s="77"/>
    </row>
    <row r="3" spans="2:16" ht="19.5" thickBot="1" x14ac:dyDescent="0.35">
      <c r="B3" s="136"/>
      <c r="C3" s="137"/>
      <c r="D3" s="88" t="s">
        <v>240</v>
      </c>
      <c r="E3" s="79"/>
    </row>
    <row r="4" spans="2:16" ht="15.75" thickBot="1" x14ac:dyDescent="0.3">
      <c r="B4" s="136"/>
      <c r="C4" s="137"/>
      <c r="D4" s="78"/>
      <c r="E4" s="79"/>
    </row>
    <row r="5" spans="2:16" ht="15.75" thickBot="1" x14ac:dyDescent="0.3">
      <c r="B5" s="136"/>
      <c r="C5" s="140" t="s">
        <v>281</v>
      </c>
      <c r="D5" s="153">
        <v>2016</v>
      </c>
      <c r="E5" s="79"/>
    </row>
    <row r="6" spans="2:16" s="3" customFormat="1" ht="15.75" thickBot="1" x14ac:dyDescent="0.3">
      <c r="B6" s="138"/>
      <c r="C6" s="86"/>
      <c r="D6" s="46"/>
      <c r="E6" s="44"/>
      <c r="G6" s="2"/>
      <c r="H6" s="2"/>
      <c r="I6" s="2"/>
      <c r="J6" s="2"/>
      <c r="K6" s="2"/>
      <c r="L6" s="2"/>
      <c r="M6" s="2"/>
      <c r="N6" s="2"/>
      <c r="O6" s="2"/>
      <c r="P6" s="2"/>
    </row>
    <row r="7" spans="2:16" s="3" customFormat="1" ht="30.75" customHeight="1" thickBot="1" x14ac:dyDescent="0.3">
      <c r="B7" s="138"/>
      <c r="C7" s="80" t="s">
        <v>214</v>
      </c>
      <c r="D7" s="402" t="s">
        <v>662</v>
      </c>
      <c r="E7" s="44"/>
      <c r="G7" s="2"/>
      <c r="H7" s="2"/>
      <c r="I7" s="2"/>
      <c r="J7" s="2"/>
      <c r="K7" s="2"/>
      <c r="L7" s="2"/>
      <c r="M7" s="2"/>
      <c r="N7" s="2"/>
      <c r="O7" s="2"/>
      <c r="P7" s="2"/>
    </row>
    <row r="8" spans="2:16" s="3" customFormat="1" hidden="1" x14ac:dyDescent="0.25">
      <c r="B8" s="136"/>
      <c r="C8" s="137"/>
      <c r="D8" s="78"/>
      <c r="E8" s="44"/>
      <c r="G8" s="2"/>
      <c r="H8" s="2"/>
      <c r="I8" s="2"/>
      <c r="J8" s="2"/>
      <c r="K8" s="2"/>
      <c r="L8" s="2"/>
      <c r="M8" s="2"/>
      <c r="N8" s="2"/>
      <c r="O8" s="2"/>
      <c r="P8" s="2"/>
    </row>
    <row r="9" spans="2:16" s="3" customFormat="1" hidden="1" x14ac:dyDescent="0.25">
      <c r="B9" s="136"/>
      <c r="C9" s="137"/>
      <c r="D9" s="78"/>
      <c r="E9" s="44"/>
      <c r="G9" s="2"/>
      <c r="H9" s="2"/>
      <c r="I9" s="2"/>
      <c r="J9" s="2"/>
      <c r="K9" s="2"/>
      <c r="L9" s="2"/>
      <c r="M9" s="2"/>
      <c r="N9" s="2"/>
      <c r="O9" s="2"/>
      <c r="P9" s="2"/>
    </row>
    <row r="10" spans="2:16" s="3" customFormat="1" hidden="1" x14ac:dyDescent="0.25">
      <c r="B10" s="136"/>
      <c r="C10" s="137"/>
      <c r="D10" s="78"/>
      <c r="E10" s="44"/>
      <c r="G10" s="2"/>
      <c r="H10" s="2"/>
      <c r="I10" s="2"/>
      <c r="J10" s="2"/>
      <c r="K10" s="2"/>
      <c r="L10" s="2"/>
      <c r="M10" s="2"/>
      <c r="N10" s="2"/>
      <c r="O10" s="2"/>
      <c r="P10" s="2"/>
    </row>
    <row r="11" spans="2:16" s="3" customFormat="1" hidden="1" x14ac:dyDescent="0.25">
      <c r="B11" s="136"/>
      <c r="C11" s="137"/>
      <c r="D11" s="78"/>
      <c r="E11" s="44"/>
      <c r="G11" s="2"/>
      <c r="H11" s="2"/>
      <c r="I11" s="2"/>
      <c r="J11" s="2"/>
      <c r="K11" s="2"/>
      <c r="L11" s="2"/>
      <c r="M11" s="2"/>
      <c r="N11" s="2"/>
      <c r="O11" s="2"/>
      <c r="P11" s="2"/>
    </row>
    <row r="12" spans="2:16" s="3" customFormat="1" ht="15.75" thickBot="1" x14ac:dyDescent="0.3">
      <c r="B12" s="138"/>
      <c r="C12" s="86"/>
      <c r="D12" s="46"/>
      <c r="E12" s="44"/>
      <c r="G12" s="2"/>
      <c r="H12" s="2"/>
      <c r="I12" s="2"/>
      <c r="J12" s="2"/>
      <c r="K12" s="2"/>
      <c r="L12" s="2"/>
      <c r="M12" s="2"/>
      <c r="N12" s="2"/>
      <c r="O12" s="2"/>
      <c r="P12" s="2"/>
    </row>
    <row r="13" spans="2:16" s="3" customFormat="1" ht="166.5" thickBot="1" x14ac:dyDescent="0.3">
      <c r="B13" s="138"/>
      <c r="C13" s="81" t="s">
        <v>0</v>
      </c>
      <c r="D13" s="416" t="s">
        <v>909</v>
      </c>
      <c r="E13" s="44"/>
      <c r="G13" s="2"/>
      <c r="H13" s="2"/>
      <c r="I13" s="2"/>
      <c r="J13" s="2"/>
      <c r="K13" s="2"/>
      <c r="L13" s="2"/>
      <c r="M13" s="2"/>
      <c r="N13" s="2"/>
      <c r="O13" s="2"/>
      <c r="P13" s="2"/>
    </row>
    <row r="14" spans="2:16" s="3" customFormat="1" ht="15.75" thickBot="1" x14ac:dyDescent="0.3">
      <c r="B14" s="138"/>
      <c r="C14" s="86"/>
      <c r="D14" s="46"/>
      <c r="E14" s="44"/>
      <c r="G14" s="2"/>
      <c r="H14" s="2" t="s">
        <v>1</v>
      </c>
      <c r="I14" s="2" t="s">
        <v>2</v>
      </c>
      <c r="J14" s="2"/>
      <c r="K14" s="2" t="s">
        <v>3</v>
      </c>
      <c r="L14" s="2" t="s">
        <v>4</v>
      </c>
      <c r="M14" s="2" t="s">
        <v>5</v>
      </c>
      <c r="N14" s="2" t="s">
        <v>6</v>
      </c>
      <c r="O14" s="2" t="s">
        <v>7</v>
      </c>
      <c r="P14" s="2" t="s">
        <v>8</v>
      </c>
    </row>
    <row r="15" spans="2:16" s="3" customFormat="1" x14ac:dyDescent="0.25">
      <c r="B15" s="138"/>
      <c r="C15" s="82" t="s">
        <v>204</v>
      </c>
      <c r="D15" s="14"/>
      <c r="E15" s="44"/>
      <c r="G15" s="2"/>
      <c r="H15" s="4" t="s">
        <v>9</v>
      </c>
      <c r="I15" s="2" t="s">
        <v>10</v>
      </c>
      <c r="J15" s="2" t="s">
        <v>11</v>
      </c>
      <c r="K15" s="2" t="s">
        <v>12</v>
      </c>
      <c r="L15" s="2">
        <v>1</v>
      </c>
      <c r="M15" s="2">
        <v>1</v>
      </c>
      <c r="N15" s="2" t="s">
        <v>13</v>
      </c>
      <c r="O15" s="2" t="s">
        <v>14</v>
      </c>
      <c r="P15" s="2" t="s">
        <v>15</v>
      </c>
    </row>
    <row r="16" spans="2:16" s="3" customFormat="1" ht="29.25" customHeight="1" x14ac:dyDescent="0.25">
      <c r="B16" s="465" t="s">
        <v>268</v>
      </c>
      <c r="C16" s="466"/>
      <c r="D16" s="403" t="s">
        <v>661</v>
      </c>
      <c r="E16" s="44"/>
      <c r="G16" s="2"/>
      <c r="H16" s="4" t="s">
        <v>16</v>
      </c>
      <c r="I16" s="2" t="s">
        <v>17</v>
      </c>
      <c r="J16" s="2" t="s">
        <v>18</v>
      </c>
      <c r="K16" s="2" t="s">
        <v>19</v>
      </c>
      <c r="L16" s="2">
        <v>2</v>
      </c>
      <c r="M16" s="2">
        <v>2</v>
      </c>
      <c r="N16" s="2" t="s">
        <v>20</v>
      </c>
      <c r="O16" s="2" t="s">
        <v>21</v>
      </c>
      <c r="P16" s="2" t="s">
        <v>22</v>
      </c>
    </row>
    <row r="17" spans="2:16" s="3" customFormat="1" x14ac:dyDescent="0.25">
      <c r="B17" s="138"/>
      <c r="C17" s="82" t="s">
        <v>210</v>
      </c>
      <c r="D17" s="15"/>
      <c r="E17" s="44"/>
      <c r="G17" s="2"/>
      <c r="H17" s="4" t="s">
        <v>23</v>
      </c>
      <c r="I17" s="2" t="s">
        <v>24</v>
      </c>
      <c r="J17" s="2"/>
      <c r="K17" s="2" t="s">
        <v>25</v>
      </c>
      <c r="L17" s="2">
        <v>3</v>
      </c>
      <c r="M17" s="2">
        <v>3</v>
      </c>
      <c r="N17" s="2" t="s">
        <v>26</v>
      </c>
      <c r="O17" s="2" t="s">
        <v>27</v>
      </c>
      <c r="P17" s="2" t="s">
        <v>28</v>
      </c>
    </row>
    <row r="18" spans="2:16" s="3" customFormat="1" ht="15.75" thickBot="1" x14ac:dyDescent="0.3">
      <c r="B18" s="139"/>
      <c r="C18" s="81" t="s">
        <v>205</v>
      </c>
      <c r="D18" s="404" t="s">
        <v>126</v>
      </c>
      <c r="E18" s="44"/>
      <c r="G18" s="2"/>
      <c r="H18" s="4" t="s">
        <v>29</v>
      </c>
      <c r="I18" s="2"/>
      <c r="J18" s="2"/>
      <c r="K18" s="2" t="s">
        <v>30</v>
      </c>
      <c r="L18" s="2">
        <v>5</v>
      </c>
      <c r="M18" s="2">
        <v>5</v>
      </c>
      <c r="N18" s="2" t="s">
        <v>31</v>
      </c>
      <c r="O18" s="2" t="s">
        <v>32</v>
      </c>
      <c r="P18" s="2" t="s">
        <v>33</v>
      </c>
    </row>
    <row r="19" spans="2:16" s="3" customFormat="1" ht="50.25" customHeight="1" thickBot="1" x14ac:dyDescent="0.3">
      <c r="B19" s="468" t="s">
        <v>206</v>
      </c>
      <c r="C19" s="469"/>
      <c r="D19" s="416" t="s">
        <v>910</v>
      </c>
      <c r="E19" s="44"/>
      <c r="G19" s="2"/>
      <c r="H19" s="4" t="s">
        <v>34</v>
      </c>
      <c r="I19" s="2"/>
      <c r="J19" s="2"/>
      <c r="K19" s="2" t="s">
        <v>35</v>
      </c>
      <c r="L19" s="2"/>
      <c r="M19" s="2"/>
      <c r="N19" s="2"/>
      <c r="O19" s="2" t="s">
        <v>36</v>
      </c>
      <c r="P19" s="2" t="s">
        <v>37</v>
      </c>
    </row>
    <row r="20" spans="2:16" s="3" customFormat="1" x14ac:dyDescent="0.25">
      <c r="B20" s="138"/>
      <c r="C20" s="81"/>
      <c r="D20" s="46"/>
      <c r="E20" s="79"/>
      <c r="F20" s="4"/>
      <c r="G20" s="2"/>
      <c r="H20" s="2"/>
      <c r="J20" s="2"/>
      <c r="K20" s="2"/>
      <c r="L20" s="2"/>
      <c r="M20" s="2" t="s">
        <v>38</v>
      </c>
      <c r="N20" s="2" t="s">
        <v>39</v>
      </c>
    </row>
    <row r="21" spans="2:16" s="3" customFormat="1" x14ac:dyDescent="0.25">
      <c r="B21" s="138"/>
      <c r="C21" s="140" t="s">
        <v>209</v>
      </c>
      <c r="D21" s="46"/>
      <c r="E21" s="79"/>
      <c r="F21" s="4"/>
      <c r="G21" s="2"/>
      <c r="H21" s="2"/>
      <c r="J21" s="2"/>
      <c r="K21" s="2"/>
      <c r="L21" s="2"/>
      <c r="M21" s="2" t="s">
        <v>40</v>
      </c>
      <c r="N21" s="2" t="s">
        <v>41</v>
      </c>
    </row>
    <row r="22" spans="2:16" s="3" customFormat="1" x14ac:dyDescent="0.25">
      <c r="B22" s="138"/>
      <c r="C22" s="141" t="s">
        <v>212</v>
      </c>
      <c r="D22" s="46"/>
      <c r="E22" s="44"/>
      <c r="G22" s="2"/>
      <c r="H22" s="4" t="s">
        <v>42</v>
      </c>
      <c r="I22" s="2"/>
      <c r="J22" s="2"/>
      <c r="L22" s="2"/>
      <c r="M22" s="2"/>
      <c r="N22" s="2"/>
      <c r="O22" s="2" t="s">
        <v>43</v>
      </c>
      <c r="P22" s="2" t="s">
        <v>44</v>
      </c>
    </row>
    <row r="23" spans="2:16" s="3" customFormat="1" x14ac:dyDescent="0.25">
      <c r="B23" s="465" t="s">
        <v>211</v>
      </c>
      <c r="C23" s="466"/>
      <c r="D23" s="405">
        <v>42103</v>
      </c>
      <c r="E23" s="44"/>
      <c r="G23" s="2"/>
      <c r="H23" s="4"/>
      <c r="I23" s="2"/>
      <c r="J23" s="2"/>
      <c r="L23" s="2"/>
      <c r="M23" s="2"/>
      <c r="N23" s="2"/>
      <c r="O23" s="2"/>
      <c r="P23" s="2"/>
    </row>
    <row r="24" spans="2:16" s="3" customFormat="1" ht="4.5" customHeight="1" x14ac:dyDescent="0.25">
      <c r="B24" s="465"/>
      <c r="C24" s="466"/>
      <c r="D24" s="405"/>
      <c r="E24" s="44"/>
      <c r="G24" s="2"/>
      <c r="H24" s="4"/>
      <c r="I24" s="2"/>
      <c r="J24" s="2"/>
      <c r="L24" s="2"/>
      <c r="M24" s="2"/>
      <c r="N24" s="2"/>
      <c r="O24" s="2"/>
      <c r="P24" s="2"/>
    </row>
    <row r="25" spans="2:16" s="3" customFormat="1" ht="27.75" customHeight="1" x14ac:dyDescent="0.25">
      <c r="B25" s="465" t="s">
        <v>274</v>
      </c>
      <c r="C25" s="466"/>
      <c r="D25" s="405">
        <v>42138</v>
      </c>
      <c r="E25" s="44"/>
      <c r="F25" s="2"/>
      <c r="G25" s="4"/>
      <c r="H25" s="2"/>
      <c r="I25" s="2"/>
      <c r="K25" s="2"/>
      <c r="L25" s="2"/>
      <c r="M25" s="2"/>
      <c r="N25" s="2" t="s">
        <v>45</v>
      </c>
      <c r="O25" s="2" t="s">
        <v>46</v>
      </c>
    </row>
    <row r="26" spans="2:16" s="3" customFormat="1" ht="32.25" customHeight="1" x14ac:dyDescent="0.25">
      <c r="B26" s="465" t="s">
        <v>213</v>
      </c>
      <c r="C26" s="466"/>
      <c r="D26" s="406">
        <v>42352</v>
      </c>
      <c r="E26" s="44"/>
      <c r="F26" s="2"/>
      <c r="G26" s="4"/>
      <c r="H26" s="2"/>
      <c r="I26" s="2"/>
      <c r="K26" s="2"/>
      <c r="L26" s="2"/>
      <c r="M26" s="2"/>
      <c r="N26" s="2" t="s">
        <v>47</v>
      </c>
      <c r="O26" s="2" t="s">
        <v>48</v>
      </c>
    </row>
    <row r="27" spans="2:16" s="3" customFormat="1" ht="28.5" customHeight="1" x14ac:dyDescent="0.25">
      <c r="B27" s="465" t="s">
        <v>273</v>
      </c>
      <c r="C27" s="466"/>
      <c r="D27" s="406">
        <v>43281</v>
      </c>
      <c r="E27" s="83"/>
      <c r="F27" s="2"/>
      <c r="G27" s="267"/>
      <c r="H27" s="2"/>
      <c r="I27" s="2"/>
      <c r="J27" s="2"/>
      <c r="K27" s="2"/>
      <c r="L27" s="2"/>
      <c r="M27" s="2"/>
      <c r="N27" s="2"/>
      <c r="O27" s="2"/>
    </row>
    <row r="28" spans="2:16" s="3" customFormat="1" ht="15.75" thickBot="1" x14ac:dyDescent="0.3">
      <c r="B28" s="138"/>
      <c r="C28" s="82" t="s">
        <v>277</v>
      </c>
      <c r="D28" s="407">
        <v>44179</v>
      </c>
      <c r="E28" s="44"/>
      <c r="F28" s="2"/>
      <c r="G28" s="4"/>
      <c r="H28" s="2"/>
      <c r="I28" s="2"/>
      <c r="J28" s="2"/>
      <c r="K28" s="2"/>
      <c r="L28" s="2"/>
      <c r="M28" s="2"/>
      <c r="N28" s="2"/>
      <c r="O28" s="2"/>
    </row>
    <row r="29" spans="2:16" s="3" customFormat="1" x14ac:dyDescent="0.25">
      <c r="B29" s="138"/>
      <c r="C29" s="86"/>
      <c r="D29" s="84"/>
      <c r="E29" s="44"/>
      <c r="F29" s="2"/>
      <c r="G29" s="4"/>
      <c r="H29" s="2"/>
      <c r="I29" s="2"/>
      <c r="J29" s="2"/>
      <c r="K29" s="2"/>
      <c r="L29" s="2"/>
      <c r="M29" s="2"/>
      <c r="N29" s="2"/>
      <c r="O29" s="2"/>
    </row>
    <row r="30" spans="2:16" s="3" customFormat="1" ht="15.75" thickBot="1" x14ac:dyDescent="0.3">
      <c r="B30" s="138"/>
      <c r="C30" s="86"/>
      <c r="D30" s="85" t="s">
        <v>49</v>
      </c>
      <c r="E30" s="44"/>
      <c r="G30" s="2"/>
      <c r="H30" s="4" t="s">
        <v>50</v>
      </c>
      <c r="I30" s="2"/>
      <c r="J30" s="2"/>
      <c r="K30" s="2"/>
      <c r="L30" s="2"/>
      <c r="M30" s="2"/>
      <c r="N30" s="2"/>
      <c r="O30" s="2"/>
      <c r="P30" s="2"/>
    </row>
    <row r="31" spans="2:16" s="3" customFormat="1" ht="80.099999999999994" customHeight="1" thickBot="1" x14ac:dyDescent="0.3">
      <c r="B31" s="138"/>
      <c r="C31" s="86"/>
      <c r="D31" s="417" t="s">
        <v>911</v>
      </c>
      <c r="E31" s="44"/>
      <c r="F31" s="5"/>
      <c r="G31" s="2"/>
      <c r="H31" s="4" t="s">
        <v>51</v>
      </c>
      <c r="I31" s="2"/>
      <c r="J31" s="2"/>
      <c r="K31" s="2"/>
      <c r="L31" s="2"/>
      <c r="M31" s="2"/>
      <c r="N31" s="2"/>
      <c r="O31" s="2"/>
      <c r="P31" s="2"/>
    </row>
    <row r="32" spans="2:16" s="3" customFormat="1" ht="32.25" customHeight="1" thickBot="1" x14ac:dyDescent="0.3">
      <c r="B32" s="465" t="s">
        <v>52</v>
      </c>
      <c r="C32" s="467"/>
      <c r="D32" s="46"/>
      <c r="E32" s="44"/>
      <c r="G32" s="2"/>
      <c r="H32" s="4" t="s">
        <v>53</v>
      </c>
      <c r="I32" s="2"/>
      <c r="J32" s="2"/>
      <c r="K32" s="2"/>
      <c r="L32" s="2"/>
      <c r="M32" s="2"/>
      <c r="N32" s="2"/>
      <c r="O32" s="2"/>
      <c r="P32" s="2"/>
    </row>
    <row r="33" spans="1:16" s="3" customFormat="1" ht="17.25" customHeight="1" thickBot="1" x14ac:dyDescent="0.3">
      <c r="B33" s="138"/>
      <c r="C33" s="86"/>
      <c r="D33" s="418" t="s">
        <v>912</v>
      </c>
      <c r="E33" s="44"/>
      <c r="G33" s="2"/>
      <c r="H33" s="4" t="s">
        <v>54</v>
      </c>
      <c r="I33" s="2"/>
      <c r="J33" s="2"/>
      <c r="K33" s="2"/>
      <c r="L33" s="2"/>
      <c r="M33" s="2"/>
      <c r="N33" s="2"/>
      <c r="O33" s="2"/>
      <c r="P33" s="2"/>
    </row>
    <row r="34" spans="1:16" s="3" customFormat="1" x14ac:dyDescent="0.25">
      <c r="B34" s="138"/>
      <c r="C34" s="86"/>
      <c r="D34" s="46"/>
      <c r="E34" s="44"/>
      <c r="F34" s="5"/>
      <c r="G34" s="2"/>
      <c r="H34" s="4" t="s">
        <v>55</v>
      </c>
      <c r="I34" s="2"/>
      <c r="J34" s="2"/>
      <c r="K34" s="2"/>
      <c r="L34" s="2"/>
      <c r="M34" s="2"/>
      <c r="N34" s="2"/>
      <c r="O34" s="2"/>
      <c r="P34" s="2"/>
    </row>
    <row r="35" spans="1:16" s="3" customFormat="1" x14ac:dyDescent="0.25">
      <c r="B35" s="138"/>
      <c r="C35" s="142" t="s">
        <v>56</v>
      </c>
      <c r="D35" s="46"/>
      <c r="E35" s="44"/>
      <c r="G35" s="2"/>
      <c r="H35" s="4" t="s">
        <v>57</v>
      </c>
      <c r="I35" s="2"/>
      <c r="J35" s="2"/>
      <c r="K35" s="2"/>
      <c r="L35" s="2"/>
      <c r="M35" s="2"/>
      <c r="N35" s="2"/>
      <c r="O35" s="2"/>
      <c r="P35" s="2"/>
    </row>
    <row r="36" spans="1:16" s="3" customFormat="1" ht="31.5" customHeight="1" thickBot="1" x14ac:dyDescent="0.3">
      <c r="B36" s="465" t="s">
        <v>58</v>
      </c>
      <c r="C36" s="467"/>
      <c r="D36" s="46"/>
      <c r="E36" s="44"/>
      <c r="G36" s="2"/>
      <c r="H36" s="4" t="s">
        <v>59</v>
      </c>
      <c r="I36" s="2"/>
      <c r="J36" s="2"/>
      <c r="K36" s="2"/>
      <c r="L36" s="2"/>
      <c r="M36" s="2"/>
      <c r="N36" s="2"/>
      <c r="O36" s="2"/>
      <c r="P36" s="2"/>
    </row>
    <row r="37" spans="1:16" s="3" customFormat="1" x14ac:dyDescent="0.25">
      <c r="B37" s="138"/>
      <c r="C37" s="86" t="s">
        <v>60</v>
      </c>
      <c r="D37" s="17"/>
      <c r="E37" s="44"/>
      <c r="G37" s="2"/>
      <c r="H37" s="4" t="s">
        <v>61</v>
      </c>
      <c r="I37" s="2"/>
      <c r="J37" s="2"/>
      <c r="K37" s="2"/>
      <c r="L37" s="2"/>
      <c r="M37" s="2"/>
      <c r="N37" s="2"/>
      <c r="O37" s="2"/>
      <c r="P37" s="2"/>
    </row>
    <row r="38" spans="1:16" s="3" customFormat="1" x14ac:dyDescent="0.25">
      <c r="B38" s="138"/>
      <c r="C38" s="86" t="s">
        <v>62</v>
      </c>
      <c r="D38" s="414"/>
      <c r="E38" s="44"/>
      <c r="G38" s="2"/>
      <c r="H38" s="4" t="s">
        <v>63</v>
      </c>
      <c r="I38" s="2"/>
      <c r="J38" s="2"/>
      <c r="K38" s="2"/>
      <c r="L38" s="2"/>
      <c r="M38" s="2"/>
      <c r="N38" s="2"/>
      <c r="O38" s="2"/>
      <c r="P38" s="2"/>
    </row>
    <row r="39" spans="1:16" s="3" customFormat="1" ht="15.75" thickBot="1" x14ac:dyDescent="0.3">
      <c r="B39" s="138"/>
      <c r="C39" s="86" t="s">
        <v>64</v>
      </c>
      <c r="D39" s="18"/>
      <c r="E39" s="44"/>
      <c r="G39" s="2"/>
      <c r="H39" s="4" t="s">
        <v>65</v>
      </c>
      <c r="I39" s="2"/>
      <c r="J39" s="2"/>
      <c r="K39" s="2"/>
      <c r="L39" s="2"/>
      <c r="M39" s="2"/>
      <c r="N39" s="2"/>
      <c r="O39" s="2"/>
      <c r="P39" s="2"/>
    </row>
    <row r="40" spans="1:16" s="3" customFormat="1" ht="15" customHeight="1" thickBot="1" x14ac:dyDescent="0.3">
      <c r="B40" s="138"/>
      <c r="C40" s="82" t="s">
        <v>208</v>
      </c>
      <c r="D40" s="46"/>
      <c r="E40" s="44"/>
      <c r="G40" s="2"/>
      <c r="H40" s="4" t="s">
        <v>66</v>
      </c>
      <c r="I40" s="2"/>
      <c r="J40" s="2"/>
      <c r="K40" s="2"/>
      <c r="L40" s="2"/>
      <c r="M40" s="2"/>
      <c r="N40" s="2"/>
      <c r="O40" s="2"/>
      <c r="P40" s="2"/>
    </row>
    <row r="41" spans="1:16" s="3" customFormat="1" x14ac:dyDescent="0.25">
      <c r="B41" s="138"/>
      <c r="C41" s="86" t="s">
        <v>60</v>
      </c>
      <c r="D41" s="17" t="s">
        <v>905</v>
      </c>
      <c r="E41" s="44"/>
      <c r="G41" s="2"/>
      <c r="H41" s="4" t="s">
        <v>67</v>
      </c>
      <c r="I41" s="2"/>
      <c r="J41" s="2"/>
      <c r="K41" s="2"/>
      <c r="L41" s="2"/>
      <c r="M41" s="2"/>
      <c r="N41" s="2"/>
      <c r="O41" s="2"/>
      <c r="P41" s="2"/>
    </row>
    <row r="42" spans="1:16" s="3" customFormat="1" x14ac:dyDescent="0.25">
      <c r="B42" s="138"/>
      <c r="C42" s="86" t="s">
        <v>62</v>
      </c>
      <c r="D42" s="415" t="s">
        <v>906</v>
      </c>
      <c r="E42" s="44"/>
      <c r="G42" s="2"/>
      <c r="H42" s="4" t="s">
        <v>68</v>
      </c>
      <c r="I42" s="2"/>
      <c r="J42" s="2"/>
      <c r="K42" s="2"/>
      <c r="L42" s="2"/>
      <c r="M42" s="2"/>
      <c r="N42" s="2"/>
      <c r="O42" s="2"/>
      <c r="P42" s="2"/>
    </row>
    <row r="43" spans="1:16" s="3" customFormat="1" ht="15.75" thickBot="1" x14ac:dyDescent="0.3">
      <c r="B43" s="138"/>
      <c r="C43" s="86" t="s">
        <v>64</v>
      </c>
      <c r="D43" s="18"/>
      <c r="E43" s="44"/>
      <c r="G43" s="2"/>
      <c r="H43" s="4" t="s">
        <v>69</v>
      </c>
      <c r="I43" s="2"/>
      <c r="J43" s="2"/>
      <c r="K43" s="2"/>
      <c r="L43" s="2"/>
      <c r="M43" s="2"/>
      <c r="N43" s="2"/>
      <c r="O43" s="2"/>
      <c r="P43" s="2"/>
    </row>
    <row r="44" spans="1:16" s="3" customFormat="1" ht="15.75" thickBot="1" x14ac:dyDescent="0.3">
      <c r="B44" s="138"/>
      <c r="C44" s="82" t="s">
        <v>275</v>
      </c>
      <c r="D44" s="46"/>
      <c r="E44" s="44"/>
      <c r="G44" s="2"/>
      <c r="H44" s="4" t="s">
        <v>70</v>
      </c>
      <c r="I44" s="2"/>
      <c r="J44" s="2"/>
      <c r="K44" s="2"/>
      <c r="L44" s="2"/>
      <c r="M44" s="2"/>
      <c r="N44" s="2"/>
      <c r="O44" s="2"/>
      <c r="P44" s="2"/>
    </row>
    <row r="45" spans="1:16" s="3" customFormat="1" x14ac:dyDescent="0.25">
      <c r="B45" s="138"/>
      <c r="C45" s="86" t="s">
        <v>60</v>
      </c>
      <c r="D45" s="17" t="s">
        <v>907</v>
      </c>
      <c r="E45" s="44"/>
      <c r="G45" s="2"/>
      <c r="H45" s="4" t="s">
        <v>71</v>
      </c>
      <c r="I45" s="2"/>
      <c r="J45" s="2"/>
      <c r="K45" s="2"/>
      <c r="L45" s="2"/>
      <c r="M45" s="2"/>
      <c r="N45" s="2"/>
      <c r="O45" s="2"/>
      <c r="P45" s="2"/>
    </row>
    <row r="46" spans="1:16" s="3" customFormat="1" x14ac:dyDescent="0.25">
      <c r="B46" s="138"/>
      <c r="C46" s="86" t="s">
        <v>62</v>
      </c>
      <c r="D46" s="415" t="s">
        <v>908</v>
      </c>
      <c r="E46" s="44"/>
      <c r="G46" s="2"/>
      <c r="H46" s="4" t="s">
        <v>72</v>
      </c>
      <c r="I46" s="2"/>
      <c r="J46" s="2"/>
      <c r="K46" s="2"/>
      <c r="L46" s="2"/>
      <c r="M46" s="2"/>
      <c r="N46" s="2"/>
      <c r="O46" s="2"/>
      <c r="P46" s="2"/>
    </row>
    <row r="47" spans="1:16" ht="15.75" thickBot="1" x14ac:dyDescent="0.3">
      <c r="A47" s="3"/>
      <c r="B47" s="138"/>
      <c r="C47" s="86" t="s">
        <v>64</v>
      </c>
      <c r="D47" s="18"/>
      <c r="E47" s="44"/>
      <c r="H47" s="4" t="s">
        <v>73</v>
      </c>
    </row>
    <row r="48" spans="1:16" ht="15.75" thickBot="1" x14ac:dyDescent="0.3">
      <c r="B48" s="138"/>
      <c r="C48" s="82" t="s">
        <v>207</v>
      </c>
      <c r="D48" s="46"/>
      <c r="E48" s="44"/>
      <c r="H48" s="4" t="s">
        <v>74</v>
      </c>
    </row>
    <row r="49" spans="2:8" x14ac:dyDescent="0.25">
      <c r="B49" s="138"/>
      <c r="C49" s="86" t="s">
        <v>60</v>
      </c>
      <c r="D49" s="17" t="s">
        <v>903</v>
      </c>
      <c r="E49" s="44"/>
      <c r="H49" s="4" t="s">
        <v>75</v>
      </c>
    </row>
    <row r="50" spans="2:8" x14ac:dyDescent="0.25">
      <c r="B50" s="138"/>
      <c r="C50" s="86" t="s">
        <v>62</v>
      </c>
      <c r="D50" s="414" t="s">
        <v>904</v>
      </c>
      <c r="E50" s="44"/>
      <c r="H50" s="4" t="s">
        <v>76</v>
      </c>
    </row>
    <row r="51" spans="2:8" ht="15.75" thickBot="1" x14ac:dyDescent="0.3">
      <c r="B51" s="138"/>
      <c r="C51" s="86" t="s">
        <v>64</v>
      </c>
      <c r="D51" s="18"/>
      <c r="E51" s="44"/>
      <c r="H51" s="4" t="s">
        <v>77</v>
      </c>
    </row>
    <row r="52" spans="2:8" ht="15.75" thickBot="1" x14ac:dyDescent="0.3">
      <c r="B52" s="138"/>
      <c r="C52" s="82" t="s">
        <v>207</v>
      </c>
      <c r="D52" s="46"/>
      <c r="E52" s="44"/>
      <c r="H52" s="4" t="s">
        <v>78</v>
      </c>
    </row>
    <row r="53" spans="2:8" x14ac:dyDescent="0.25">
      <c r="B53" s="138"/>
      <c r="C53" s="86" t="s">
        <v>60</v>
      </c>
      <c r="D53" s="17"/>
      <c r="E53" s="44"/>
      <c r="H53" s="4" t="s">
        <v>79</v>
      </c>
    </row>
    <row r="54" spans="2:8" x14ac:dyDescent="0.25">
      <c r="B54" s="138"/>
      <c r="C54" s="86" t="s">
        <v>62</v>
      </c>
      <c r="D54" s="16"/>
      <c r="E54" s="44"/>
      <c r="H54" s="4" t="s">
        <v>80</v>
      </c>
    </row>
    <row r="55" spans="2:8" ht="15.75" thickBot="1" x14ac:dyDescent="0.3">
      <c r="B55" s="138"/>
      <c r="C55" s="86" t="s">
        <v>64</v>
      </c>
      <c r="D55" s="18"/>
      <c r="E55" s="44"/>
      <c r="H55" s="4" t="s">
        <v>81</v>
      </c>
    </row>
    <row r="56" spans="2:8" ht="15.75" thickBot="1" x14ac:dyDescent="0.3">
      <c r="B56" s="138"/>
      <c r="C56" s="82" t="s">
        <v>207</v>
      </c>
      <c r="D56" s="46"/>
      <c r="E56" s="44"/>
      <c r="H56" s="4" t="s">
        <v>82</v>
      </c>
    </row>
    <row r="57" spans="2:8" x14ac:dyDescent="0.25">
      <c r="B57" s="138"/>
      <c r="C57" s="86" t="s">
        <v>60</v>
      </c>
      <c r="D57" s="17"/>
      <c r="E57" s="44"/>
      <c r="H57" s="4" t="s">
        <v>83</v>
      </c>
    </row>
    <row r="58" spans="2:8" x14ac:dyDescent="0.25">
      <c r="B58" s="138"/>
      <c r="C58" s="86" t="s">
        <v>62</v>
      </c>
      <c r="D58" s="16"/>
      <c r="E58" s="44"/>
      <c r="H58" s="4" t="s">
        <v>84</v>
      </c>
    </row>
    <row r="59" spans="2:8" ht="15.75" thickBot="1" x14ac:dyDescent="0.3">
      <c r="B59" s="138"/>
      <c r="C59" s="86" t="s">
        <v>64</v>
      </c>
      <c r="D59" s="18"/>
      <c r="E59" s="44"/>
      <c r="H59" s="4" t="s">
        <v>85</v>
      </c>
    </row>
    <row r="60" spans="2:8" ht="15.75" thickBot="1" x14ac:dyDescent="0.3">
      <c r="B60" s="143"/>
      <c r="C60" s="144"/>
      <c r="D60" s="87"/>
      <c r="E60" s="56"/>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8">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42" r:id="rId1" display="nboudrm@yahoo.com   "/>
    <hyperlink ref="D46" r:id="rId2" display="h.felloun@ada.gov.ma "/>
    <hyperlink ref="D33" r:id="rId3"/>
    <hyperlink ref="D50" r:id="rId4"/>
  </hyperlinks>
  <pageMargins left="0.7" right="0.7" top="0.75" bottom="0.75" header="0.3" footer="0.3"/>
  <pageSetup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O57"/>
  <sheetViews>
    <sheetView workbookViewId="0">
      <selection activeCell="L40" sqref="L40"/>
    </sheetView>
  </sheetViews>
  <sheetFormatPr defaultColWidth="9.140625" defaultRowHeight="15" x14ac:dyDescent="0.25"/>
  <cols>
    <col min="1" max="1" width="1.42578125" style="20" customWidth="1"/>
    <col min="2" max="2" width="1.5703125" style="19" customWidth="1"/>
    <col min="3" max="3" width="10.28515625" style="19" customWidth="1"/>
    <col min="4" max="4" width="21" style="19" customWidth="1"/>
    <col min="5" max="5" width="42.28515625" style="20" customWidth="1"/>
    <col min="6" max="6" width="18.5703125" style="20" customWidth="1"/>
    <col min="7" max="7" width="13.5703125" style="20" customWidth="1"/>
    <col min="8" max="8" width="1.140625" style="20" customWidth="1"/>
    <col min="9" max="9" width="1.42578125" style="20" customWidth="1"/>
    <col min="10" max="10" width="9.140625" style="20"/>
    <col min="11" max="13" width="18.140625" style="20" customWidth="1"/>
    <col min="14" max="14" width="18.28515625" style="20" customWidth="1"/>
    <col min="15" max="15" width="9.28515625" style="20" customWidth="1"/>
    <col min="16" max="16384" width="9.140625" style="20"/>
  </cols>
  <sheetData>
    <row r="1" spans="2:15" ht="15.75" thickBot="1" x14ac:dyDescent="0.3"/>
    <row r="2" spans="2:15" ht="15.75" thickBot="1" x14ac:dyDescent="0.3">
      <c r="B2" s="65"/>
      <c r="C2" s="66"/>
      <c r="D2" s="66"/>
      <c r="E2" s="67"/>
      <c r="F2" s="67"/>
      <c r="G2" s="67"/>
      <c r="H2" s="68"/>
    </row>
    <row r="3" spans="2:15" ht="19.5" thickBot="1" x14ac:dyDescent="0.35">
      <c r="B3" s="69"/>
      <c r="C3" s="477" t="s">
        <v>663</v>
      </c>
      <c r="D3" s="478"/>
      <c r="E3" s="478"/>
      <c r="F3" s="478"/>
      <c r="G3" s="479"/>
      <c r="H3" s="70"/>
    </row>
    <row r="4" spans="2:15" x14ac:dyDescent="0.25">
      <c r="B4" s="485"/>
      <c r="C4" s="486"/>
      <c r="D4" s="486"/>
      <c r="E4" s="486"/>
      <c r="F4" s="486"/>
      <c r="G4" s="72"/>
      <c r="H4" s="70"/>
    </row>
    <row r="5" spans="2:15" x14ac:dyDescent="0.25">
      <c r="B5" s="71"/>
      <c r="C5" s="484"/>
      <c r="D5" s="484"/>
      <c r="E5" s="484"/>
      <c r="F5" s="484"/>
      <c r="G5" s="72"/>
      <c r="H5" s="70"/>
    </row>
    <row r="6" spans="2:15" x14ac:dyDescent="0.25">
      <c r="B6" s="71"/>
      <c r="C6" s="45"/>
      <c r="D6" s="50"/>
      <c r="E6" s="46"/>
      <c r="F6" s="72"/>
      <c r="G6" s="72"/>
      <c r="H6" s="70"/>
    </row>
    <row r="7" spans="2:15" x14ac:dyDescent="0.25">
      <c r="B7" s="71"/>
      <c r="C7" s="473" t="s">
        <v>236</v>
      </c>
      <c r="D7" s="473"/>
      <c r="E7" s="47"/>
      <c r="F7" s="72"/>
      <c r="G7" s="72"/>
      <c r="H7" s="70"/>
    </row>
    <row r="8" spans="2:15" ht="27.75" customHeight="1" thickBot="1" x14ac:dyDescent="0.3">
      <c r="B8" s="71"/>
      <c r="C8" s="494" t="s">
        <v>245</v>
      </c>
      <c r="D8" s="494"/>
      <c r="E8" s="494"/>
      <c r="F8" s="494"/>
      <c r="G8" s="72"/>
      <c r="H8" s="70"/>
    </row>
    <row r="9" spans="2:15" ht="50.1" customHeight="1" thickBot="1" x14ac:dyDescent="0.3">
      <c r="B9" s="71"/>
      <c r="C9" s="481" t="s">
        <v>897</v>
      </c>
      <c r="D9" s="481"/>
      <c r="E9" s="490">
        <v>1695936</v>
      </c>
      <c r="F9" s="491"/>
      <c r="G9" s="72"/>
      <c r="H9" s="70"/>
      <c r="K9" s="21"/>
    </row>
    <row r="10" spans="2:15" ht="99.95" customHeight="1" thickBot="1" x14ac:dyDescent="0.3">
      <c r="B10" s="71"/>
      <c r="C10" s="473" t="s">
        <v>237</v>
      </c>
      <c r="D10" s="473"/>
      <c r="E10" s="492"/>
      <c r="F10" s="493"/>
      <c r="G10" s="72"/>
      <c r="H10" s="70"/>
    </row>
    <row r="11" spans="2:15" ht="15.75" thickBot="1" x14ac:dyDescent="0.3">
      <c r="B11" s="71"/>
      <c r="C11" s="50"/>
      <c r="D11" s="50"/>
      <c r="E11" s="72"/>
      <c r="F11" s="72"/>
      <c r="G11" s="72"/>
      <c r="H11" s="70"/>
    </row>
    <row r="12" spans="2:15" ht="18.75" customHeight="1" thickBot="1" x14ac:dyDescent="0.3">
      <c r="B12" s="71"/>
      <c r="C12" s="473" t="s">
        <v>307</v>
      </c>
      <c r="D12" s="473"/>
      <c r="E12" s="488">
        <f>(267122.16+94350.98)/9.64460787102245</f>
        <v>37479.298778549433</v>
      </c>
      <c r="F12" s="489"/>
      <c r="G12" s="72"/>
      <c r="H12" s="70"/>
      <c r="K12" s="412"/>
      <c r="L12" s="412"/>
    </row>
    <row r="13" spans="2:15" ht="15" customHeight="1" x14ac:dyDescent="0.25">
      <c r="B13" s="71"/>
      <c r="C13" s="487" t="s">
        <v>306</v>
      </c>
      <c r="D13" s="487"/>
      <c r="E13" s="487"/>
      <c r="F13" s="487"/>
      <c r="G13" s="72"/>
      <c r="H13" s="70"/>
      <c r="K13" s="412"/>
      <c r="L13" s="413"/>
    </row>
    <row r="14" spans="2:15" ht="15" customHeight="1" x14ac:dyDescent="0.25">
      <c r="B14" s="71"/>
      <c r="C14" s="161"/>
      <c r="D14" s="161"/>
      <c r="E14" s="161"/>
      <c r="F14" s="161"/>
      <c r="G14" s="72"/>
      <c r="H14" s="70"/>
      <c r="K14" s="413"/>
      <c r="L14" s="413"/>
    </row>
    <row r="15" spans="2:15" ht="15.75" thickBot="1" x14ac:dyDescent="0.3">
      <c r="B15" s="71"/>
      <c r="C15" s="473" t="s">
        <v>218</v>
      </c>
      <c r="D15" s="473"/>
      <c r="E15" s="72"/>
      <c r="F15" s="72"/>
      <c r="G15" s="72"/>
      <c r="H15" s="70"/>
      <c r="J15" s="21"/>
      <c r="K15" s="413"/>
      <c r="L15" s="21"/>
      <c r="M15" s="21"/>
      <c r="N15" s="21"/>
      <c r="O15" s="21"/>
    </row>
    <row r="16" spans="2:15" ht="50.1" customHeight="1" x14ac:dyDescent="0.25">
      <c r="B16" s="71"/>
      <c r="C16" s="473" t="s">
        <v>772</v>
      </c>
      <c r="D16" s="473"/>
      <c r="E16" s="150" t="s">
        <v>219</v>
      </c>
      <c r="F16" s="151" t="s">
        <v>220</v>
      </c>
      <c r="G16" s="72"/>
      <c r="H16" s="70"/>
      <c r="J16" s="21"/>
      <c r="K16" s="22"/>
      <c r="L16" s="22"/>
      <c r="M16" s="22"/>
      <c r="N16" s="22"/>
      <c r="O16" s="21"/>
    </row>
    <row r="17" spans="2:15" ht="36" x14ac:dyDescent="0.25">
      <c r="B17" s="71"/>
      <c r="C17" s="50"/>
      <c r="D17" s="50"/>
      <c r="E17" s="393" t="s">
        <v>862</v>
      </c>
      <c r="F17" s="299">
        <f>'[4]PTBA 2016-2017'!$J$57</f>
        <v>152067.88701141026</v>
      </c>
      <c r="G17" s="72"/>
      <c r="H17" s="70"/>
      <c r="J17" s="21"/>
      <c r="K17" s="23"/>
      <c r="L17" s="23"/>
      <c r="M17" s="23"/>
      <c r="N17" s="23"/>
      <c r="O17" s="21"/>
    </row>
    <row r="18" spans="2:15" ht="36" x14ac:dyDescent="0.25">
      <c r="B18" s="71"/>
      <c r="C18" s="50"/>
      <c r="D18" s="50"/>
      <c r="E18" s="393" t="s">
        <v>865</v>
      </c>
      <c r="F18" s="299">
        <f>'[4]PTBA 2016-2017'!$J$48</f>
        <v>41473.95159546232</v>
      </c>
      <c r="G18" s="72"/>
      <c r="H18" s="70"/>
      <c r="J18" s="21"/>
      <c r="K18" s="23"/>
      <c r="L18" s="23"/>
      <c r="M18" s="23"/>
      <c r="N18" s="23"/>
      <c r="O18" s="21"/>
    </row>
    <row r="19" spans="2:15" ht="48" x14ac:dyDescent="0.25">
      <c r="B19" s="71"/>
      <c r="C19" s="50"/>
      <c r="D19" s="50"/>
      <c r="E19" s="393" t="s">
        <v>866</v>
      </c>
      <c r="F19" s="299">
        <f>'[4]PTBA 2016-2017'!$J$17</f>
        <v>1346866.5780626389</v>
      </c>
      <c r="G19" s="72"/>
      <c r="H19" s="70"/>
      <c r="J19" s="21"/>
      <c r="K19" s="23"/>
      <c r="L19" s="23"/>
      <c r="M19" s="23"/>
      <c r="N19" s="23"/>
      <c r="O19" s="21"/>
    </row>
    <row r="20" spans="2:15" ht="41.25" customHeight="1" x14ac:dyDescent="0.25">
      <c r="B20" s="71"/>
      <c r="C20" s="50"/>
      <c r="D20" s="50"/>
      <c r="E20" s="393" t="s">
        <v>864</v>
      </c>
      <c r="F20" s="299">
        <f>'[4]PTBA 2016-2017'!$J$38</f>
        <v>0</v>
      </c>
      <c r="G20" s="72"/>
      <c r="H20" s="70"/>
      <c r="J20" s="21"/>
      <c r="K20" s="23"/>
      <c r="L20" s="23"/>
      <c r="M20" s="23"/>
      <c r="N20" s="23"/>
      <c r="O20" s="21"/>
    </row>
    <row r="21" spans="2:15" ht="36" x14ac:dyDescent="0.25">
      <c r="B21" s="71"/>
      <c r="C21" s="50"/>
      <c r="D21" s="50"/>
      <c r="E21" s="393" t="s">
        <v>863</v>
      </c>
      <c r="F21" s="299">
        <f>'[4]PTBA 2016-2017'!$J$27</f>
        <v>155527.31848298371</v>
      </c>
      <c r="G21" s="72"/>
      <c r="H21" s="70"/>
      <c r="J21" s="21"/>
      <c r="K21" s="23"/>
      <c r="L21" s="23"/>
      <c r="M21" s="23"/>
      <c r="N21" s="23"/>
      <c r="O21" s="21"/>
    </row>
    <row r="22" spans="2:15" x14ac:dyDescent="0.25">
      <c r="B22" s="71"/>
      <c r="C22" s="50"/>
      <c r="D22" s="50"/>
      <c r="E22" s="329"/>
      <c r="F22" s="299"/>
      <c r="G22" s="72"/>
      <c r="H22" s="70"/>
      <c r="J22" s="21"/>
      <c r="K22" s="23"/>
      <c r="L22" s="23"/>
      <c r="M22" s="23"/>
      <c r="N22" s="23"/>
      <c r="O22" s="21"/>
    </row>
    <row r="23" spans="2:15" ht="15.75" thickBot="1" x14ac:dyDescent="0.3">
      <c r="B23" s="71"/>
      <c r="C23" s="50"/>
      <c r="D23" s="50"/>
      <c r="E23" s="394"/>
      <c r="F23" s="395"/>
      <c r="G23" s="72"/>
      <c r="H23" s="70"/>
      <c r="J23" s="21"/>
      <c r="K23" s="23"/>
      <c r="L23" s="23"/>
      <c r="M23" s="23"/>
      <c r="N23" s="23"/>
      <c r="O23" s="21"/>
    </row>
    <row r="24" spans="2:15" ht="15.75" thickBot="1" x14ac:dyDescent="0.3">
      <c r="B24" s="71"/>
      <c r="C24" s="50"/>
      <c r="D24" s="50"/>
      <c r="E24" s="149" t="s">
        <v>278</v>
      </c>
      <c r="F24" s="300">
        <f>SUM(F17:F22)</f>
        <v>1695935.7351524951</v>
      </c>
      <c r="G24" s="72"/>
      <c r="H24" s="70"/>
      <c r="J24" s="21"/>
      <c r="K24" s="23"/>
      <c r="L24" s="23"/>
      <c r="M24" s="23"/>
      <c r="N24" s="23"/>
      <c r="O24" s="21"/>
    </row>
    <row r="25" spans="2:15" x14ac:dyDescent="0.25">
      <c r="B25" s="71"/>
      <c r="C25" s="50"/>
      <c r="D25" s="50"/>
      <c r="E25" s="72"/>
      <c r="F25" s="72"/>
      <c r="G25" s="72"/>
      <c r="H25" s="70"/>
      <c r="J25" s="21"/>
      <c r="K25" s="21"/>
      <c r="L25" s="21"/>
      <c r="M25" s="21"/>
      <c r="N25" s="21"/>
      <c r="O25" s="21"/>
    </row>
    <row r="26" spans="2:15" ht="34.5" customHeight="1" thickBot="1" x14ac:dyDescent="0.3">
      <c r="B26" s="71"/>
      <c r="C26" s="473" t="s">
        <v>282</v>
      </c>
      <c r="D26" s="473"/>
      <c r="E26" s="72"/>
      <c r="F26" s="72"/>
      <c r="G26" s="72"/>
      <c r="H26" s="70"/>
      <c r="J26" s="21"/>
      <c r="K26" s="21"/>
      <c r="L26" s="21"/>
      <c r="M26" s="21"/>
      <c r="N26" s="21"/>
      <c r="O26" s="21"/>
    </row>
    <row r="27" spans="2:15" ht="57.75" customHeight="1" thickBot="1" x14ac:dyDescent="0.3">
      <c r="B27" s="71"/>
      <c r="C27" s="473" t="s">
        <v>284</v>
      </c>
      <c r="D27" s="473"/>
      <c r="E27" s="130" t="s">
        <v>219</v>
      </c>
      <c r="F27" s="152" t="s">
        <v>221</v>
      </c>
      <c r="G27" s="100" t="s">
        <v>246</v>
      </c>
      <c r="H27" s="70"/>
    </row>
    <row r="28" spans="2:15" ht="36" x14ac:dyDescent="0.25">
      <c r="B28" s="71"/>
      <c r="C28" s="50"/>
      <c r="D28" s="50"/>
      <c r="E28" s="393" t="s">
        <v>862</v>
      </c>
      <c r="F28" s="409">
        <f>'[4]PTBA 2016-2017'!$M$57</f>
        <v>229143.58256492933</v>
      </c>
      <c r="G28" s="330"/>
      <c r="H28" s="70"/>
    </row>
    <row r="29" spans="2:15" ht="36" x14ac:dyDescent="0.25">
      <c r="B29" s="71"/>
      <c r="C29" s="50"/>
      <c r="D29" s="50"/>
      <c r="E29" s="393" t="s">
        <v>865</v>
      </c>
      <c r="F29" s="409">
        <f>'[4]PTBA 2016-2017'!$M$48</f>
        <v>156045.742877927</v>
      </c>
      <c r="G29" s="131"/>
      <c r="H29" s="70"/>
    </row>
    <row r="30" spans="2:15" ht="48" x14ac:dyDescent="0.25">
      <c r="B30" s="71"/>
      <c r="C30" s="50"/>
      <c r="D30" s="50"/>
      <c r="E30" s="393" t="s">
        <v>866</v>
      </c>
      <c r="F30" s="409">
        <f>'[4]PTBA 2016-2017'!$M$17</f>
        <v>2572007.1081925961</v>
      </c>
      <c r="G30" s="131"/>
      <c r="H30" s="70"/>
    </row>
    <row r="31" spans="2:15" ht="36" x14ac:dyDescent="0.25">
      <c r="B31" s="71"/>
      <c r="C31" s="50"/>
      <c r="D31" s="50"/>
      <c r="E31" s="393" t="s">
        <v>864</v>
      </c>
      <c r="F31" s="409">
        <f>'[4]PTBA 2016-2017'!$M$38</f>
        <v>195964.42128855948</v>
      </c>
      <c r="G31" s="131"/>
      <c r="H31" s="70"/>
    </row>
    <row r="32" spans="2:15" ht="36" x14ac:dyDescent="0.25">
      <c r="B32" s="71"/>
      <c r="C32" s="50"/>
      <c r="D32" s="50"/>
      <c r="E32" s="393" t="s">
        <v>863</v>
      </c>
      <c r="F32" s="409">
        <f>'[4]PTBA 2016-2017'!$M$27</f>
        <v>653214.73762853164</v>
      </c>
      <c r="G32" s="131"/>
      <c r="H32" s="70"/>
    </row>
    <row r="33" spans="2:8" x14ac:dyDescent="0.25">
      <c r="B33" s="71"/>
      <c r="C33" s="50"/>
      <c r="D33" s="50"/>
      <c r="E33" s="24"/>
      <c r="F33" s="390"/>
      <c r="G33" s="131"/>
      <c r="H33" s="70"/>
    </row>
    <row r="34" spans="2:8" x14ac:dyDescent="0.25">
      <c r="B34" s="71"/>
      <c r="C34" s="50"/>
      <c r="D34" s="50"/>
      <c r="E34" s="24"/>
      <c r="F34" s="105"/>
      <c r="G34" s="131"/>
      <c r="H34" s="70"/>
    </row>
    <row r="35" spans="2:8" x14ac:dyDescent="0.25">
      <c r="B35" s="71"/>
      <c r="C35" s="50"/>
      <c r="D35" s="50"/>
      <c r="E35" s="24"/>
      <c r="F35" s="105"/>
      <c r="G35" s="131"/>
      <c r="H35" s="70"/>
    </row>
    <row r="36" spans="2:8" ht="15.75" thickBot="1" x14ac:dyDescent="0.3">
      <c r="B36" s="71"/>
      <c r="C36" s="50"/>
      <c r="D36" s="50"/>
      <c r="E36" s="145"/>
      <c r="F36" s="146"/>
      <c r="G36" s="147"/>
      <c r="H36" s="70"/>
    </row>
    <row r="37" spans="2:8" ht="15.75" thickBot="1" x14ac:dyDescent="0.3">
      <c r="B37" s="71"/>
      <c r="C37" s="50"/>
      <c r="D37" s="50"/>
      <c r="E37" s="149" t="s">
        <v>278</v>
      </c>
      <c r="F37" s="408">
        <f>SUM(F28:F36)</f>
        <v>3806375.5925525436</v>
      </c>
      <c r="G37" s="148"/>
      <c r="H37" s="70"/>
    </row>
    <row r="38" spans="2:8" x14ac:dyDescent="0.25">
      <c r="B38" s="71"/>
      <c r="C38" s="50"/>
      <c r="D38" s="50"/>
      <c r="E38" s="72"/>
      <c r="F38" s="72"/>
      <c r="G38" s="72"/>
      <c r="H38" s="70"/>
    </row>
    <row r="39" spans="2:8" ht="34.5" customHeight="1" thickBot="1" x14ac:dyDescent="0.3">
      <c r="B39" s="71"/>
      <c r="C39" s="473" t="s">
        <v>285</v>
      </c>
      <c r="D39" s="473"/>
      <c r="E39" s="473"/>
      <c r="F39" s="473"/>
      <c r="G39" s="155"/>
      <c r="H39" s="70"/>
    </row>
    <row r="40" spans="2:8" ht="63.75" customHeight="1" thickBot="1" x14ac:dyDescent="0.3">
      <c r="B40" s="71"/>
      <c r="C40" s="473" t="s">
        <v>215</v>
      </c>
      <c r="D40" s="473"/>
      <c r="E40" s="482"/>
      <c r="F40" s="483"/>
      <c r="G40" s="72"/>
      <c r="H40" s="70"/>
    </row>
    <row r="41" spans="2:8" ht="15.75" thickBot="1" x14ac:dyDescent="0.3">
      <c r="B41" s="71"/>
      <c r="C41" s="480"/>
      <c r="D41" s="480"/>
      <c r="E41" s="480"/>
      <c r="F41" s="480"/>
      <c r="G41" s="72"/>
      <c r="H41" s="70"/>
    </row>
    <row r="42" spans="2:8" ht="59.25" customHeight="1" thickBot="1" x14ac:dyDescent="0.3">
      <c r="B42" s="71"/>
      <c r="C42" s="473" t="s">
        <v>216</v>
      </c>
      <c r="D42" s="473"/>
      <c r="E42" s="497"/>
      <c r="F42" s="498"/>
      <c r="G42" s="72"/>
      <c r="H42" s="70"/>
    </row>
    <row r="43" spans="2:8" ht="99.95" customHeight="1" thickBot="1" x14ac:dyDescent="0.3">
      <c r="B43" s="71"/>
      <c r="C43" s="473" t="s">
        <v>217</v>
      </c>
      <c r="D43" s="473"/>
      <c r="E43" s="495"/>
      <c r="F43" s="496"/>
      <c r="G43" s="72"/>
      <c r="H43" s="70"/>
    </row>
    <row r="44" spans="2:8" x14ac:dyDescent="0.25">
      <c r="B44" s="71"/>
      <c r="C44" s="50"/>
      <c r="D44" s="50"/>
      <c r="E44" s="72"/>
      <c r="F44" s="72"/>
      <c r="G44" s="72"/>
      <c r="H44" s="70"/>
    </row>
    <row r="45" spans="2:8" ht="15.75" thickBot="1" x14ac:dyDescent="0.3">
      <c r="B45" s="73"/>
      <c r="C45" s="470"/>
      <c r="D45" s="470"/>
      <c r="E45" s="74"/>
      <c r="F45" s="55"/>
      <c r="G45" s="55"/>
      <c r="H45" s="75"/>
    </row>
    <row r="46" spans="2:8" s="26" customFormat="1" ht="65.099999999999994" customHeight="1" x14ac:dyDescent="0.25">
      <c r="B46" s="25"/>
      <c r="C46" s="471"/>
      <c r="D46" s="471"/>
      <c r="E46" s="472"/>
      <c r="F46" s="472"/>
      <c r="G46" s="13"/>
    </row>
    <row r="47" spans="2:8" ht="59.25" customHeight="1" x14ac:dyDescent="0.25">
      <c r="B47" s="25"/>
      <c r="C47" s="27"/>
      <c r="D47" s="27"/>
      <c r="E47" s="23"/>
      <c r="F47" s="23"/>
      <c r="G47" s="13"/>
    </row>
    <row r="48" spans="2:8" ht="50.1" customHeight="1" x14ac:dyDescent="0.25">
      <c r="B48" s="25"/>
      <c r="C48" s="474"/>
      <c r="D48" s="474"/>
      <c r="E48" s="476"/>
      <c r="F48" s="476"/>
      <c r="G48" s="13"/>
    </row>
    <row r="49" spans="2:7" ht="99.95" customHeight="1" x14ac:dyDescent="0.25">
      <c r="B49" s="25"/>
      <c r="C49" s="474"/>
      <c r="D49" s="474"/>
      <c r="E49" s="475"/>
      <c r="F49" s="475"/>
      <c r="G49" s="13"/>
    </row>
    <row r="50" spans="2:7" x14ac:dyDescent="0.25">
      <c r="B50" s="25"/>
      <c r="C50" s="25"/>
      <c r="D50" s="25"/>
      <c r="E50" s="13"/>
      <c r="F50" s="13"/>
      <c r="G50" s="13"/>
    </row>
    <row r="51" spans="2:7" x14ac:dyDescent="0.25">
      <c r="B51" s="25"/>
      <c r="C51" s="471"/>
      <c r="D51" s="471"/>
      <c r="E51" s="13"/>
      <c r="F51" s="13"/>
      <c r="G51" s="13"/>
    </row>
    <row r="52" spans="2:7" ht="50.1" customHeight="1" x14ac:dyDescent="0.25">
      <c r="B52" s="25"/>
      <c r="C52" s="471"/>
      <c r="D52" s="471"/>
      <c r="E52" s="475"/>
      <c r="F52" s="475"/>
      <c r="G52" s="13"/>
    </row>
    <row r="53" spans="2:7" ht="99.95" customHeight="1" x14ac:dyDescent="0.25">
      <c r="B53" s="25"/>
      <c r="C53" s="474"/>
      <c r="D53" s="474"/>
      <c r="E53" s="475"/>
      <c r="F53" s="475"/>
      <c r="G53" s="13"/>
    </row>
    <row r="54" spans="2:7" x14ac:dyDescent="0.25">
      <c r="B54" s="25"/>
      <c r="C54" s="28"/>
      <c r="D54" s="25"/>
      <c r="E54" s="29"/>
      <c r="F54" s="13"/>
      <c r="G54" s="13"/>
    </row>
    <row r="55" spans="2:7" x14ac:dyDescent="0.25">
      <c r="B55" s="25"/>
      <c r="C55" s="28"/>
      <c r="D55" s="28"/>
      <c r="E55" s="29"/>
      <c r="F55" s="29"/>
      <c r="G55" s="12"/>
    </row>
    <row r="56" spans="2:7" x14ac:dyDescent="0.25">
      <c r="E56" s="30"/>
      <c r="F56" s="30"/>
    </row>
    <row r="57" spans="2:7" x14ac:dyDescent="0.25">
      <c r="E57" s="30"/>
      <c r="F57" s="30"/>
    </row>
  </sheetData>
  <mergeCells count="36">
    <mergeCell ref="E10:F10"/>
    <mergeCell ref="C8:F8"/>
    <mergeCell ref="C12:D12"/>
    <mergeCell ref="C43:D43"/>
    <mergeCell ref="C42:D42"/>
    <mergeCell ref="E43:F43"/>
    <mergeCell ref="E42:F42"/>
    <mergeCell ref="C3:G3"/>
    <mergeCell ref="C41:F41"/>
    <mergeCell ref="C9:D9"/>
    <mergeCell ref="C10:D10"/>
    <mergeCell ref="C26:D26"/>
    <mergeCell ref="C27:D27"/>
    <mergeCell ref="C40:D40"/>
    <mergeCell ref="E40:F40"/>
    <mergeCell ref="C5:F5"/>
    <mergeCell ref="B4:F4"/>
    <mergeCell ref="C16:D16"/>
    <mergeCell ref="C7:D7"/>
    <mergeCell ref="C15:D15"/>
    <mergeCell ref="C13:F13"/>
    <mergeCell ref="E12:F12"/>
    <mergeCell ref="E9:F9"/>
    <mergeCell ref="C45:D45"/>
    <mergeCell ref="C46:D46"/>
    <mergeCell ref="E46:F46"/>
    <mergeCell ref="C39:F39"/>
    <mergeCell ref="C53:D53"/>
    <mergeCell ref="E52:F52"/>
    <mergeCell ref="E53:F53"/>
    <mergeCell ref="E49:F49"/>
    <mergeCell ref="E48:F48"/>
    <mergeCell ref="C48:D48"/>
    <mergeCell ref="C49:D49"/>
    <mergeCell ref="C52:D52"/>
    <mergeCell ref="C51:D51"/>
  </mergeCells>
  <dataValidations count="2">
    <dataValidation type="whole" allowBlank="1" showInputMessage="1" showErrorMessage="1" sqref="E48 E42 E9">
      <formula1>-999999999</formula1>
      <formula2>999999999</formula2>
    </dataValidation>
    <dataValidation type="list" allowBlank="1" showInputMessage="1" showErrorMessage="1" sqref="E52">
      <formula1>$K$58:$K$59</formula1>
    </dataValidation>
  </dataValidations>
  <pageMargins left="0.25" right="0.25" top="0.18" bottom="0.19"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L14:N16"/>
  <sheetViews>
    <sheetView workbookViewId="0"/>
  </sheetViews>
  <sheetFormatPr defaultColWidth="11.5703125" defaultRowHeight="15" x14ac:dyDescent="0.25"/>
  <cols>
    <col min="12" max="12" width="15" bestFit="1" customWidth="1"/>
    <col min="13" max="13" width="12.85546875" bestFit="1" customWidth="1"/>
    <col min="14" max="14" width="11.85546875" bestFit="1" customWidth="1"/>
  </cols>
  <sheetData>
    <row r="14" spans="12:14" x14ac:dyDescent="0.25">
      <c r="L14" t="s">
        <v>900</v>
      </c>
      <c r="M14" t="s">
        <v>898</v>
      </c>
      <c r="N14" t="s">
        <v>899</v>
      </c>
    </row>
    <row r="15" spans="12:14" x14ac:dyDescent="0.25">
      <c r="L15" t="s">
        <v>902</v>
      </c>
      <c r="M15" s="290">
        <v>170592</v>
      </c>
      <c r="N15" s="333">
        <f>M15/9.64460787102245</f>
        <v>17687.810876432774</v>
      </c>
    </row>
    <row r="16" spans="12:14" x14ac:dyDescent="0.25">
      <c r="L16" s="347" t="s">
        <v>901</v>
      </c>
      <c r="M16" s="411">
        <v>223752</v>
      </c>
      <c r="N16" s="410">
        <f>M16/9.64460787102245</f>
        <v>23199.699043469715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60"/>
  <sheetViews>
    <sheetView workbookViewId="0">
      <selection activeCell="C5" sqref="C5:F5"/>
    </sheetView>
  </sheetViews>
  <sheetFormatPr defaultColWidth="9.140625" defaultRowHeight="15" x14ac:dyDescent="0.25"/>
  <cols>
    <col min="1" max="2" width="1.85546875" customWidth="1"/>
    <col min="3" max="3" width="35.85546875" customWidth="1"/>
    <col min="4" max="4" width="26.140625" customWidth="1"/>
    <col min="5" max="5" width="22.85546875" customWidth="1"/>
    <col min="6" max="6" width="25" customWidth="1"/>
    <col min="7" max="7" width="2" customWidth="1"/>
    <col min="8" max="8" width="1.5703125" customWidth="1"/>
  </cols>
  <sheetData>
    <row r="1" spans="2:7" ht="15.75" thickBot="1" x14ac:dyDescent="0.3"/>
    <row r="2" spans="2:7" ht="15.75" thickBot="1" x14ac:dyDescent="0.3">
      <c r="B2" s="89"/>
      <c r="C2" s="90"/>
      <c r="D2" s="90"/>
      <c r="E2" s="90"/>
      <c r="F2" s="90"/>
      <c r="G2" s="91"/>
    </row>
    <row r="3" spans="2:7" ht="21" thickBot="1" x14ac:dyDescent="0.35">
      <c r="B3" s="92"/>
      <c r="C3" s="499" t="s">
        <v>222</v>
      </c>
      <c r="D3" s="500"/>
      <c r="E3" s="500"/>
      <c r="F3" s="501"/>
      <c r="G3" s="57"/>
    </row>
    <row r="4" spans="2:7" x14ac:dyDescent="0.25">
      <c r="B4" s="504"/>
      <c r="C4" s="505"/>
      <c r="D4" s="505"/>
      <c r="E4" s="505"/>
      <c r="F4" s="505"/>
      <c r="G4" s="57"/>
    </row>
    <row r="5" spans="2:7" x14ac:dyDescent="0.25">
      <c r="B5" s="58"/>
      <c r="C5" s="515"/>
      <c r="D5" s="515"/>
      <c r="E5" s="515"/>
      <c r="F5" s="515"/>
      <c r="G5" s="57"/>
    </row>
    <row r="6" spans="2:7" x14ac:dyDescent="0.25">
      <c r="B6" s="58"/>
      <c r="C6" s="59"/>
      <c r="D6" s="60"/>
      <c r="E6" s="59"/>
      <c r="F6" s="60"/>
      <c r="G6" s="57"/>
    </row>
    <row r="7" spans="2:7" x14ac:dyDescent="0.25">
      <c r="B7" s="58"/>
      <c r="C7" s="503" t="s">
        <v>233</v>
      </c>
      <c r="D7" s="503"/>
      <c r="E7" s="61"/>
      <c r="F7" s="60"/>
      <c r="G7" s="57"/>
    </row>
    <row r="8" spans="2:7" ht="15.75" thickBot="1" x14ac:dyDescent="0.3">
      <c r="B8" s="58"/>
      <c r="C8" s="516" t="s">
        <v>292</v>
      </c>
      <c r="D8" s="516"/>
      <c r="E8" s="516"/>
      <c r="F8" s="516"/>
      <c r="G8" s="57"/>
    </row>
    <row r="9" spans="2:7" ht="15.75" thickBot="1" x14ac:dyDescent="0.3">
      <c r="B9" s="58"/>
      <c r="C9" s="34" t="s">
        <v>235</v>
      </c>
      <c r="D9" s="35" t="s">
        <v>234</v>
      </c>
      <c r="E9" s="517" t="s">
        <v>269</v>
      </c>
      <c r="F9" s="518"/>
      <c r="G9" s="57"/>
    </row>
    <row r="10" spans="2:7" ht="96.75" customHeight="1" x14ac:dyDescent="0.25">
      <c r="B10" s="58"/>
      <c r="C10" s="397" t="s">
        <v>879</v>
      </c>
      <c r="D10" s="397" t="s">
        <v>883</v>
      </c>
      <c r="E10" s="528" t="s">
        <v>881</v>
      </c>
      <c r="F10" s="529"/>
      <c r="G10" s="57"/>
    </row>
    <row r="11" spans="2:7" ht="63.75" customHeight="1" x14ac:dyDescent="0.25">
      <c r="B11" s="58"/>
      <c r="C11" s="398" t="s">
        <v>880</v>
      </c>
      <c r="D11" s="397" t="s">
        <v>883</v>
      </c>
      <c r="E11" s="506" t="s">
        <v>882</v>
      </c>
      <c r="F11" s="507"/>
      <c r="G11" s="57"/>
    </row>
    <row r="12" spans="2:7" ht="96.75" customHeight="1" x14ac:dyDescent="0.25">
      <c r="B12" s="58"/>
      <c r="C12" s="398" t="s">
        <v>886</v>
      </c>
      <c r="D12" s="397" t="s">
        <v>884</v>
      </c>
      <c r="E12" s="506" t="s">
        <v>885</v>
      </c>
      <c r="F12" s="507"/>
      <c r="G12" s="57"/>
    </row>
    <row r="13" spans="2:7" ht="65.25" customHeight="1" x14ac:dyDescent="0.25">
      <c r="B13" s="58"/>
      <c r="C13" s="398" t="s">
        <v>887</v>
      </c>
      <c r="D13" s="397" t="s">
        <v>883</v>
      </c>
      <c r="E13" s="506" t="s">
        <v>889</v>
      </c>
      <c r="F13" s="507"/>
      <c r="G13" s="57"/>
    </row>
    <row r="14" spans="2:7" ht="68.25" customHeight="1" x14ac:dyDescent="0.25">
      <c r="B14" s="58"/>
      <c r="C14" s="398" t="s">
        <v>888</v>
      </c>
      <c r="D14" s="397" t="s">
        <v>884</v>
      </c>
      <c r="E14" s="506" t="s">
        <v>890</v>
      </c>
      <c r="F14" s="507"/>
      <c r="G14" s="57"/>
    </row>
    <row r="15" spans="2:7" ht="51.75" customHeight="1" x14ac:dyDescent="0.25">
      <c r="B15" s="58"/>
      <c r="C15" s="398" t="s">
        <v>891</v>
      </c>
      <c r="D15" s="397" t="s">
        <v>892</v>
      </c>
      <c r="E15" s="506" t="s">
        <v>893</v>
      </c>
      <c r="F15" s="507"/>
      <c r="G15" s="57"/>
    </row>
    <row r="16" spans="2:7" ht="30" customHeight="1" x14ac:dyDescent="0.25">
      <c r="B16" s="58"/>
      <c r="C16" s="37"/>
      <c r="D16" s="37"/>
      <c r="E16" s="511"/>
      <c r="F16" s="512"/>
      <c r="G16" s="57"/>
    </row>
    <row r="17" spans="2:7" ht="30" customHeight="1" x14ac:dyDescent="0.25">
      <c r="B17" s="58"/>
      <c r="C17" s="37"/>
      <c r="D17" s="37"/>
      <c r="E17" s="511"/>
      <c r="F17" s="512"/>
      <c r="G17" s="57"/>
    </row>
    <row r="18" spans="2:7" ht="30" customHeight="1" x14ac:dyDescent="0.25">
      <c r="B18" s="58"/>
      <c r="C18" s="37"/>
      <c r="D18" s="37"/>
      <c r="E18" s="511"/>
      <c r="F18" s="512"/>
      <c r="G18" s="57"/>
    </row>
    <row r="19" spans="2:7" ht="30" customHeight="1" x14ac:dyDescent="0.25">
      <c r="B19" s="58"/>
      <c r="C19" s="37"/>
      <c r="D19" s="37"/>
      <c r="E19" s="511"/>
      <c r="F19" s="512"/>
      <c r="G19" s="57"/>
    </row>
    <row r="20" spans="2:7" ht="30" customHeight="1" thickBot="1" x14ac:dyDescent="0.3">
      <c r="B20" s="58"/>
      <c r="C20" s="38"/>
      <c r="D20" s="38"/>
      <c r="E20" s="513"/>
      <c r="F20" s="514"/>
      <c r="G20" s="57"/>
    </row>
    <row r="21" spans="2:7" x14ac:dyDescent="0.25">
      <c r="B21" s="58"/>
      <c r="C21" s="60"/>
      <c r="D21" s="60"/>
      <c r="E21" s="60"/>
      <c r="F21" s="60"/>
      <c r="G21" s="57"/>
    </row>
    <row r="22" spans="2:7" x14ac:dyDescent="0.25">
      <c r="B22" s="58"/>
      <c r="C22" s="509" t="s">
        <v>252</v>
      </c>
      <c r="D22" s="509"/>
      <c r="E22" s="509"/>
      <c r="F22" s="509"/>
      <c r="G22" s="57"/>
    </row>
    <row r="23" spans="2:7" ht="15.75" thickBot="1" x14ac:dyDescent="0.3">
      <c r="B23" s="58"/>
      <c r="C23" s="510" t="s">
        <v>267</v>
      </c>
      <c r="D23" s="510"/>
      <c r="E23" s="510"/>
      <c r="F23" s="510"/>
      <c r="G23" s="57"/>
    </row>
    <row r="24" spans="2:7" ht="15.75" thickBot="1" x14ac:dyDescent="0.3">
      <c r="B24" s="58"/>
      <c r="C24" s="34" t="s">
        <v>235</v>
      </c>
      <c r="D24" s="35" t="s">
        <v>234</v>
      </c>
      <c r="E24" s="517" t="s">
        <v>269</v>
      </c>
      <c r="F24" s="518"/>
      <c r="G24" s="57"/>
    </row>
    <row r="25" spans="2:7" ht="39.950000000000003" customHeight="1" x14ac:dyDescent="0.25">
      <c r="B25" s="58"/>
      <c r="C25" s="37"/>
      <c r="D25" s="36"/>
      <c r="E25" s="506"/>
      <c r="F25" s="507"/>
      <c r="G25" s="57"/>
    </row>
    <row r="26" spans="2:7" ht="39.950000000000003" customHeight="1" x14ac:dyDescent="0.25">
      <c r="B26" s="58"/>
      <c r="C26" s="37"/>
      <c r="D26" s="36"/>
      <c r="E26" s="506"/>
      <c r="F26" s="507"/>
      <c r="G26" s="57"/>
    </row>
    <row r="27" spans="2:7" ht="39.950000000000003" customHeight="1" x14ac:dyDescent="0.25">
      <c r="B27" s="58"/>
      <c r="C27" s="37"/>
      <c r="D27" s="37"/>
      <c r="E27" s="511"/>
      <c r="F27" s="512"/>
      <c r="G27" s="57"/>
    </row>
    <row r="28" spans="2:7" ht="39.950000000000003" customHeight="1" thickBot="1" x14ac:dyDescent="0.3">
      <c r="B28" s="58"/>
      <c r="C28" s="38"/>
      <c r="D28" s="38"/>
      <c r="E28" s="513"/>
      <c r="F28" s="514"/>
      <c r="G28" s="57"/>
    </row>
    <row r="29" spans="2:7" x14ac:dyDescent="0.25">
      <c r="B29" s="58"/>
      <c r="C29" s="60"/>
      <c r="D29" s="60"/>
      <c r="E29" s="60"/>
      <c r="F29" s="60"/>
      <c r="G29" s="57"/>
    </row>
    <row r="30" spans="2:7" x14ac:dyDescent="0.25">
      <c r="B30" s="58"/>
      <c r="C30" s="60"/>
      <c r="D30" s="60"/>
      <c r="E30" s="60"/>
      <c r="F30" s="60"/>
      <c r="G30" s="57"/>
    </row>
    <row r="31" spans="2:7" ht="31.5" customHeight="1" x14ac:dyDescent="0.25">
      <c r="B31" s="58"/>
      <c r="C31" s="508" t="s">
        <v>251</v>
      </c>
      <c r="D31" s="508"/>
      <c r="E31" s="508"/>
      <c r="F31" s="508"/>
      <c r="G31" s="57"/>
    </row>
    <row r="32" spans="2:7" ht="15.75" thickBot="1" x14ac:dyDescent="0.3">
      <c r="B32" s="58"/>
      <c r="C32" s="516" t="s">
        <v>270</v>
      </c>
      <c r="D32" s="516"/>
      <c r="E32" s="519"/>
      <c r="F32" s="519"/>
      <c r="G32" s="57"/>
    </row>
    <row r="33" spans="2:7" ht="99.95" customHeight="1" thickBot="1" x14ac:dyDescent="0.3">
      <c r="B33" s="58"/>
      <c r="C33" s="525"/>
      <c r="D33" s="526"/>
      <c r="E33" s="526"/>
      <c r="F33" s="527"/>
      <c r="G33" s="57"/>
    </row>
    <row r="34" spans="2:7" x14ac:dyDescent="0.25">
      <c r="B34" s="58"/>
      <c r="C34" s="60"/>
      <c r="D34" s="60"/>
      <c r="E34" s="60"/>
      <c r="F34" s="60"/>
      <c r="G34" s="57"/>
    </row>
    <row r="35" spans="2:7" x14ac:dyDescent="0.25">
      <c r="B35" s="58"/>
      <c r="C35" s="60"/>
      <c r="D35" s="60"/>
      <c r="E35" s="60"/>
      <c r="F35" s="60"/>
      <c r="G35" s="57"/>
    </row>
    <row r="36" spans="2:7" x14ac:dyDescent="0.25">
      <c r="B36" s="58"/>
      <c r="C36" s="60"/>
      <c r="D36" s="60"/>
      <c r="E36" s="60"/>
      <c r="F36" s="60"/>
      <c r="G36" s="57"/>
    </row>
    <row r="37" spans="2:7" ht="15.75" thickBot="1" x14ac:dyDescent="0.3">
      <c r="B37" s="62"/>
      <c r="C37" s="63"/>
      <c r="D37" s="63"/>
      <c r="E37" s="63"/>
      <c r="F37" s="63"/>
      <c r="G37" s="64"/>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8"/>
      <c r="D42" s="8"/>
      <c r="E42" s="8"/>
      <c r="F42" s="8"/>
      <c r="G42" s="8"/>
    </row>
    <row r="43" spans="2:7" x14ac:dyDescent="0.25">
      <c r="B43" s="8"/>
      <c r="C43" s="8"/>
      <c r="D43" s="8"/>
      <c r="E43" s="8"/>
      <c r="F43" s="8"/>
      <c r="G43" s="8"/>
    </row>
    <row r="44" spans="2:7" x14ac:dyDescent="0.25">
      <c r="B44" s="8"/>
      <c r="C44" s="520"/>
      <c r="D44" s="520"/>
      <c r="E44" s="7"/>
      <c r="F44" s="8"/>
      <c r="G44" s="8"/>
    </row>
    <row r="45" spans="2:7" x14ac:dyDescent="0.25">
      <c r="B45" s="8"/>
      <c r="C45" s="520"/>
      <c r="D45" s="520"/>
      <c r="E45" s="7"/>
      <c r="F45" s="8"/>
      <c r="G45" s="8"/>
    </row>
    <row r="46" spans="2:7" x14ac:dyDescent="0.25">
      <c r="B46" s="8"/>
      <c r="C46" s="530"/>
      <c r="D46" s="530"/>
      <c r="E46" s="530"/>
      <c r="F46" s="530"/>
      <c r="G46" s="8"/>
    </row>
    <row r="47" spans="2:7" x14ac:dyDescent="0.25">
      <c r="B47" s="8"/>
      <c r="C47" s="523"/>
      <c r="D47" s="523"/>
      <c r="E47" s="524"/>
      <c r="F47" s="524"/>
      <c r="G47" s="8"/>
    </row>
    <row r="48" spans="2:7" x14ac:dyDescent="0.25">
      <c r="B48" s="8"/>
      <c r="C48" s="523"/>
      <c r="D48" s="523"/>
      <c r="E48" s="521"/>
      <c r="F48" s="521"/>
      <c r="G48" s="8"/>
    </row>
    <row r="49" spans="2:7" x14ac:dyDescent="0.25">
      <c r="B49" s="8"/>
      <c r="C49" s="8"/>
      <c r="D49" s="8"/>
      <c r="E49" s="8"/>
      <c r="F49" s="8"/>
      <c r="G49" s="8"/>
    </row>
    <row r="50" spans="2:7" x14ac:dyDescent="0.25">
      <c r="B50" s="8"/>
      <c r="C50" s="520"/>
      <c r="D50" s="520"/>
      <c r="E50" s="7"/>
      <c r="F50" s="8"/>
      <c r="G50" s="8"/>
    </row>
    <row r="51" spans="2:7" x14ac:dyDescent="0.25">
      <c r="B51" s="8"/>
      <c r="C51" s="520"/>
      <c r="D51" s="520"/>
      <c r="E51" s="522"/>
      <c r="F51" s="522"/>
      <c r="G51" s="8"/>
    </row>
    <row r="52" spans="2:7" x14ac:dyDescent="0.25">
      <c r="B52" s="8"/>
      <c r="C52" s="7"/>
      <c r="D52" s="7"/>
      <c r="E52" s="7"/>
      <c r="F52" s="7"/>
      <c r="G52" s="8"/>
    </row>
    <row r="53" spans="2:7" x14ac:dyDescent="0.25">
      <c r="B53" s="8"/>
      <c r="C53" s="523"/>
      <c r="D53" s="523"/>
      <c r="E53" s="524"/>
      <c r="F53" s="524"/>
      <c r="G53" s="8"/>
    </row>
    <row r="54" spans="2:7" x14ac:dyDescent="0.25">
      <c r="B54" s="8"/>
      <c r="C54" s="523"/>
      <c r="D54" s="523"/>
      <c r="E54" s="521"/>
      <c r="F54" s="521"/>
      <c r="G54" s="8"/>
    </row>
    <row r="55" spans="2:7" x14ac:dyDescent="0.25">
      <c r="B55" s="8"/>
      <c r="C55" s="8"/>
      <c r="D55" s="8"/>
      <c r="E55" s="8"/>
      <c r="F55" s="8"/>
      <c r="G55" s="8"/>
    </row>
    <row r="56" spans="2:7" x14ac:dyDescent="0.25">
      <c r="B56" s="8"/>
      <c r="C56" s="520"/>
      <c r="D56" s="520"/>
      <c r="E56" s="8"/>
      <c r="F56" s="8"/>
      <c r="G56" s="8"/>
    </row>
    <row r="57" spans="2:7" x14ac:dyDescent="0.25">
      <c r="B57" s="8"/>
      <c r="C57" s="520"/>
      <c r="D57" s="520"/>
      <c r="E57" s="521"/>
      <c r="F57" s="521"/>
      <c r="G57" s="8"/>
    </row>
    <row r="58" spans="2:7" x14ac:dyDescent="0.25">
      <c r="B58" s="8"/>
      <c r="C58" s="523"/>
      <c r="D58" s="523"/>
      <c r="E58" s="521"/>
      <c r="F58" s="521"/>
      <c r="G58" s="8"/>
    </row>
    <row r="59" spans="2:7" x14ac:dyDescent="0.25">
      <c r="B59" s="8"/>
      <c r="C59" s="9"/>
      <c r="D59" s="8"/>
      <c r="E59" s="9"/>
      <c r="F59" s="8"/>
      <c r="G59" s="8"/>
    </row>
    <row r="60" spans="2:7" x14ac:dyDescent="0.25">
      <c r="B60" s="8"/>
      <c r="C60" s="9"/>
      <c r="D60" s="9"/>
      <c r="E60" s="9"/>
      <c r="F60" s="9"/>
      <c r="G60" s="10"/>
    </row>
  </sheetData>
  <mergeCells count="47">
    <mergeCell ref="C58:D58"/>
    <mergeCell ref="E58:F58"/>
    <mergeCell ref="C54:D54"/>
    <mergeCell ref="E54:F54"/>
    <mergeCell ref="C44:D44"/>
    <mergeCell ref="C45:D45"/>
    <mergeCell ref="E48:F48"/>
    <mergeCell ref="C50:D50"/>
    <mergeCell ref="C46:F46"/>
    <mergeCell ref="C47:D4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E32:F32"/>
    <mergeCell ref="E24:F24"/>
    <mergeCell ref="E25:F25"/>
    <mergeCell ref="E26:F26"/>
    <mergeCell ref="E27:F27"/>
    <mergeCell ref="B4:F4"/>
    <mergeCell ref="C5:F5"/>
    <mergeCell ref="C7:D7"/>
    <mergeCell ref="C8:F8"/>
    <mergeCell ref="E9:F9"/>
    <mergeCell ref="E13:F13"/>
    <mergeCell ref="E14:F14"/>
    <mergeCell ref="C31:F31"/>
    <mergeCell ref="C22:F22"/>
    <mergeCell ref="C23:F23"/>
    <mergeCell ref="E16:F16"/>
    <mergeCell ref="E17:F17"/>
    <mergeCell ref="E28:F28"/>
    <mergeCell ref="E15:F15"/>
    <mergeCell ref="E19:F19"/>
    <mergeCell ref="E20:F20"/>
  </mergeCells>
  <dataValidations disablePrompts="1" count="2">
    <dataValidation type="whole" allowBlank="1" showInputMessage="1" showErrorMessage="1" sqref="E53 E47">
      <formula1>-999999999</formula1>
      <formula2>999999999</formula2>
    </dataValidation>
    <dataValidation type="list" allowBlank="1" showInputMessage="1" showErrorMessage="1" sqref="E57">
      <formula1>$K$64:$K$65</formula1>
    </dataValidation>
  </dataValidation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Z126"/>
  <sheetViews>
    <sheetView zoomScale="80" zoomScaleNormal="80" workbookViewId="0">
      <selection activeCell="F11" sqref="F11:G11"/>
    </sheetView>
  </sheetViews>
  <sheetFormatPr defaultColWidth="9.140625" defaultRowHeight="15" x14ac:dyDescent="0.25"/>
  <cols>
    <col min="1" max="1" width="2.140625" customWidth="1"/>
    <col min="2" max="2" width="2.28515625" customWidth="1"/>
    <col min="3" max="3" width="12.5703125" style="11" customWidth="1"/>
    <col min="4" max="4" width="15.5703125" customWidth="1"/>
    <col min="5" max="5" width="15" customWidth="1"/>
    <col min="6" max="6" width="18.85546875" customWidth="1"/>
    <col min="7" max="7" width="24.7109375" customWidth="1"/>
    <col min="8" max="8" width="62.140625" customWidth="1"/>
    <col min="9" max="9" width="9.42578125" customWidth="1"/>
    <col min="10" max="10" width="2.7109375" customWidth="1"/>
    <col min="11" max="11" width="2" customWidth="1"/>
    <col min="12" max="12" width="40.7109375" customWidth="1"/>
  </cols>
  <sheetData>
    <row r="1" spans="1:52" ht="15.75" thickBot="1" x14ac:dyDescent="0.3">
      <c r="A1" s="20"/>
      <c r="B1" s="20"/>
      <c r="C1" s="19"/>
      <c r="D1" s="20"/>
      <c r="E1" s="20"/>
      <c r="F1" s="20"/>
      <c r="G1" s="20"/>
      <c r="H1" s="99"/>
      <c r="I1" s="99"/>
      <c r="J1" s="20"/>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row>
    <row r="2" spans="1:52" ht="15.75" thickBot="1" x14ac:dyDescent="0.3">
      <c r="A2" s="20"/>
      <c r="B2" s="39"/>
      <c r="C2" s="40"/>
      <c r="D2" s="41"/>
      <c r="E2" s="41"/>
      <c r="F2" s="41"/>
      <c r="G2" s="41"/>
      <c r="H2" s="106"/>
      <c r="I2" s="106"/>
      <c r="J2" s="42"/>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row>
    <row r="3" spans="1:52" ht="21" thickBot="1" x14ac:dyDescent="0.35">
      <c r="A3" s="20"/>
      <c r="B3" s="92"/>
      <c r="C3" s="499" t="s">
        <v>248</v>
      </c>
      <c r="D3" s="500"/>
      <c r="E3" s="500"/>
      <c r="F3" s="500"/>
      <c r="G3" s="500"/>
      <c r="H3" s="500"/>
      <c r="I3" s="501"/>
      <c r="J3" s="94"/>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row>
    <row r="4" spans="1:52" ht="15" customHeight="1" x14ac:dyDescent="0.25">
      <c r="A4" s="20"/>
      <c r="B4" s="43"/>
      <c r="C4" s="554" t="s">
        <v>223</v>
      </c>
      <c r="D4" s="554"/>
      <c r="E4" s="554"/>
      <c r="F4" s="554"/>
      <c r="G4" s="554"/>
      <c r="H4" s="554"/>
      <c r="I4" s="554"/>
      <c r="J4" s="44"/>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row>
    <row r="5" spans="1:52" ht="15" customHeight="1" x14ac:dyDescent="0.25">
      <c r="A5" s="20"/>
      <c r="B5" s="43"/>
      <c r="C5" s="129"/>
      <c r="D5" s="129"/>
      <c r="E5" s="129"/>
      <c r="F5" s="129"/>
      <c r="G5" s="129"/>
      <c r="H5" s="129"/>
      <c r="I5" s="129"/>
      <c r="J5" s="44"/>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row>
    <row r="6" spans="1:52" x14ac:dyDescent="0.25">
      <c r="A6" s="20"/>
      <c r="B6" s="43"/>
      <c r="C6" s="45"/>
      <c r="D6" s="46"/>
      <c r="E6" s="46"/>
      <c r="F6" s="46"/>
      <c r="G6" s="46"/>
      <c r="H6" s="107"/>
      <c r="I6" s="107"/>
      <c r="J6" s="44"/>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row>
    <row r="7" spans="1:52" ht="15.75" customHeight="1" x14ac:dyDescent="0.25">
      <c r="A7" s="20"/>
      <c r="B7" s="43"/>
      <c r="C7" s="45"/>
      <c r="D7" s="555" t="s">
        <v>249</v>
      </c>
      <c r="E7" s="555"/>
      <c r="F7" s="555" t="s">
        <v>253</v>
      </c>
      <c r="G7" s="555"/>
      <c r="H7" s="104" t="s">
        <v>254</v>
      </c>
      <c r="I7" s="104" t="s">
        <v>232</v>
      </c>
      <c r="J7" s="44"/>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row>
    <row r="8" spans="1:52" s="11" customFormat="1" ht="37.5" customHeight="1" x14ac:dyDescent="0.25">
      <c r="A8" s="19"/>
      <c r="B8" s="48"/>
      <c r="C8" s="535" t="s">
        <v>247</v>
      </c>
      <c r="D8" s="539" t="s">
        <v>869</v>
      </c>
      <c r="E8" s="540"/>
      <c r="F8" s="540"/>
      <c r="G8" s="540"/>
      <c r="H8" s="540"/>
      <c r="I8" s="541"/>
      <c r="J8" s="4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row>
    <row r="9" spans="1:52" s="11" customFormat="1" ht="137.25" customHeight="1" x14ac:dyDescent="0.25">
      <c r="A9" s="19"/>
      <c r="B9" s="48"/>
      <c r="C9" s="535"/>
      <c r="D9" s="531" t="s">
        <v>846</v>
      </c>
      <c r="E9" s="531"/>
      <c r="F9" s="537" t="s">
        <v>870</v>
      </c>
      <c r="G9" s="538"/>
      <c r="H9" s="389" t="s">
        <v>871</v>
      </c>
      <c r="I9" s="388" t="s">
        <v>20</v>
      </c>
      <c r="J9" s="4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row>
    <row r="10" spans="1:52" s="11" customFormat="1" ht="24" customHeight="1" x14ac:dyDescent="0.25">
      <c r="A10" s="19"/>
      <c r="B10" s="48"/>
      <c r="C10" s="316"/>
      <c r="D10" s="532" t="s">
        <v>825</v>
      </c>
      <c r="E10" s="533"/>
      <c r="F10" s="533"/>
      <c r="G10" s="533"/>
      <c r="H10" s="533"/>
      <c r="I10" s="534"/>
      <c r="J10" s="4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row>
    <row r="11" spans="1:52" s="11" customFormat="1" ht="158.25" customHeight="1" x14ac:dyDescent="0.25">
      <c r="A11" s="19"/>
      <c r="B11" s="48"/>
      <c r="C11" s="316"/>
      <c r="D11" s="531" t="s">
        <v>849</v>
      </c>
      <c r="E11" s="531"/>
      <c r="F11" s="542" t="s">
        <v>872</v>
      </c>
      <c r="G11" s="543"/>
      <c r="H11" s="389" t="s">
        <v>873</v>
      </c>
      <c r="I11" s="387" t="s">
        <v>20</v>
      </c>
      <c r="J11" s="4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row>
    <row r="12" spans="1:52" s="11" customFormat="1" ht="21" customHeight="1" x14ac:dyDescent="0.25">
      <c r="A12" s="19"/>
      <c r="B12" s="48"/>
      <c r="C12" s="316"/>
      <c r="D12" s="532" t="s">
        <v>351</v>
      </c>
      <c r="E12" s="533"/>
      <c r="F12" s="533"/>
      <c r="G12" s="533"/>
      <c r="H12" s="533"/>
      <c r="I12" s="534"/>
      <c r="J12" s="4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row>
    <row r="13" spans="1:52" s="11" customFormat="1" ht="198" customHeight="1" x14ac:dyDescent="0.25">
      <c r="A13" s="19"/>
      <c r="B13" s="48"/>
      <c r="C13" s="316"/>
      <c r="D13" s="531" t="s">
        <v>852</v>
      </c>
      <c r="E13" s="531"/>
      <c r="F13" s="531" t="s">
        <v>854</v>
      </c>
      <c r="G13" s="531"/>
      <c r="H13" s="389" t="s">
        <v>874</v>
      </c>
      <c r="I13" s="387" t="s">
        <v>20</v>
      </c>
      <c r="J13" s="4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row>
    <row r="14" spans="1:52" s="11" customFormat="1" ht="21" customHeight="1" x14ac:dyDescent="0.25">
      <c r="A14" s="19"/>
      <c r="B14" s="48"/>
      <c r="C14" s="316"/>
      <c r="D14" s="532" t="s">
        <v>855</v>
      </c>
      <c r="E14" s="533"/>
      <c r="F14" s="533"/>
      <c r="G14" s="533"/>
      <c r="H14" s="533"/>
      <c r="I14" s="534"/>
      <c r="J14" s="4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row>
    <row r="15" spans="1:52" s="11" customFormat="1" ht="122.25" customHeight="1" x14ac:dyDescent="0.25">
      <c r="A15" s="19"/>
      <c r="B15" s="48"/>
      <c r="C15" s="316"/>
      <c r="D15" s="531" t="s">
        <v>856</v>
      </c>
      <c r="E15" s="531"/>
      <c r="F15" s="531" t="s">
        <v>726</v>
      </c>
      <c r="G15" s="531"/>
      <c r="H15" s="389" t="s">
        <v>878</v>
      </c>
      <c r="I15" s="387" t="s">
        <v>20</v>
      </c>
      <c r="J15" s="4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row>
    <row r="16" spans="1:52" s="11" customFormat="1" ht="21" customHeight="1" x14ac:dyDescent="0.25">
      <c r="A16" s="19"/>
      <c r="B16" s="48"/>
      <c r="C16" s="316"/>
      <c r="D16" s="532" t="s">
        <v>828</v>
      </c>
      <c r="E16" s="533"/>
      <c r="F16" s="533"/>
      <c r="G16" s="533"/>
      <c r="H16" s="533"/>
      <c r="I16" s="534"/>
      <c r="J16" s="4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row>
    <row r="17" spans="1:52" s="11" customFormat="1" ht="63" customHeight="1" x14ac:dyDescent="0.25">
      <c r="A17" s="19"/>
      <c r="B17" s="48"/>
      <c r="C17" s="316"/>
      <c r="D17" s="531" t="s">
        <v>858</v>
      </c>
      <c r="E17" s="531"/>
      <c r="F17" s="531" t="s">
        <v>731</v>
      </c>
      <c r="G17" s="531"/>
      <c r="H17" s="389" t="s">
        <v>875</v>
      </c>
      <c r="I17" s="387" t="s">
        <v>861</v>
      </c>
      <c r="J17" s="4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row>
    <row r="18" spans="1:52" s="11" customFormat="1" ht="21" customHeight="1" x14ac:dyDescent="0.25">
      <c r="A18" s="19"/>
      <c r="B18" s="48"/>
      <c r="C18" s="316"/>
      <c r="D18" s="532" t="s">
        <v>829</v>
      </c>
      <c r="E18" s="533"/>
      <c r="F18" s="533"/>
      <c r="G18" s="533"/>
      <c r="H18" s="533"/>
      <c r="I18" s="534"/>
      <c r="J18" s="4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row>
    <row r="19" spans="1:52" s="11" customFormat="1" ht="161.25" customHeight="1" x14ac:dyDescent="0.25">
      <c r="A19" s="19"/>
      <c r="B19" s="48"/>
      <c r="C19" s="316"/>
      <c r="D19" s="531" t="s">
        <v>859</v>
      </c>
      <c r="E19" s="531"/>
      <c r="F19" s="531" t="s">
        <v>728</v>
      </c>
      <c r="G19" s="531"/>
      <c r="H19" s="389" t="s">
        <v>876</v>
      </c>
      <c r="I19" s="387" t="s">
        <v>20</v>
      </c>
      <c r="J19" s="49"/>
      <c r="L19" s="367"/>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row>
    <row r="20" spans="1:52" s="11" customFormat="1" ht="18.75" customHeight="1" thickBot="1" x14ac:dyDescent="0.3">
      <c r="A20" s="19"/>
      <c r="B20" s="48"/>
      <c r="C20" s="101"/>
      <c r="D20" s="50"/>
      <c r="E20" s="50"/>
      <c r="F20" s="50"/>
      <c r="G20" s="50"/>
      <c r="H20" s="112" t="s">
        <v>250</v>
      </c>
      <c r="I20" s="392" t="s">
        <v>20</v>
      </c>
      <c r="J20" s="4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row>
    <row r="21" spans="1:52" s="11" customFormat="1" ht="18.75" customHeight="1" x14ac:dyDescent="0.25">
      <c r="A21" s="19"/>
      <c r="B21" s="48"/>
      <c r="C21" s="156"/>
      <c r="D21" s="50"/>
      <c r="E21" s="50"/>
      <c r="F21" s="50"/>
      <c r="G21" s="50"/>
      <c r="H21" s="113"/>
      <c r="I21" s="45"/>
      <c r="J21" s="4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row>
    <row r="22" spans="1:52" s="11" customFormat="1" ht="15.75" thickBot="1" x14ac:dyDescent="0.3">
      <c r="A22" s="19"/>
      <c r="B22" s="48"/>
      <c r="C22" s="132"/>
      <c r="D22" s="562" t="s">
        <v>276</v>
      </c>
      <c r="E22" s="562"/>
      <c r="F22" s="562"/>
      <c r="G22" s="562"/>
      <c r="H22" s="562"/>
      <c r="I22" s="562"/>
      <c r="J22" s="4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row>
    <row r="23" spans="1:52" s="11" customFormat="1" ht="15.75" thickBot="1" x14ac:dyDescent="0.3">
      <c r="A23" s="19"/>
      <c r="B23" s="48"/>
      <c r="C23" s="132"/>
      <c r="D23" s="86" t="s">
        <v>60</v>
      </c>
      <c r="E23" s="556"/>
      <c r="F23" s="557"/>
      <c r="G23" s="557"/>
      <c r="H23" s="558"/>
      <c r="I23" s="50"/>
      <c r="J23" s="4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row>
    <row r="24" spans="1:52" s="11" customFormat="1" ht="15.75" thickBot="1" x14ac:dyDescent="0.3">
      <c r="A24" s="19"/>
      <c r="B24" s="48"/>
      <c r="C24" s="132"/>
      <c r="D24" s="86" t="s">
        <v>62</v>
      </c>
      <c r="E24" s="559"/>
      <c r="F24" s="560"/>
      <c r="G24" s="560"/>
      <c r="H24" s="561"/>
      <c r="I24" s="50"/>
      <c r="J24" s="4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row>
    <row r="25" spans="1:52" s="11" customFormat="1" ht="13.5" customHeight="1" x14ac:dyDescent="0.25">
      <c r="A25" s="19"/>
      <c r="B25" s="48"/>
      <c r="C25" s="132"/>
      <c r="D25" s="50"/>
      <c r="E25" s="50"/>
      <c r="F25" s="50"/>
      <c r="G25" s="50"/>
      <c r="H25" s="50"/>
      <c r="I25" s="50"/>
      <c r="J25" s="4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row>
    <row r="26" spans="1:52" s="11" customFormat="1" ht="30.75" customHeight="1" thickBot="1" x14ac:dyDescent="0.3">
      <c r="A26" s="19"/>
      <c r="B26" s="48"/>
      <c r="C26" s="502" t="s">
        <v>224</v>
      </c>
      <c r="D26" s="502"/>
      <c r="E26" s="502"/>
      <c r="F26" s="502"/>
      <c r="G26" s="502"/>
      <c r="H26" s="502"/>
      <c r="I26" s="107"/>
      <c r="J26" s="4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row>
    <row r="27" spans="1:52" s="11" customFormat="1" ht="30.75" customHeight="1" x14ac:dyDescent="0.25">
      <c r="A27" s="19"/>
      <c r="B27" s="48"/>
      <c r="C27" s="110"/>
      <c r="D27" s="544" t="s">
        <v>877</v>
      </c>
      <c r="E27" s="545"/>
      <c r="F27" s="545"/>
      <c r="G27" s="545"/>
      <c r="H27" s="545"/>
      <c r="I27" s="546"/>
      <c r="J27" s="4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row>
    <row r="28" spans="1:52" s="11" customFormat="1" ht="30.75" customHeight="1" x14ac:dyDescent="0.25">
      <c r="A28" s="19"/>
      <c r="B28" s="48"/>
      <c r="C28" s="110"/>
      <c r="D28" s="547"/>
      <c r="E28" s="548"/>
      <c r="F28" s="548"/>
      <c r="G28" s="548"/>
      <c r="H28" s="548"/>
      <c r="I28" s="549"/>
      <c r="J28" s="4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row>
    <row r="29" spans="1:52" s="11" customFormat="1" ht="30.75" customHeight="1" x14ac:dyDescent="0.25">
      <c r="A29" s="19"/>
      <c r="B29" s="48"/>
      <c r="C29" s="110"/>
      <c r="D29" s="547"/>
      <c r="E29" s="548"/>
      <c r="F29" s="548"/>
      <c r="G29" s="548"/>
      <c r="H29" s="548"/>
      <c r="I29" s="549"/>
      <c r="J29" s="4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row>
    <row r="30" spans="1:52" s="11" customFormat="1" ht="20.25" customHeight="1" thickBot="1" x14ac:dyDescent="0.3">
      <c r="A30" s="19"/>
      <c r="B30" s="48"/>
      <c r="C30" s="110"/>
      <c r="D30" s="550"/>
      <c r="E30" s="551"/>
      <c r="F30" s="551"/>
      <c r="G30" s="551"/>
      <c r="H30" s="551"/>
      <c r="I30" s="552"/>
      <c r="J30" s="4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row>
    <row r="31" spans="1:52" s="11" customFormat="1" x14ac:dyDescent="0.25">
      <c r="A31" s="19"/>
      <c r="B31" s="48"/>
      <c r="C31" s="102"/>
      <c r="D31" s="102"/>
      <c r="E31" s="102"/>
      <c r="F31" s="110"/>
      <c r="G31" s="102"/>
      <c r="H31" s="107"/>
      <c r="I31" s="107"/>
      <c r="J31" s="4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row>
    <row r="32" spans="1:52" ht="15.75" customHeight="1" thickBot="1" x14ac:dyDescent="0.3">
      <c r="A32" s="20"/>
      <c r="B32" s="48"/>
      <c r="C32" s="51"/>
      <c r="D32" s="553" t="s">
        <v>249</v>
      </c>
      <c r="E32" s="553"/>
      <c r="F32" s="553" t="s">
        <v>253</v>
      </c>
      <c r="G32" s="553"/>
      <c r="H32" s="104" t="s">
        <v>254</v>
      </c>
      <c r="I32" s="104" t="s">
        <v>232</v>
      </c>
      <c r="J32" s="49"/>
      <c r="K32" s="6"/>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row>
    <row r="33" spans="1:52" s="11" customFormat="1" ht="28.5" customHeight="1" x14ac:dyDescent="0.25">
      <c r="A33" s="19"/>
      <c r="B33" s="48"/>
      <c r="C33" s="535" t="s">
        <v>868</v>
      </c>
      <c r="D33" s="536" t="s">
        <v>744</v>
      </c>
      <c r="E33" s="536"/>
      <c r="F33" s="536"/>
      <c r="G33" s="536"/>
      <c r="H33" s="536"/>
      <c r="I33" s="536"/>
      <c r="J33" s="4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row>
    <row r="34" spans="1:52" s="11" customFormat="1" ht="111" customHeight="1" x14ac:dyDescent="0.25">
      <c r="A34" s="19"/>
      <c r="B34" s="48"/>
      <c r="C34" s="535"/>
      <c r="D34" s="531" t="s">
        <v>846</v>
      </c>
      <c r="E34" s="531"/>
      <c r="F34" s="537" t="s">
        <v>847</v>
      </c>
      <c r="G34" s="538"/>
      <c r="H34" s="389" t="s">
        <v>848</v>
      </c>
      <c r="I34" s="388" t="s">
        <v>20</v>
      </c>
      <c r="J34" s="4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row>
    <row r="35" spans="1:52" s="11" customFormat="1" ht="24" customHeight="1" x14ac:dyDescent="0.25">
      <c r="A35" s="19"/>
      <c r="B35" s="48"/>
      <c r="C35" s="316"/>
      <c r="D35" s="532" t="s">
        <v>825</v>
      </c>
      <c r="E35" s="533"/>
      <c r="F35" s="533"/>
      <c r="G35" s="533"/>
      <c r="H35" s="533"/>
      <c r="I35" s="534"/>
      <c r="J35" s="4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row>
    <row r="36" spans="1:52" s="11" customFormat="1" ht="81" customHeight="1" x14ac:dyDescent="0.25">
      <c r="A36" s="19"/>
      <c r="B36" s="48"/>
      <c r="C36" s="316"/>
      <c r="D36" s="531" t="s">
        <v>849</v>
      </c>
      <c r="E36" s="531"/>
      <c r="F36" s="542" t="s">
        <v>850</v>
      </c>
      <c r="G36" s="543"/>
      <c r="H36" s="389" t="s">
        <v>851</v>
      </c>
      <c r="I36" s="387" t="s">
        <v>20</v>
      </c>
      <c r="J36" s="4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row>
    <row r="37" spans="1:52" s="11" customFormat="1" ht="21" customHeight="1" x14ac:dyDescent="0.25">
      <c r="A37" s="19"/>
      <c r="B37" s="48"/>
      <c r="C37" s="316"/>
      <c r="D37" s="532" t="s">
        <v>351</v>
      </c>
      <c r="E37" s="533"/>
      <c r="F37" s="533"/>
      <c r="G37" s="533"/>
      <c r="H37" s="533"/>
      <c r="I37" s="534"/>
      <c r="J37" s="4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row>
    <row r="38" spans="1:52" s="11" customFormat="1" ht="55.5" customHeight="1" x14ac:dyDescent="0.25">
      <c r="A38" s="19"/>
      <c r="B38" s="48"/>
      <c r="C38" s="316"/>
      <c r="D38" s="531" t="s">
        <v>852</v>
      </c>
      <c r="E38" s="531"/>
      <c r="F38" s="531" t="s">
        <v>854</v>
      </c>
      <c r="G38" s="531"/>
      <c r="H38" s="389" t="s">
        <v>853</v>
      </c>
      <c r="I38" s="387" t="s">
        <v>20</v>
      </c>
      <c r="J38" s="4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row>
    <row r="39" spans="1:52" s="11" customFormat="1" ht="21" customHeight="1" x14ac:dyDescent="0.25">
      <c r="A39" s="19"/>
      <c r="B39" s="48"/>
      <c r="C39" s="316"/>
      <c r="D39" s="532" t="s">
        <v>855</v>
      </c>
      <c r="E39" s="533"/>
      <c r="F39" s="533"/>
      <c r="G39" s="533"/>
      <c r="H39" s="533"/>
      <c r="I39" s="534"/>
      <c r="J39" s="4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row>
    <row r="40" spans="1:52" s="11" customFormat="1" ht="63" customHeight="1" x14ac:dyDescent="0.25">
      <c r="A40" s="19"/>
      <c r="B40" s="48"/>
      <c r="C40" s="316"/>
      <c r="D40" s="531" t="s">
        <v>856</v>
      </c>
      <c r="E40" s="531"/>
      <c r="F40" s="531" t="s">
        <v>726</v>
      </c>
      <c r="G40" s="531"/>
      <c r="H40" s="391" t="s">
        <v>857</v>
      </c>
      <c r="I40" s="387" t="s">
        <v>20</v>
      </c>
      <c r="J40" s="4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row>
    <row r="41" spans="1:52" s="11" customFormat="1" ht="21" customHeight="1" x14ac:dyDescent="0.25">
      <c r="A41" s="19"/>
      <c r="B41" s="48"/>
      <c r="C41" s="316"/>
      <c r="D41" s="532" t="s">
        <v>828</v>
      </c>
      <c r="E41" s="533"/>
      <c r="F41" s="533"/>
      <c r="G41" s="533"/>
      <c r="H41" s="533"/>
      <c r="I41" s="534"/>
      <c r="J41" s="4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row>
    <row r="42" spans="1:52" s="11" customFormat="1" ht="63" customHeight="1" x14ac:dyDescent="0.25">
      <c r="A42" s="19"/>
      <c r="B42" s="48"/>
      <c r="C42" s="316"/>
      <c r="D42" s="531" t="s">
        <v>858</v>
      </c>
      <c r="E42" s="531"/>
      <c r="F42" s="531" t="s">
        <v>731</v>
      </c>
      <c r="G42" s="531"/>
      <c r="H42" s="389" t="s">
        <v>875</v>
      </c>
      <c r="I42" s="387" t="s">
        <v>861</v>
      </c>
      <c r="J42" s="4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row>
    <row r="43" spans="1:52" s="11" customFormat="1" ht="21" customHeight="1" x14ac:dyDescent="0.25">
      <c r="A43" s="19"/>
      <c r="B43" s="48"/>
      <c r="C43" s="316"/>
      <c r="D43" s="532" t="s">
        <v>829</v>
      </c>
      <c r="E43" s="533"/>
      <c r="F43" s="533"/>
      <c r="G43" s="533"/>
      <c r="H43" s="533"/>
      <c r="I43" s="534"/>
      <c r="J43" s="4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row>
    <row r="44" spans="1:52" s="11" customFormat="1" ht="30.75" thickBot="1" x14ac:dyDescent="0.3">
      <c r="A44" s="19"/>
      <c r="B44" s="48"/>
      <c r="C44" s="316"/>
      <c r="D44" s="531" t="s">
        <v>859</v>
      </c>
      <c r="E44" s="531"/>
      <c r="F44" s="531" t="s">
        <v>728</v>
      </c>
      <c r="G44" s="531"/>
      <c r="H44" s="389" t="s">
        <v>860</v>
      </c>
      <c r="I44" s="387" t="s">
        <v>20</v>
      </c>
      <c r="J44" s="4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row>
    <row r="45" spans="1:52" ht="18.75" customHeight="1" thickBot="1" x14ac:dyDescent="0.3">
      <c r="A45" s="20"/>
      <c r="B45" s="48"/>
      <c r="C45" s="45"/>
      <c r="D45" s="45"/>
      <c r="E45" s="45"/>
      <c r="F45" s="45"/>
      <c r="G45" s="45"/>
      <c r="H45" s="112" t="s">
        <v>250</v>
      </c>
      <c r="I45" s="396" t="s">
        <v>20</v>
      </c>
      <c r="J45" s="4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row>
    <row r="46" spans="1:52" ht="15.75" thickBot="1" x14ac:dyDescent="0.3">
      <c r="A46" s="20"/>
      <c r="B46" s="48"/>
      <c r="C46" s="45"/>
      <c r="D46" s="154" t="s">
        <v>276</v>
      </c>
      <c r="E46" s="157"/>
      <c r="F46" s="45"/>
      <c r="G46" s="45"/>
      <c r="H46" s="113"/>
      <c r="I46" s="45"/>
      <c r="J46" s="4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row>
    <row r="47" spans="1:52" ht="15.75" thickBot="1" x14ac:dyDescent="0.3">
      <c r="A47" s="20"/>
      <c r="B47" s="48"/>
      <c r="C47" s="45"/>
      <c r="D47" s="86" t="s">
        <v>60</v>
      </c>
      <c r="E47" s="559"/>
      <c r="F47" s="560"/>
      <c r="G47" s="560"/>
      <c r="H47" s="561"/>
      <c r="I47" s="45"/>
      <c r="J47" s="4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row>
    <row r="48" spans="1:52" ht="15.75" thickBot="1" x14ac:dyDescent="0.3">
      <c r="A48" s="20"/>
      <c r="B48" s="48"/>
      <c r="C48" s="45"/>
      <c r="D48" s="86" t="s">
        <v>62</v>
      </c>
      <c r="E48" s="559"/>
      <c r="F48" s="560"/>
      <c r="G48" s="560"/>
      <c r="H48" s="561"/>
      <c r="I48" s="45"/>
      <c r="J48" s="4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row>
    <row r="49" spans="1:52" x14ac:dyDescent="0.25">
      <c r="A49" s="20"/>
      <c r="B49" s="48"/>
      <c r="C49" s="45"/>
      <c r="D49" s="45"/>
      <c r="E49" s="45"/>
      <c r="F49" s="45"/>
      <c r="G49" s="45"/>
      <c r="H49" s="113"/>
      <c r="I49" s="45"/>
      <c r="J49" s="4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row>
    <row r="50" spans="1:52" ht="15.75" customHeight="1" thickBot="1" x14ac:dyDescent="0.3">
      <c r="A50" s="20"/>
      <c r="B50" s="48"/>
      <c r="C50" s="51"/>
      <c r="D50" s="553" t="s">
        <v>249</v>
      </c>
      <c r="E50" s="553"/>
      <c r="F50" s="553" t="s">
        <v>253</v>
      </c>
      <c r="G50" s="553"/>
      <c r="H50" s="104" t="s">
        <v>254</v>
      </c>
      <c r="I50" s="104" t="s">
        <v>232</v>
      </c>
      <c r="J50" s="49"/>
      <c r="K50" s="6"/>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row>
    <row r="51" spans="1:52" ht="39.950000000000003" customHeight="1" thickBot="1" x14ac:dyDescent="0.3">
      <c r="A51" s="20"/>
      <c r="B51" s="48"/>
      <c r="C51" s="103" t="s">
        <v>279</v>
      </c>
      <c r="D51" s="566"/>
      <c r="E51" s="567"/>
      <c r="F51" s="566"/>
      <c r="G51" s="567"/>
      <c r="H51" s="109"/>
      <c r="I51" s="109"/>
      <c r="J51" s="49"/>
      <c r="K51" s="6"/>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row>
    <row r="52" spans="1:52" ht="39.950000000000003" customHeight="1" thickBot="1" x14ac:dyDescent="0.3">
      <c r="A52" s="20"/>
      <c r="B52" s="48"/>
      <c r="C52" s="103"/>
      <c r="D52" s="566"/>
      <c r="E52" s="567"/>
      <c r="F52" s="566"/>
      <c r="G52" s="567"/>
      <c r="H52" s="109"/>
      <c r="I52" s="109"/>
      <c r="J52" s="4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row>
    <row r="53" spans="1:52" ht="48" customHeight="1" thickBot="1" x14ac:dyDescent="0.3">
      <c r="A53" s="20"/>
      <c r="B53" s="48"/>
      <c r="C53" s="103"/>
      <c r="D53" s="566"/>
      <c r="E53" s="567"/>
      <c r="F53" s="566"/>
      <c r="G53" s="567"/>
      <c r="H53" s="109"/>
      <c r="I53" s="109"/>
      <c r="J53" s="4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row>
    <row r="54" spans="1:52" ht="21.75" customHeight="1" thickBot="1" x14ac:dyDescent="0.3">
      <c r="A54" s="20"/>
      <c r="B54" s="48"/>
      <c r="C54" s="45"/>
      <c r="D54" s="45"/>
      <c r="E54" s="45"/>
      <c r="F54" s="45"/>
      <c r="G54" s="45"/>
      <c r="H54" s="112" t="s">
        <v>250</v>
      </c>
      <c r="I54" s="114"/>
      <c r="J54" s="4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row>
    <row r="55" spans="1:52" ht="15.75" thickBot="1" x14ac:dyDescent="0.3">
      <c r="A55" s="20"/>
      <c r="B55" s="48"/>
      <c r="C55" s="45"/>
      <c r="D55" s="154" t="s">
        <v>276</v>
      </c>
      <c r="E55" s="157"/>
      <c r="F55" s="45"/>
      <c r="G55" s="45"/>
      <c r="H55" s="113"/>
      <c r="I55" s="45"/>
      <c r="J55" s="4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row>
    <row r="56" spans="1:52" ht="15.75" thickBot="1" x14ac:dyDescent="0.3">
      <c r="A56" s="20"/>
      <c r="B56" s="48"/>
      <c r="C56" s="45"/>
      <c r="D56" s="86" t="s">
        <v>60</v>
      </c>
      <c r="E56" s="559"/>
      <c r="F56" s="560"/>
      <c r="G56" s="560"/>
      <c r="H56" s="561"/>
      <c r="I56" s="45"/>
      <c r="J56" s="4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row>
    <row r="57" spans="1:52" ht="15.75" thickBot="1" x14ac:dyDescent="0.3">
      <c r="A57" s="20"/>
      <c r="B57" s="48"/>
      <c r="C57" s="45"/>
      <c r="D57" s="86" t="s">
        <v>62</v>
      </c>
      <c r="E57" s="559"/>
      <c r="F57" s="560"/>
      <c r="G57" s="560"/>
      <c r="H57" s="561"/>
      <c r="I57" s="45"/>
      <c r="J57" s="4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row>
    <row r="58" spans="1:52" ht="15.75" thickBot="1" x14ac:dyDescent="0.3">
      <c r="A58" s="20"/>
      <c r="B58" s="48"/>
      <c r="C58" s="45"/>
      <c r="D58" s="86"/>
      <c r="E58" s="45"/>
      <c r="F58" s="45"/>
      <c r="G58" s="45"/>
      <c r="H58" s="45"/>
      <c r="I58" s="45"/>
      <c r="J58" s="4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row>
    <row r="59" spans="1:52" ht="168" customHeight="1" thickBot="1" x14ac:dyDescent="0.3">
      <c r="A59" s="20"/>
      <c r="B59" s="48"/>
      <c r="C59" s="111"/>
      <c r="D59" s="574" t="s">
        <v>255</v>
      </c>
      <c r="E59" s="574"/>
      <c r="F59" s="575"/>
      <c r="G59" s="576"/>
      <c r="H59" s="576"/>
      <c r="I59" s="577"/>
      <c r="J59" s="4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row>
    <row r="60" spans="1:52" s="11" customFormat="1" ht="18.75" customHeight="1" x14ac:dyDescent="0.25">
      <c r="A60" s="19"/>
      <c r="B60" s="48"/>
      <c r="C60" s="52"/>
      <c r="D60" s="52"/>
      <c r="E60" s="52"/>
      <c r="F60" s="52"/>
      <c r="G60" s="52"/>
      <c r="H60" s="107"/>
      <c r="I60" s="107"/>
      <c r="J60" s="4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row>
    <row r="61" spans="1:52" s="11" customFormat="1" ht="15.75" customHeight="1" thickBot="1" x14ac:dyDescent="0.3">
      <c r="A61" s="19"/>
      <c r="B61" s="48"/>
      <c r="C61" s="45"/>
      <c r="D61" s="46"/>
      <c r="E61" s="46"/>
      <c r="F61" s="46"/>
      <c r="G61" s="85" t="s">
        <v>225</v>
      </c>
      <c r="H61" s="107"/>
      <c r="I61" s="107"/>
      <c r="J61" s="4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row>
    <row r="62" spans="1:52" s="11" customFormat="1" ht="78" customHeight="1" x14ac:dyDescent="0.25">
      <c r="A62" s="19"/>
      <c r="B62" s="48"/>
      <c r="C62" s="45"/>
      <c r="D62" s="46"/>
      <c r="E62" s="46"/>
      <c r="F62" s="31" t="s">
        <v>226</v>
      </c>
      <c r="G62" s="568" t="s">
        <v>286</v>
      </c>
      <c r="H62" s="569"/>
      <c r="I62" s="570"/>
      <c r="J62" s="4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row>
    <row r="63" spans="1:52" s="11" customFormat="1" ht="54.75" customHeight="1" x14ac:dyDescent="0.25">
      <c r="A63" s="19"/>
      <c r="B63" s="48"/>
      <c r="C63" s="45"/>
      <c r="D63" s="46"/>
      <c r="E63" s="46"/>
      <c r="F63" s="32" t="s">
        <v>227</v>
      </c>
      <c r="G63" s="571" t="s">
        <v>287</v>
      </c>
      <c r="H63" s="572"/>
      <c r="I63" s="573"/>
      <c r="J63" s="4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row>
    <row r="64" spans="1:52" s="11" customFormat="1" ht="58.5" customHeight="1" x14ac:dyDescent="0.25">
      <c r="A64" s="19"/>
      <c r="B64" s="48"/>
      <c r="C64" s="45"/>
      <c r="D64" s="46"/>
      <c r="E64" s="46"/>
      <c r="F64" s="32" t="s">
        <v>228</v>
      </c>
      <c r="G64" s="571" t="s">
        <v>288</v>
      </c>
      <c r="H64" s="572"/>
      <c r="I64" s="573"/>
      <c r="J64" s="4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row>
    <row r="65" spans="1:52" ht="60" customHeight="1" x14ac:dyDescent="0.25">
      <c r="A65" s="20"/>
      <c r="B65" s="48"/>
      <c r="C65" s="45"/>
      <c r="D65" s="46"/>
      <c r="E65" s="46"/>
      <c r="F65" s="32" t="s">
        <v>229</v>
      </c>
      <c r="G65" s="571" t="s">
        <v>289</v>
      </c>
      <c r="H65" s="572"/>
      <c r="I65" s="573"/>
      <c r="J65" s="4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row>
    <row r="66" spans="1:52" ht="54" customHeight="1" x14ac:dyDescent="0.25">
      <c r="A66" s="20"/>
      <c r="B66" s="43"/>
      <c r="C66" s="45"/>
      <c r="D66" s="46"/>
      <c r="E66" s="46"/>
      <c r="F66" s="32" t="s">
        <v>230</v>
      </c>
      <c r="G66" s="571" t="s">
        <v>290</v>
      </c>
      <c r="H66" s="572"/>
      <c r="I66" s="573"/>
      <c r="J66" s="44"/>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row>
    <row r="67" spans="1:52" ht="61.5" customHeight="1" thickBot="1" x14ac:dyDescent="0.3">
      <c r="A67" s="20"/>
      <c r="B67" s="43"/>
      <c r="C67" s="45"/>
      <c r="D67" s="46"/>
      <c r="E67" s="46"/>
      <c r="F67" s="33" t="s">
        <v>231</v>
      </c>
      <c r="G67" s="563" t="s">
        <v>291</v>
      </c>
      <c r="H67" s="564"/>
      <c r="I67" s="565"/>
      <c r="J67" s="44"/>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row>
    <row r="68" spans="1:52" ht="15.75" thickBot="1" x14ac:dyDescent="0.3">
      <c r="A68" s="20"/>
      <c r="B68" s="53"/>
      <c r="C68" s="54"/>
      <c r="D68" s="55"/>
      <c r="E68" s="55"/>
      <c r="F68" s="55"/>
      <c r="G68" s="55"/>
      <c r="H68" s="108"/>
      <c r="I68" s="108"/>
      <c r="J68" s="56"/>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row>
    <row r="69" spans="1:52" ht="50.1" customHeight="1" x14ac:dyDescent="0.25">
      <c r="A69" s="20"/>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row>
    <row r="70" spans="1:52" ht="50.1" customHeight="1" x14ac:dyDescent="0.25">
      <c r="A70" s="20"/>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row>
    <row r="71" spans="1:52" ht="49.5" customHeight="1" x14ac:dyDescent="0.25">
      <c r="A71" s="20"/>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row>
    <row r="72" spans="1:52" ht="50.1" customHeight="1" x14ac:dyDescent="0.25">
      <c r="A72" s="20"/>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row>
    <row r="73" spans="1:52" ht="50.1" customHeight="1" x14ac:dyDescent="0.25">
      <c r="A73" s="20"/>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row>
    <row r="74" spans="1:52" ht="50.1" customHeight="1" x14ac:dyDescent="0.25">
      <c r="A74" s="20"/>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row>
    <row r="75" spans="1:52" x14ac:dyDescent="0.25">
      <c r="A75" s="20"/>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row>
    <row r="76" spans="1:52" x14ac:dyDescent="0.25">
      <c r="A76" s="20"/>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row>
    <row r="77" spans="1:52" x14ac:dyDescent="0.25">
      <c r="A77" s="20"/>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row>
    <row r="78" spans="1:52" x14ac:dyDescent="0.25">
      <c r="A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row>
    <row r="79" spans="1:52" x14ac:dyDescent="0.25">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row>
    <row r="80" spans="1:52" x14ac:dyDescent="0.2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row>
    <row r="81" spans="1:52" x14ac:dyDescent="0.25">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row>
    <row r="82" spans="1:52" x14ac:dyDescent="0.25">
      <c r="A82" s="99"/>
      <c r="B82" s="99"/>
      <c r="C82" s="99"/>
      <c r="D82" s="99"/>
      <c r="E82" s="99"/>
      <c r="F82" s="99"/>
      <c r="G82" s="99"/>
      <c r="H82" s="99"/>
      <c r="I82" s="99"/>
      <c r="J82" s="99"/>
      <c r="K82" s="99"/>
    </row>
    <row r="83" spans="1:52" x14ac:dyDescent="0.25">
      <c r="A83" s="99"/>
      <c r="B83" s="99"/>
      <c r="C83" s="99"/>
      <c r="D83" s="99"/>
      <c r="E83" s="99"/>
      <c r="F83" s="99"/>
      <c r="G83" s="99"/>
      <c r="H83" s="99"/>
      <c r="I83" s="99"/>
      <c r="J83" s="99"/>
      <c r="K83" s="99"/>
    </row>
    <row r="84" spans="1:52" x14ac:dyDescent="0.25">
      <c r="A84" s="99"/>
      <c r="B84" s="99"/>
      <c r="C84" s="99"/>
      <c r="D84" s="99"/>
      <c r="E84" s="99"/>
      <c r="F84" s="99"/>
      <c r="G84" s="99"/>
      <c r="H84" s="99"/>
      <c r="I84" s="99"/>
      <c r="J84" s="99"/>
      <c r="K84" s="99"/>
    </row>
    <row r="85" spans="1:52" x14ac:dyDescent="0.25">
      <c r="A85" s="99"/>
      <c r="B85" s="99"/>
      <c r="C85" s="99"/>
      <c r="D85" s="99"/>
      <c r="E85" s="99"/>
      <c r="F85" s="99"/>
      <c r="G85" s="99"/>
      <c r="H85" s="99"/>
      <c r="I85" s="99"/>
      <c r="J85" s="99"/>
      <c r="K85" s="99"/>
    </row>
    <row r="86" spans="1:52" x14ac:dyDescent="0.25">
      <c r="A86" s="99"/>
      <c r="B86" s="99"/>
      <c r="C86" s="99"/>
      <c r="D86" s="99"/>
      <c r="E86" s="99"/>
      <c r="F86" s="99"/>
      <c r="G86" s="99"/>
      <c r="H86" s="99"/>
      <c r="I86" s="99"/>
      <c r="J86" s="99"/>
      <c r="K86" s="99"/>
    </row>
    <row r="87" spans="1:52" x14ac:dyDescent="0.25">
      <c r="A87" s="99"/>
      <c r="B87" s="99"/>
      <c r="C87" s="99"/>
      <c r="D87" s="99"/>
      <c r="E87" s="99"/>
      <c r="F87" s="99"/>
      <c r="G87" s="99"/>
      <c r="H87" s="99"/>
      <c r="I87" s="99"/>
      <c r="J87" s="99"/>
      <c r="K87" s="99"/>
    </row>
    <row r="88" spans="1:52" x14ac:dyDescent="0.25">
      <c r="A88" s="99"/>
      <c r="B88" s="99"/>
      <c r="C88" s="99"/>
      <c r="D88" s="99"/>
      <c r="E88" s="99"/>
      <c r="F88" s="99"/>
      <c r="G88" s="99"/>
      <c r="H88" s="99"/>
      <c r="I88" s="99"/>
      <c r="J88" s="99"/>
      <c r="K88" s="99"/>
    </row>
    <row r="89" spans="1:52" x14ac:dyDescent="0.25">
      <c r="A89" s="99"/>
      <c r="B89" s="99"/>
      <c r="C89" s="99"/>
      <c r="D89" s="99"/>
      <c r="E89" s="99"/>
      <c r="F89" s="99"/>
      <c r="G89" s="99"/>
      <c r="H89" s="99"/>
      <c r="I89" s="99"/>
      <c r="J89" s="99"/>
      <c r="K89" s="99"/>
    </row>
    <row r="90" spans="1:52" x14ac:dyDescent="0.25">
      <c r="A90" s="99"/>
      <c r="B90" s="99"/>
      <c r="C90" s="99"/>
      <c r="D90" s="99"/>
      <c r="E90" s="99"/>
      <c r="F90" s="99"/>
      <c r="G90" s="99"/>
      <c r="H90" s="99"/>
      <c r="I90" s="99"/>
      <c r="J90" s="99"/>
      <c r="K90" s="99"/>
    </row>
    <row r="91" spans="1:52" x14ac:dyDescent="0.25">
      <c r="A91" s="99"/>
      <c r="B91" s="99"/>
      <c r="C91" s="99"/>
      <c r="D91" s="99"/>
      <c r="E91" s="99"/>
      <c r="F91" s="99"/>
      <c r="G91" s="99"/>
      <c r="H91" s="99"/>
      <c r="I91" s="99"/>
      <c r="J91" s="99"/>
      <c r="K91" s="99"/>
    </row>
    <row r="92" spans="1:52" x14ac:dyDescent="0.25">
      <c r="A92" s="99"/>
      <c r="B92" s="99"/>
      <c r="C92" s="99"/>
      <c r="D92" s="99"/>
      <c r="E92" s="99"/>
      <c r="F92" s="99"/>
      <c r="G92" s="99"/>
      <c r="H92" s="99"/>
      <c r="I92" s="99"/>
      <c r="J92" s="99"/>
      <c r="K92" s="99"/>
    </row>
    <row r="93" spans="1:52" x14ac:dyDescent="0.25">
      <c r="A93" s="99"/>
      <c r="B93" s="99"/>
      <c r="C93" s="99"/>
      <c r="D93" s="99"/>
      <c r="E93" s="99"/>
      <c r="F93" s="99"/>
      <c r="G93" s="99"/>
      <c r="H93" s="99"/>
      <c r="I93" s="99"/>
      <c r="J93" s="99"/>
      <c r="K93" s="99"/>
    </row>
    <row r="94" spans="1:52" x14ac:dyDescent="0.25">
      <c r="A94" s="99"/>
      <c r="B94" s="99"/>
      <c r="C94" s="99"/>
      <c r="D94" s="99"/>
      <c r="E94" s="99"/>
      <c r="F94" s="99"/>
      <c r="G94" s="99"/>
      <c r="H94" s="99"/>
      <c r="I94" s="99"/>
      <c r="J94" s="99"/>
      <c r="K94" s="99"/>
    </row>
    <row r="95" spans="1:52" x14ac:dyDescent="0.25">
      <c r="A95" s="99"/>
      <c r="B95" s="99"/>
      <c r="C95" s="99"/>
      <c r="D95" s="99"/>
      <c r="E95" s="99"/>
      <c r="F95" s="99"/>
      <c r="G95" s="99"/>
      <c r="H95" s="99"/>
      <c r="I95" s="99"/>
      <c r="J95" s="99"/>
      <c r="K95" s="99"/>
    </row>
    <row r="96" spans="1:52" x14ac:dyDescent="0.25">
      <c r="A96" s="99"/>
      <c r="B96" s="99"/>
      <c r="C96" s="99"/>
      <c r="D96" s="99"/>
      <c r="E96" s="99"/>
      <c r="F96" s="99"/>
      <c r="G96" s="99"/>
      <c r="H96" s="99"/>
      <c r="I96" s="99"/>
      <c r="J96" s="99"/>
      <c r="K96" s="99"/>
    </row>
    <row r="97" spans="1:11" x14ac:dyDescent="0.25">
      <c r="A97" s="99"/>
      <c r="B97" s="99"/>
      <c r="C97" s="99"/>
      <c r="D97" s="99"/>
      <c r="E97" s="99"/>
      <c r="F97" s="99"/>
      <c r="G97" s="99"/>
      <c r="H97" s="99"/>
      <c r="I97" s="99"/>
      <c r="J97" s="99"/>
      <c r="K97" s="99"/>
    </row>
    <row r="98" spans="1:11" x14ac:dyDescent="0.25">
      <c r="A98" s="99"/>
      <c r="B98" s="99"/>
      <c r="C98" s="99"/>
      <c r="D98" s="99"/>
      <c r="E98" s="99"/>
      <c r="F98" s="99"/>
      <c r="G98" s="99"/>
      <c r="H98" s="99"/>
      <c r="I98" s="99"/>
      <c r="J98" s="99"/>
      <c r="K98" s="99"/>
    </row>
    <row r="99" spans="1:11" x14ac:dyDescent="0.25">
      <c r="A99" s="99"/>
      <c r="B99" s="99"/>
      <c r="C99" s="99"/>
      <c r="D99" s="99"/>
      <c r="E99" s="99"/>
      <c r="F99" s="99"/>
      <c r="G99" s="99"/>
      <c r="H99" s="99"/>
      <c r="I99" s="99"/>
      <c r="J99" s="99"/>
      <c r="K99" s="99"/>
    </row>
    <row r="100" spans="1:11" x14ac:dyDescent="0.25">
      <c r="A100" s="99"/>
      <c r="B100" s="99"/>
      <c r="C100" s="99"/>
      <c r="D100" s="99"/>
      <c r="E100" s="99"/>
      <c r="F100" s="99"/>
      <c r="G100" s="99"/>
      <c r="H100" s="99"/>
      <c r="I100" s="99"/>
      <c r="J100" s="99"/>
      <c r="K100" s="99"/>
    </row>
    <row r="101" spans="1:11" x14ac:dyDescent="0.25">
      <c r="A101" s="99"/>
      <c r="B101" s="99"/>
      <c r="C101" s="99"/>
      <c r="D101" s="99"/>
      <c r="E101" s="99"/>
      <c r="F101" s="99"/>
      <c r="G101" s="99"/>
      <c r="H101" s="99"/>
      <c r="I101" s="99"/>
      <c r="J101" s="99"/>
      <c r="K101" s="99"/>
    </row>
    <row r="102" spans="1:11" x14ac:dyDescent="0.25">
      <c r="A102" s="99"/>
      <c r="B102" s="99"/>
      <c r="C102" s="99"/>
      <c r="D102" s="99"/>
      <c r="E102" s="99"/>
      <c r="F102" s="99"/>
      <c r="G102" s="99"/>
      <c r="H102" s="99"/>
      <c r="I102" s="99"/>
      <c r="J102" s="99"/>
      <c r="K102" s="99"/>
    </row>
    <row r="103" spans="1:11" x14ac:dyDescent="0.25">
      <c r="A103" s="99"/>
      <c r="B103" s="99"/>
      <c r="C103" s="99"/>
      <c r="D103" s="99"/>
      <c r="E103" s="99"/>
      <c r="F103" s="99"/>
      <c r="G103" s="99"/>
      <c r="H103" s="99"/>
      <c r="I103" s="99"/>
      <c r="J103" s="99"/>
      <c r="K103" s="99"/>
    </row>
    <row r="104" spans="1:11" x14ac:dyDescent="0.25">
      <c r="A104" s="99"/>
      <c r="B104" s="99"/>
      <c r="C104" s="99"/>
      <c r="D104" s="99"/>
      <c r="E104" s="99"/>
      <c r="F104" s="99"/>
      <c r="G104" s="99"/>
      <c r="H104" s="99"/>
      <c r="I104" s="99"/>
      <c r="J104" s="99"/>
      <c r="K104" s="99"/>
    </row>
    <row r="105" spans="1:11" x14ac:dyDescent="0.25">
      <c r="A105" s="99"/>
      <c r="B105" s="99"/>
      <c r="C105" s="99"/>
      <c r="D105" s="99"/>
      <c r="E105" s="99"/>
      <c r="F105" s="99"/>
      <c r="G105" s="99"/>
      <c r="H105" s="99"/>
      <c r="I105" s="99"/>
      <c r="J105" s="99"/>
      <c r="K105" s="99"/>
    </row>
    <row r="106" spans="1:11" x14ac:dyDescent="0.25">
      <c r="A106" s="99"/>
      <c r="B106" s="99"/>
      <c r="C106" s="99"/>
      <c r="D106" s="99"/>
      <c r="E106" s="99"/>
      <c r="F106" s="99"/>
      <c r="G106" s="99"/>
      <c r="H106" s="99"/>
      <c r="I106" s="99"/>
      <c r="J106" s="99"/>
      <c r="K106" s="99"/>
    </row>
    <row r="107" spans="1:11" x14ac:dyDescent="0.25">
      <c r="A107" s="99"/>
      <c r="B107" s="99"/>
      <c r="C107" s="99"/>
      <c r="D107" s="99"/>
      <c r="E107" s="99"/>
      <c r="F107" s="99"/>
      <c r="G107" s="99"/>
      <c r="H107" s="99"/>
      <c r="I107" s="99"/>
      <c r="J107" s="99"/>
      <c r="K107" s="99"/>
    </row>
    <row r="108" spans="1:11" x14ac:dyDescent="0.25">
      <c r="A108" s="99"/>
      <c r="B108" s="99"/>
      <c r="C108" s="99"/>
      <c r="D108" s="99"/>
      <c r="E108" s="99"/>
      <c r="F108" s="99"/>
      <c r="G108" s="99"/>
      <c r="H108" s="99"/>
      <c r="I108" s="99"/>
      <c r="J108" s="99"/>
      <c r="K108" s="99"/>
    </row>
    <row r="109" spans="1:11" x14ac:dyDescent="0.25">
      <c r="A109" s="99"/>
      <c r="B109" s="99"/>
      <c r="C109" s="99"/>
      <c r="D109" s="99"/>
      <c r="E109" s="99"/>
      <c r="F109" s="99"/>
      <c r="G109" s="99"/>
      <c r="H109" s="99"/>
      <c r="I109" s="99"/>
      <c r="J109" s="99"/>
      <c r="K109" s="99"/>
    </row>
    <row r="110" spans="1:11" x14ac:dyDescent="0.25">
      <c r="A110" s="99"/>
      <c r="B110" s="99"/>
      <c r="C110" s="99"/>
      <c r="D110" s="99"/>
      <c r="E110" s="99"/>
      <c r="F110" s="99"/>
      <c r="G110" s="99"/>
      <c r="H110" s="99"/>
      <c r="I110" s="99"/>
      <c r="J110" s="99"/>
      <c r="K110" s="99"/>
    </row>
    <row r="111" spans="1:11" x14ac:dyDescent="0.25">
      <c r="A111" s="99"/>
      <c r="B111" s="99"/>
      <c r="C111" s="99"/>
      <c r="D111" s="99"/>
      <c r="E111" s="99"/>
      <c r="F111" s="99"/>
      <c r="G111" s="99"/>
      <c r="H111" s="99"/>
      <c r="I111" s="99"/>
      <c r="J111" s="99"/>
      <c r="K111" s="99"/>
    </row>
    <row r="112" spans="1:11" x14ac:dyDescent="0.25">
      <c r="A112" s="99"/>
      <c r="B112" s="99"/>
      <c r="C112" s="99"/>
      <c r="D112" s="99"/>
      <c r="E112" s="99"/>
      <c r="F112" s="99"/>
      <c r="G112" s="99"/>
      <c r="H112" s="99"/>
      <c r="I112" s="99"/>
      <c r="J112" s="99"/>
      <c r="K112" s="99"/>
    </row>
    <row r="113" spans="1:11" x14ac:dyDescent="0.25">
      <c r="A113" s="99"/>
      <c r="B113" s="99"/>
      <c r="C113" s="99"/>
      <c r="D113" s="99"/>
      <c r="E113" s="99"/>
      <c r="F113" s="99"/>
      <c r="G113" s="99"/>
      <c r="H113" s="99"/>
      <c r="I113" s="99"/>
      <c r="J113" s="99"/>
      <c r="K113" s="99"/>
    </row>
    <row r="114" spans="1:11" x14ac:dyDescent="0.25">
      <c r="A114" s="99"/>
      <c r="B114" s="99"/>
      <c r="C114" s="99"/>
      <c r="D114" s="99"/>
      <c r="E114" s="99"/>
      <c r="F114" s="99"/>
      <c r="G114" s="99"/>
      <c r="H114" s="99"/>
      <c r="I114" s="99"/>
      <c r="J114" s="99"/>
      <c r="K114" s="99"/>
    </row>
    <row r="115" spans="1:11" x14ac:dyDescent="0.25">
      <c r="A115" s="99"/>
      <c r="B115" s="99"/>
      <c r="C115" s="99"/>
      <c r="D115" s="99"/>
      <c r="E115" s="99"/>
      <c r="F115" s="99"/>
      <c r="G115" s="99"/>
      <c r="H115" s="99"/>
      <c r="I115" s="99"/>
      <c r="J115" s="99"/>
      <c r="K115" s="99"/>
    </row>
    <row r="116" spans="1:11" x14ac:dyDescent="0.25">
      <c r="A116" s="99"/>
      <c r="B116" s="99"/>
      <c r="C116" s="99"/>
      <c r="D116" s="99"/>
      <c r="E116" s="99"/>
      <c r="F116" s="99"/>
      <c r="G116" s="99"/>
      <c r="H116" s="99"/>
      <c r="I116" s="99"/>
      <c r="J116" s="99"/>
      <c r="K116" s="99"/>
    </row>
    <row r="117" spans="1:11" x14ac:dyDescent="0.25">
      <c r="A117" s="99"/>
      <c r="B117" s="99"/>
      <c r="H117" s="99"/>
      <c r="I117" s="99"/>
      <c r="J117" s="99"/>
      <c r="K117" s="99"/>
    </row>
    <row r="118" spans="1:11" x14ac:dyDescent="0.25">
      <c r="A118" s="99"/>
      <c r="B118" s="99"/>
      <c r="H118" s="99"/>
      <c r="I118" s="99"/>
      <c r="J118" s="99"/>
      <c r="K118" s="99"/>
    </row>
    <row r="119" spans="1:11" x14ac:dyDescent="0.25">
      <c r="A119" s="99"/>
      <c r="B119" s="99"/>
      <c r="H119" s="99"/>
      <c r="I119" s="99"/>
      <c r="J119" s="99"/>
      <c r="K119" s="99"/>
    </row>
    <row r="120" spans="1:11" x14ac:dyDescent="0.25">
      <c r="A120" s="99"/>
      <c r="B120" s="99"/>
      <c r="H120" s="99"/>
      <c r="I120" s="99"/>
      <c r="J120" s="99"/>
      <c r="K120" s="99"/>
    </row>
    <row r="121" spans="1:11" x14ac:dyDescent="0.25">
      <c r="A121" s="99"/>
      <c r="B121" s="99"/>
      <c r="H121" s="99"/>
      <c r="I121" s="99"/>
      <c r="J121" s="99"/>
      <c r="K121" s="99"/>
    </row>
    <row r="122" spans="1:11" x14ac:dyDescent="0.25">
      <c r="A122" s="99"/>
      <c r="B122" s="99"/>
      <c r="H122" s="99"/>
      <c r="I122" s="99"/>
      <c r="J122" s="99"/>
      <c r="K122" s="99"/>
    </row>
    <row r="123" spans="1:11" x14ac:dyDescent="0.25">
      <c r="A123" s="99"/>
      <c r="B123" s="99"/>
      <c r="H123" s="99"/>
      <c r="I123" s="99"/>
      <c r="J123" s="99"/>
      <c r="K123" s="99"/>
    </row>
    <row r="124" spans="1:11" x14ac:dyDescent="0.25">
      <c r="A124" s="99"/>
      <c r="B124" s="99"/>
      <c r="H124" s="99"/>
      <c r="I124" s="99"/>
      <c r="J124" s="99"/>
      <c r="K124" s="99"/>
    </row>
    <row r="125" spans="1:11" x14ac:dyDescent="0.25">
      <c r="A125" s="99"/>
      <c r="B125" s="99"/>
      <c r="H125" s="99"/>
      <c r="I125" s="99"/>
      <c r="J125" s="99"/>
      <c r="K125" s="99"/>
    </row>
    <row r="126" spans="1:11" x14ac:dyDescent="0.25">
      <c r="B126" s="99"/>
      <c r="J126" s="99"/>
    </row>
  </sheetData>
  <mergeCells count="69">
    <mergeCell ref="E47:H47"/>
    <mergeCell ref="E48:H48"/>
    <mergeCell ref="D50:E50"/>
    <mergeCell ref="D53:E53"/>
    <mergeCell ref="F50:G50"/>
    <mergeCell ref="D51:E51"/>
    <mergeCell ref="F51:G51"/>
    <mergeCell ref="G67:I67"/>
    <mergeCell ref="F52:G52"/>
    <mergeCell ref="G62:I62"/>
    <mergeCell ref="G63:I63"/>
    <mergeCell ref="G64:I64"/>
    <mergeCell ref="G65:I65"/>
    <mergeCell ref="G66:I66"/>
    <mergeCell ref="E57:H57"/>
    <mergeCell ref="D52:E52"/>
    <mergeCell ref="F53:G53"/>
    <mergeCell ref="E56:H56"/>
    <mergeCell ref="D59:E59"/>
    <mergeCell ref="F59:I59"/>
    <mergeCell ref="D38:E38"/>
    <mergeCell ref="F38:G38"/>
    <mergeCell ref="D39:I39"/>
    <mergeCell ref="D40:E40"/>
    <mergeCell ref="C3:I3"/>
    <mergeCell ref="C4:I4"/>
    <mergeCell ref="C26:H26"/>
    <mergeCell ref="D9:E9"/>
    <mergeCell ref="D13:E13"/>
    <mergeCell ref="D7:E7"/>
    <mergeCell ref="F7:G7"/>
    <mergeCell ref="F13:G13"/>
    <mergeCell ref="F9:G9"/>
    <mergeCell ref="E23:H23"/>
    <mergeCell ref="E24:H24"/>
    <mergeCell ref="D22:I22"/>
    <mergeCell ref="D32:E32"/>
    <mergeCell ref="F32:G32"/>
    <mergeCell ref="D36:E36"/>
    <mergeCell ref="F36:G36"/>
    <mergeCell ref="D37:I37"/>
    <mergeCell ref="D8:I8"/>
    <mergeCell ref="C8:C9"/>
    <mergeCell ref="D10:I10"/>
    <mergeCell ref="F11:G11"/>
    <mergeCell ref="D27:I30"/>
    <mergeCell ref="D11:E11"/>
    <mergeCell ref="D12:I12"/>
    <mergeCell ref="D14:I14"/>
    <mergeCell ref="D15:E15"/>
    <mergeCell ref="F15:G15"/>
    <mergeCell ref="D16:I16"/>
    <mergeCell ref="D17:E17"/>
    <mergeCell ref="F17:G17"/>
    <mergeCell ref="D18:I18"/>
    <mergeCell ref="D19:E19"/>
    <mergeCell ref="F19:G19"/>
    <mergeCell ref="C33:C34"/>
    <mergeCell ref="D33:I33"/>
    <mergeCell ref="D34:E34"/>
    <mergeCell ref="F34:G34"/>
    <mergeCell ref="D35:I35"/>
    <mergeCell ref="D44:E44"/>
    <mergeCell ref="F44:G44"/>
    <mergeCell ref="F40:G40"/>
    <mergeCell ref="D41:I41"/>
    <mergeCell ref="D42:E42"/>
    <mergeCell ref="F42:G42"/>
    <mergeCell ref="D43:I43"/>
  </mergeCells>
  <pageMargins left="0.2" right="0.21" top="0.17" bottom="0.17" header="0.17" footer="0.17"/>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29"/>
  <sheetViews>
    <sheetView workbookViewId="0">
      <selection activeCell="J15" sqref="J15"/>
    </sheetView>
  </sheetViews>
  <sheetFormatPr defaultColWidth="9.140625" defaultRowHeight="15" x14ac:dyDescent="0.25"/>
  <cols>
    <col min="1" max="1" width="1.28515625" customWidth="1"/>
    <col min="2" max="2" width="2" customWidth="1"/>
    <col min="3" max="3" width="43" customWidth="1"/>
    <col min="4" max="4" width="50.42578125" customWidth="1"/>
    <col min="5" max="5" width="2.42578125" customWidth="1"/>
    <col min="6" max="6" width="1.42578125" customWidth="1"/>
  </cols>
  <sheetData>
    <row r="1" spans="2:5" ht="15.75" thickBot="1" x14ac:dyDescent="0.3"/>
    <row r="2" spans="2:5" ht="15.75" thickBot="1" x14ac:dyDescent="0.3">
      <c r="B2" s="115"/>
      <c r="C2" s="67"/>
      <c r="D2" s="67"/>
      <c r="E2" s="68"/>
    </row>
    <row r="3" spans="2:5" ht="19.5" thickBot="1" x14ac:dyDescent="0.35">
      <c r="B3" s="116"/>
      <c r="C3" s="579" t="s">
        <v>256</v>
      </c>
      <c r="D3" s="580"/>
      <c r="E3" s="117"/>
    </row>
    <row r="4" spans="2:5" x14ac:dyDescent="0.25">
      <c r="B4" s="116"/>
      <c r="C4" s="118"/>
      <c r="D4" s="118"/>
      <c r="E4" s="117"/>
    </row>
    <row r="5" spans="2:5" ht="15.75" thickBot="1" x14ac:dyDescent="0.3">
      <c r="B5" s="116"/>
      <c r="C5" s="119" t="s">
        <v>294</v>
      </c>
      <c r="D5" s="118"/>
      <c r="E5" s="117"/>
    </row>
    <row r="6" spans="2:5" ht="15.75" thickBot="1" x14ac:dyDescent="0.3">
      <c r="B6" s="116"/>
      <c r="C6" s="126" t="s">
        <v>257</v>
      </c>
      <c r="D6" s="127" t="s">
        <v>258</v>
      </c>
      <c r="E6" s="117"/>
    </row>
    <row r="7" spans="2:5" ht="45.75" thickBot="1" x14ac:dyDescent="0.3">
      <c r="B7" s="116"/>
      <c r="C7" s="120" t="s">
        <v>298</v>
      </c>
      <c r="D7" s="401" t="s">
        <v>896</v>
      </c>
      <c r="E7" s="117"/>
    </row>
    <row r="8" spans="2:5" ht="45.75" thickBot="1" x14ac:dyDescent="0.3">
      <c r="B8" s="116"/>
      <c r="C8" s="121" t="s">
        <v>299</v>
      </c>
      <c r="D8" s="399" t="s">
        <v>771</v>
      </c>
      <c r="E8" s="117"/>
    </row>
    <row r="9" spans="2:5" ht="45.75" thickBot="1" x14ac:dyDescent="0.3">
      <c r="B9" s="116"/>
      <c r="C9" s="122" t="s">
        <v>259</v>
      </c>
      <c r="D9" s="400" t="s">
        <v>894</v>
      </c>
      <c r="E9" s="117"/>
    </row>
    <row r="10" spans="2:5" ht="75.75" thickBot="1" x14ac:dyDescent="0.3">
      <c r="B10" s="116"/>
      <c r="C10" s="120" t="s">
        <v>272</v>
      </c>
      <c r="D10" s="401" t="s">
        <v>895</v>
      </c>
      <c r="E10" s="117"/>
    </row>
    <row r="11" spans="2:5" x14ac:dyDescent="0.25">
      <c r="B11" s="116"/>
      <c r="C11" s="118"/>
      <c r="D11" s="118"/>
      <c r="E11" s="117"/>
    </row>
    <row r="12" spans="2:5" ht="15.75" thickBot="1" x14ac:dyDescent="0.3">
      <c r="B12" s="116"/>
      <c r="C12" s="581" t="s">
        <v>295</v>
      </c>
      <c r="D12" s="581"/>
      <c r="E12" s="117"/>
    </row>
    <row r="13" spans="2:5" ht="15.75" thickBot="1" x14ac:dyDescent="0.3">
      <c r="B13" s="116"/>
      <c r="C13" s="128" t="s">
        <v>260</v>
      </c>
      <c r="D13" s="128" t="s">
        <v>258</v>
      </c>
      <c r="E13" s="117"/>
    </row>
    <row r="14" spans="2:5" ht="15.75" thickBot="1" x14ac:dyDescent="0.3">
      <c r="B14" s="116"/>
      <c r="C14" s="578" t="s">
        <v>296</v>
      </c>
      <c r="D14" s="578"/>
      <c r="E14" s="117"/>
    </row>
    <row r="15" spans="2:5" ht="90.75" thickBot="1" x14ac:dyDescent="0.3">
      <c r="B15" s="116"/>
      <c r="C15" s="122" t="s">
        <v>300</v>
      </c>
      <c r="D15" s="312"/>
      <c r="E15" s="117"/>
    </row>
    <row r="16" spans="2:5" ht="60.75" thickBot="1" x14ac:dyDescent="0.3">
      <c r="B16" s="116"/>
      <c r="C16" s="122" t="s">
        <v>301</v>
      </c>
      <c r="D16" s="312"/>
      <c r="E16" s="117"/>
    </row>
    <row r="17" spans="2:5" ht="15.75" thickBot="1" x14ac:dyDescent="0.3">
      <c r="B17" s="116"/>
      <c r="C17" s="578" t="s">
        <v>297</v>
      </c>
      <c r="D17" s="578"/>
      <c r="E17" s="117"/>
    </row>
    <row r="18" spans="2:5" ht="90.75" thickBot="1" x14ac:dyDescent="0.3">
      <c r="B18" s="116"/>
      <c r="C18" s="122" t="s">
        <v>302</v>
      </c>
      <c r="D18" s="123"/>
      <c r="E18" s="117"/>
    </row>
    <row r="19" spans="2:5" ht="60.75" thickBot="1" x14ac:dyDescent="0.3">
      <c r="B19" s="116"/>
      <c r="C19" s="122" t="s">
        <v>293</v>
      </c>
      <c r="D19" s="123"/>
      <c r="E19" s="117"/>
    </row>
    <row r="20" spans="2:5" ht="15.75" thickBot="1" x14ac:dyDescent="0.3">
      <c r="B20" s="116"/>
      <c r="C20" s="578" t="s">
        <v>261</v>
      </c>
      <c r="D20" s="578"/>
      <c r="E20" s="117"/>
    </row>
    <row r="21" spans="2:5" ht="30.75" thickBot="1" x14ac:dyDescent="0.3">
      <c r="B21" s="116"/>
      <c r="C21" s="124" t="s">
        <v>262</v>
      </c>
      <c r="D21" s="124"/>
      <c r="E21" s="117"/>
    </row>
    <row r="22" spans="2:5" ht="45.75" thickBot="1" x14ac:dyDescent="0.3">
      <c r="B22" s="116"/>
      <c r="C22" s="124" t="s">
        <v>263</v>
      </c>
      <c r="D22" s="124"/>
      <c r="E22" s="117"/>
    </row>
    <row r="23" spans="2:5" ht="30.75" thickBot="1" x14ac:dyDescent="0.3">
      <c r="B23" s="116"/>
      <c r="C23" s="124" t="s">
        <v>264</v>
      </c>
      <c r="D23" s="124"/>
      <c r="E23" s="117"/>
    </row>
    <row r="24" spans="2:5" ht="15.75" thickBot="1" x14ac:dyDescent="0.3">
      <c r="B24" s="116"/>
      <c r="C24" s="578" t="s">
        <v>265</v>
      </c>
      <c r="D24" s="578"/>
      <c r="E24" s="117"/>
    </row>
    <row r="25" spans="2:5" ht="60.75" thickBot="1" x14ac:dyDescent="0.3">
      <c r="B25" s="116"/>
      <c r="C25" s="122" t="s">
        <v>303</v>
      </c>
      <c r="D25" s="123"/>
      <c r="E25" s="117"/>
    </row>
    <row r="26" spans="2:5" ht="30.75" thickBot="1" x14ac:dyDescent="0.3">
      <c r="B26" s="116"/>
      <c r="C26" s="122" t="s">
        <v>304</v>
      </c>
      <c r="D26" s="123"/>
      <c r="E26" s="117"/>
    </row>
    <row r="27" spans="2:5" ht="75.75" thickBot="1" x14ac:dyDescent="0.3">
      <c r="B27" s="116"/>
      <c r="C27" s="122" t="s">
        <v>266</v>
      </c>
      <c r="D27" s="123"/>
      <c r="E27" s="117"/>
    </row>
    <row r="28" spans="2:5" ht="45.75" thickBot="1" x14ac:dyDescent="0.3">
      <c r="B28" s="116"/>
      <c r="C28" s="122" t="s">
        <v>305</v>
      </c>
      <c r="D28" s="123"/>
      <c r="E28" s="117"/>
    </row>
    <row r="29" spans="2:5" ht="15.75" thickBot="1" x14ac:dyDescent="0.3">
      <c r="B29" s="159"/>
      <c r="C29" s="125"/>
      <c r="D29" s="125"/>
      <c r="E29" s="160"/>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zoomScale="80" zoomScaleNormal="80" workbookViewId="0">
      <selection activeCell="A2" sqref="A2:XFD5"/>
    </sheetView>
  </sheetViews>
  <sheetFormatPr defaultColWidth="9.140625" defaultRowHeight="15" outlineLevelRow="1" x14ac:dyDescent="0.25"/>
  <cols>
    <col min="1" max="1" width="3" style="162" customWidth="1"/>
    <col min="2" max="2" width="28.5703125" style="162" customWidth="1"/>
    <col min="3" max="3" width="50.5703125" style="162" customWidth="1"/>
    <col min="4" max="4" width="34.28515625" style="162" customWidth="1"/>
    <col min="5" max="5" width="32" style="162" customWidth="1"/>
    <col min="6" max="6" width="26.7109375" style="162" customWidth="1"/>
    <col min="7" max="7" width="26.42578125" style="162" bestFit="1" customWidth="1"/>
    <col min="8" max="8" width="30" style="162" customWidth="1"/>
    <col min="9" max="9" width="26.140625" style="162" customWidth="1"/>
    <col min="10" max="10" width="25.85546875" style="162" customWidth="1"/>
    <col min="11" max="11" width="31" style="162" bestFit="1" customWidth="1"/>
    <col min="12" max="12" width="30.28515625" style="162" customWidth="1"/>
    <col min="13" max="13" width="27.140625" style="162" bestFit="1" customWidth="1"/>
    <col min="14" max="14" width="25" style="162" customWidth="1"/>
    <col min="15" max="15" width="25.85546875" style="162" bestFit="1" customWidth="1"/>
    <col min="16" max="16" width="30.28515625" style="162" customWidth="1"/>
    <col min="17" max="17" width="27.140625" style="162" bestFit="1" customWidth="1"/>
    <col min="18" max="18" width="24.28515625" style="162" customWidth="1"/>
    <col min="19" max="19" width="23.140625" style="162" bestFit="1" customWidth="1"/>
    <col min="20" max="20" width="27.7109375" style="162" customWidth="1"/>
    <col min="21" max="16384" width="9.140625" style="162"/>
  </cols>
  <sheetData>
    <row r="1" spans="2:19" ht="15.75" thickBot="1" x14ac:dyDescent="0.3"/>
    <row r="2" spans="2:19" ht="26.25" x14ac:dyDescent="0.25">
      <c r="B2" s="96"/>
      <c r="C2" s="674"/>
      <c r="D2" s="674"/>
      <c r="E2" s="674"/>
      <c r="F2" s="674"/>
      <c r="G2" s="674"/>
      <c r="H2" s="90"/>
      <c r="I2" s="90"/>
      <c r="J2" s="90"/>
      <c r="K2" s="90"/>
      <c r="L2" s="90"/>
      <c r="M2" s="90"/>
      <c r="N2" s="90"/>
      <c r="O2" s="90"/>
      <c r="P2" s="90"/>
      <c r="Q2" s="90"/>
      <c r="R2" s="90"/>
      <c r="S2" s="91"/>
    </row>
    <row r="3" spans="2:19" ht="26.25" x14ac:dyDescent="0.25">
      <c r="B3" s="97"/>
      <c r="C3" s="680" t="s">
        <v>283</v>
      </c>
      <c r="D3" s="681"/>
      <c r="E3" s="681"/>
      <c r="F3" s="681"/>
      <c r="G3" s="682"/>
      <c r="H3" s="93"/>
      <c r="I3" s="93"/>
      <c r="J3" s="93"/>
      <c r="K3" s="93"/>
      <c r="L3" s="93"/>
      <c r="M3" s="93"/>
      <c r="N3" s="93"/>
      <c r="O3" s="93"/>
      <c r="P3" s="93"/>
      <c r="Q3" s="93"/>
      <c r="R3" s="93"/>
      <c r="S3" s="95"/>
    </row>
    <row r="4" spans="2:19" ht="26.25" x14ac:dyDescent="0.25">
      <c r="B4" s="97"/>
      <c r="C4" s="98"/>
      <c r="D4" s="98"/>
      <c r="E4" s="98"/>
      <c r="F4" s="98"/>
      <c r="G4" s="98"/>
      <c r="H4" s="93"/>
      <c r="I4" s="93"/>
      <c r="J4" s="93"/>
      <c r="K4" s="93"/>
      <c r="L4" s="93"/>
      <c r="M4" s="93"/>
      <c r="N4" s="93"/>
      <c r="O4" s="93"/>
      <c r="P4" s="93"/>
      <c r="Q4" s="93"/>
      <c r="R4" s="93"/>
      <c r="S4" s="95"/>
    </row>
    <row r="5" spans="2:19" ht="15.75" thickBot="1" x14ac:dyDescent="0.3">
      <c r="B5" s="92"/>
      <c r="C5" s="93"/>
      <c r="D5" s="93"/>
      <c r="E5" s="93"/>
      <c r="F5" s="93"/>
      <c r="G5" s="93"/>
      <c r="H5" s="93"/>
      <c r="I5" s="93"/>
      <c r="J5" s="93"/>
      <c r="K5" s="93"/>
      <c r="L5" s="93"/>
      <c r="M5" s="93"/>
      <c r="N5" s="93"/>
      <c r="O5" s="93"/>
      <c r="P5" s="93"/>
      <c r="Q5" s="93"/>
      <c r="R5" s="93"/>
      <c r="S5" s="95"/>
    </row>
    <row r="6" spans="2:19" ht="34.5" customHeight="1" thickBot="1" x14ac:dyDescent="0.3">
      <c r="B6" s="675" t="s">
        <v>595</v>
      </c>
      <c r="C6" s="676"/>
      <c r="D6" s="676"/>
      <c r="E6" s="676"/>
      <c r="F6" s="676"/>
      <c r="G6" s="676"/>
      <c r="H6" s="257"/>
      <c r="I6" s="257"/>
      <c r="J6" s="257"/>
      <c r="K6" s="257"/>
      <c r="L6" s="257"/>
      <c r="M6" s="257"/>
      <c r="N6" s="257"/>
      <c r="O6" s="257"/>
      <c r="P6" s="257"/>
      <c r="Q6" s="257"/>
      <c r="R6" s="257"/>
      <c r="S6" s="258"/>
    </row>
    <row r="7" spans="2:19" ht="15.75" customHeight="1" x14ac:dyDescent="0.25">
      <c r="B7" s="675" t="s">
        <v>657</v>
      </c>
      <c r="C7" s="677"/>
      <c r="D7" s="677"/>
      <c r="E7" s="677"/>
      <c r="F7" s="677"/>
      <c r="G7" s="677"/>
      <c r="H7" s="257"/>
      <c r="I7" s="257"/>
      <c r="J7" s="257"/>
      <c r="K7" s="257"/>
      <c r="L7" s="257"/>
      <c r="M7" s="257"/>
      <c r="N7" s="257"/>
      <c r="O7" s="257"/>
      <c r="P7" s="257"/>
      <c r="Q7" s="257"/>
      <c r="R7" s="257"/>
      <c r="S7" s="258"/>
    </row>
    <row r="8" spans="2:19" ht="15.75" customHeight="1" thickBot="1" x14ac:dyDescent="0.3">
      <c r="B8" s="678" t="s">
        <v>238</v>
      </c>
      <c r="C8" s="679"/>
      <c r="D8" s="679"/>
      <c r="E8" s="679"/>
      <c r="F8" s="679"/>
      <c r="G8" s="679"/>
      <c r="H8" s="259"/>
      <c r="I8" s="259"/>
      <c r="J8" s="259"/>
      <c r="K8" s="259"/>
      <c r="L8" s="259"/>
      <c r="M8" s="259"/>
      <c r="N8" s="259"/>
      <c r="O8" s="259"/>
      <c r="P8" s="259"/>
      <c r="Q8" s="259"/>
      <c r="R8" s="259"/>
      <c r="S8" s="260"/>
    </row>
    <row r="10" spans="2:19" ht="21" x14ac:dyDescent="0.35">
      <c r="B10" s="582" t="s">
        <v>308</v>
      </c>
      <c r="C10" s="582"/>
    </row>
    <row r="11" spans="2:19" ht="15.75" thickBot="1" x14ac:dyDescent="0.3"/>
    <row r="12" spans="2:19" ht="15" customHeight="1" thickBot="1" x14ac:dyDescent="0.3">
      <c r="B12" s="263" t="s">
        <v>309</v>
      </c>
      <c r="C12" s="163"/>
    </row>
    <row r="13" spans="2:19" ht="15.75" customHeight="1" thickBot="1" x14ac:dyDescent="0.3">
      <c r="B13" s="263" t="s">
        <v>275</v>
      </c>
      <c r="C13" s="163"/>
    </row>
    <row r="14" spans="2:19" ht="15.75" customHeight="1" thickBot="1" x14ac:dyDescent="0.3">
      <c r="B14" s="263" t="s">
        <v>658</v>
      </c>
      <c r="C14" s="163"/>
    </row>
    <row r="15" spans="2:19" ht="15.75" customHeight="1" thickBot="1" x14ac:dyDescent="0.3">
      <c r="B15" s="263" t="s">
        <v>310</v>
      </c>
      <c r="C15" s="301" t="s">
        <v>126</v>
      </c>
    </row>
    <row r="16" spans="2:19" ht="15.75" thickBot="1" x14ac:dyDescent="0.3">
      <c r="B16" s="263" t="s">
        <v>311</v>
      </c>
      <c r="C16" s="163"/>
    </row>
    <row r="17" spans="2:19" ht="15.75" thickBot="1" x14ac:dyDescent="0.3">
      <c r="B17" s="263" t="s">
        <v>312</v>
      </c>
      <c r="C17" s="163"/>
    </row>
    <row r="18" spans="2:19" ht="15.75" thickBot="1" x14ac:dyDescent="0.3"/>
    <row r="19" spans="2:19" ht="15.75" thickBot="1" x14ac:dyDescent="0.3">
      <c r="D19" s="583" t="s">
        <v>313</v>
      </c>
      <c r="E19" s="584"/>
      <c r="F19" s="584"/>
      <c r="G19" s="585"/>
      <c r="H19" s="583" t="s">
        <v>314</v>
      </c>
      <c r="I19" s="584"/>
      <c r="J19" s="584"/>
      <c r="K19" s="585"/>
      <c r="L19" s="583" t="s">
        <v>315</v>
      </c>
      <c r="M19" s="584"/>
      <c r="N19" s="584"/>
      <c r="O19" s="585"/>
      <c r="P19" s="583" t="s">
        <v>316</v>
      </c>
      <c r="Q19" s="584"/>
      <c r="R19" s="584"/>
      <c r="S19" s="585"/>
    </row>
    <row r="20" spans="2:19" ht="45" customHeight="1" thickBot="1" x14ac:dyDescent="0.3">
      <c r="B20" s="586" t="s">
        <v>317</v>
      </c>
      <c r="C20" s="589" t="s">
        <v>318</v>
      </c>
      <c r="D20" s="164"/>
      <c r="E20" s="165" t="s">
        <v>319</v>
      </c>
      <c r="F20" s="166" t="s">
        <v>320</v>
      </c>
      <c r="G20" s="167" t="s">
        <v>321</v>
      </c>
      <c r="H20" s="164"/>
      <c r="I20" s="165" t="s">
        <v>319</v>
      </c>
      <c r="J20" s="166" t="s">
        <v>320</v>
      </c>
      <c r="K20" s="167" t="s">
        <v>321</v>
      </c>
      <c r="L20" s="164"/>
      <c r="M20" s="165" t="s">
        <v>319</v>
      </c>
      <c r="N20" s="166" t="s">
        <v>320</v>
      </c>
      <c r="O20" s="167" t="s">
        <v>321</v>
      </c>
      <c r="P20" s="164"/>
      <c r="Q20" s="165" t="s">
        <v>319</v>
      </c>
      <c r="R20" s="166" t="s">
        <v>320</v>
      </c>
      <c r="S20" s="167" t="s">
        <v>321</v>
      </c>
    </row>
    <row r="21" spans="2:19" ht="40.5" customHeight="1" x14ac:dyDescent="0.25">
      <c r="B21" s="587"/>
      <c r="C21" s="590"/>
      <c r="D21" s="168" t="s">
        <v>322</v>
      </c>
      <c r="E21" s="169"/>
      <c r="F21" s="170"/>
      <c r="G21" s="171"/>
      <c r="H21" s="172" t="s">
        <v>322</v>
      </c>
      <c r="I21" s="173"/>
      <c r="J21" s="174"/>
      <c r="K21" s="175"/>
      <c r="L21" s="168" t="s">
        <v>322</v>
      </c>
      <c r="M21" s="173"/>
      <c r="N21" s="174"/>
      <c r="O21" s="175"/>
      <c r="P21" s="168" t="s">
        <v>322</v>
      </c>
      <c r="Q21" s="173"/>
      <c r="R21" s="174"/>
      <c r="S21" s="175"/>
    </row>
    <row r="22" spans="2:19" ht="39.75" customHeight="1" x14ac:dyDescent="0.25">
      <c r="B22" s="587"/>
      <c r="C22" s="590"/>
      <c r="D22" s="176" t="s">
        <v>323</v>
      </c>
      <c r="E22" s="177"/>
      <c r="F22" s="177"/>
      <c r="G22" s="178"/>
      <c r="H22" s="179" t="s">
        <v>323</v>
      </c>
      <c r="I22" s="180"/>
      <c r="J22" s="180"/>
      <c r="K22" s="181"/>
      <c r="L22" s="176" t="s">
        <v>323</v>
      </c>
      <c r="M22" s="180"/>
      <c r="N22" s="180"/>
      <c r="O22" s="181"/>
      <c r="P22" s="176" t="s">
        <v>323</v>
      </c>
      <c r="Q22" s="180"/>
      <c r="R22" s="180"/>
      <c r="S22" s="181"/>
    </row>
    <row r="23" spans="2:19" ht="37.5" customHeight="1" x14ac:dyDescent="0.25">
      <c r="B23" s="588"/>
      <c r="C23" s="591"/>
      <c r="D23" s="176" t="s">
        <v>324</v>
      </c>
      <c r="E23" s="177"/>
      <c r="F23" s="177"/>
      <c r="G23" s="178"/>
      <c r="H23" s="179" t="s">
        <v>324</v>
      </c>
      <c r="I23" s="180"/>
      <c r="J23" s="180"/>
      <c r="K23" s="181"/>
      <c r="L23" s="176" t="s">
        <v>324</v>
      </c>
      <c r="M23" s="180"/>
      <c r="N23" s="180"/>
      <c r="O23" s="181"/>
      <c r="P23" s="176" t="s">
        <v>324</v>
      </c>
      <c r="Q23" s="180"/>
      <c r="R23" s="180"/>
      <c r="S23" s="181"/>
    </row>
    <row r="24" spans="2:19" ht="15.75" thickBot="1" x14ac:dyDescent="0.3">
      <c r="B24" s="182"/>
      <c r="C24" s="182"/>
      <c r="Q24" s="183"/>
      <c r="R24" s="183"/>
      <c r="S24" s="183"/>
    </row>
    <row r="25" spans="2:19" ht="30" customHeight="1" thickBot="1" x14ac:dyDescent="0.3">
      <c r="B25" s="182"/>
      <c r="C25" s="182"/>
      <c r="D25" s="583" t="s">
        <v>313</v>
      </c>
      <c r="E25" s="584"/>
      <c r="F25" s="584"/>
      <c r="G25" s="585"/>
      <c r="H25" s="583" t="s">
        <v>314</v>
      </c>
      <c r="I25" s="584"/>
      <c r="J25" s="584"/>
      <c r="K25" s="585"/>
      <c r="L25" s="583" t="s">
        <v>315</v>
      </c>
      <c r="M25" s="584"/>
      <c r="N25" s="584"/>
      <c r="O25" s="585"/>
      <c r="P25" s="583" t="s">
        <v>316</v>
      </c>
      <c r="Q25" s="584"/>
      <c r="R25" s="584"/>
      <c r="S25" s="585"/>
    </row>
    <row r="26" spans="2:19" ht="47.25" customHeight="1" x14ac:dyDescent="0.25">
      <c r="B26" s="586" t="s">
        <v>718</v>
      </c>
      <c r="C26" s="586" t="s">
        <v>325</v>
      </c>
      <c r="D26" s="592" t="s">
        <v>326</v>
      </c>
      <c r="E26" s="593"/>
      <c r="F26" s="184" t="s">
        <v>327</v>
      </c>
      <c r="G26" s="185" t="s">
        <v>328</v>
      </c>
      <c r="H26" s="592" t="s">
        <v>326</v>
      </c>
      <c r="I26" s="593"/>
      <c r="J26" s="184" t="s">
        <v>327</v>
      </c>
      <c r="K26" s="185" t="s">
        <v>328</v>
      </c>
      <c r="L26" s="592" t="s">
        <v>326</v>
      </c>
      <c r="M26" s="593"/>
      <c r="N26" s="184" t="s">
        <v>327</v>
      </c>
      <c r="O26" s="185" t="s">
        <v>328</v>
      </c>
      <c r="P26" s="592" t="s">
        <v>326</v>
      </c>
      <c r="Q26" s="593"/>
      <c r="R26" s="184" t="s">
        <v>327</v>
      </c>
      <c r="S26" s="185" t="s">
        <v>328</v>
      </c>
    </row>
    <row r="27" spans="2:19" ht="51" customHeight="1" x14ac:dyDescent="0.25">
      <c r="B27" s="587"/>
      <c r="C27" s="587"/>
      <c r="D27" s="186" t="s">
        <v>322</v>
      </c>
      <c r="E27" s="187"/>
      <c r="F27" s="608"/>
      <c r="G27" s="610"/>
      <c r="H27" s="186" t="s">
        <v>322</v>
      </c>
      <c r="I27" s="188"/>
      <c r="J27" s="594"/>
      <c r="K27" s="596"/>
      <c r="L27" s="186" t="s">
        <v>322</v>
      </c>
      <c r="M27" s="188"/>
      <c r="N27" s="594"/>
      <c r="O27" s="596"/>
      <c r="P27" s="186" t="s">
        <v>322</v>
      </c>
      <c r="Q27" s="188"/>
      <c r="R27" s="594"/>
      <c r="S27" s="596"/>
    </row>
    <row r="28" spans="2:19" ht="51" customHeight="1" x14ac:dyDescent="0.25">
      <c r="B28" s="588"/>
      <c r="C28" s="588"/>
      <c r="D28" s="189" t="s">
        <v>329</v>
      </c>
      <c r="E28" s="190"/>
      <c r="F28" s="609"/>
      <c r="G28" s="611"/>
      <c r="H28" s="189" t="s">
        <v>329</v>
      </c>
      <c r="I28" s="191"/>
      <c r="J28" s="595"/>
      <c r="K28" s="597"/>
      <c r="L28" s="189" t="s">
        <v>329</v>
      </c>
      <c r="M28" s="191"/>
      <c r="N28" s="595"/>
      <c r="O28" s="597"/>
      <c r="P28" s="189" t="s">
        <v>329</v>
      </c>
      <c r="Q28" s="191"/>
      <c r="R28" s="595"/>
      <c r="S28" s="597"/>
    </row>
    <row r="29" spans="2:19" ht="33.75" customHeight="1" x14ac:dyDescent="0.25">
      <c r="B29" s="598" t="s">
        <v>330</v>
      </c>
      <c r="C29" s="601" t="s">
        <v>331</v>
      </c>
      <c r="D29" s="192" t="s">
        <v>332</v>
      </c>
      <c r="E29" s="193" t="s">
        <v>312</v>
      </c>
      <c r="F29" s="193" t="s">
        <v>333</v>
      </c>
      <c r="G29" s="194" t="s">
        <v>334</v>
      </c>
      <c r="H29" s="192" t="s">
        <v>332</v>
      </c>
      <c r="I29" s="193" t="s">
        <v>312</v>
      </c>
      <c r="J29" s="193" t="s">
        <v>333</v>
      </c>
      <c r="K29" s="194" t="s">
        <v>334</v>
      </c>
      <c r="L29" s="192" t="s">
        <v>332</v>
      </c>
      <c r="M29" s="193" t="s">
        <v>312</v>
      </c>
      <c r="N29" s="193" t="s">
        <v>333</v>
      </c>
      <c r="O29" s="194" t="s">
        <v>334</v>
      </c>
      <c r="P29" s="192" t="s">
        <v>332</v>
      </c>
      <c r="Q29" s="193" t="s">
        <v>312</v>
      </c>
      <c r="R29" s="193" t="s">
        <v>333</v>
      </c>
      <c r="S29" s="194" t="s">
        <v>334</v>
      </c>
    </row>
    <row r="30" spans="2:19" ht="30" customHeight="1" x14ac:dyDescent="0.25">
      <c r="B30" s="599"/>
      <c r="C30" s="602"/>
      <c r="D30" s="195"/>
      <c r="E30" s="196"/>
      <c r="F30" s="196"/>
      <c r="G30" s="197"/>
      <c r="H30" s="198"/>
      <c r="I30" s="199"/>
      <c r="J30" s="198"/>
      <c r="K30" s="200"/>
      <c r="L30" s="198"/>
      <c r="M30" s="199"/>
      <c r="N30" s="198"/>
      <c r="O30" s="200"/>
      <c r="P30" s="198"/>
      <c r="Q30" s="199"/>
      <c r="R30" s="198"/>
      <c r="S30" s="200"/>
    </row>
    <row r="31" spans="2:19" ht="36.75" hidden="1" customHeight="1" outlineLevel="1" x14ac:dyDescent="0.25">
      <c r="B31" s="599"/>
      <c r="C31" s="602"/>
      <c r="D31" s="192" t="s">
        <v>332</v>
      </c>
      <c r="E31" s="193" t="s">
        <v>312</v>
      </c>
      <c r="F31" s="193" t="s">
        <v>333</v>
      </c>
      <c r="G31" s="194" t="s">
        <v>334</v>
      </c>
      <c r="H31" s="192" t="s">
        <v>332</v>
      </c>
      <c r="I31" s="193" t="s">
        <v>312</v>
      </c>
      <c r="J31" s="193" t="s">
        <v>333</v>
      </c>
      <c r="K31" s="194" t="s">
        <v>334</v>
      </c>
      <c r="L31" s="192" t="s">
        <v>332</v>
      </c>
      <c r="M31" s="193" t="s">
        <v>312</v>
      </c>
      <c r="N31" s="193" t="s">
        <v>333</v>
      </c>
      <c r="O31" s="194" t="s">
        <v>334</v>
      </c>
      <c r="P31" s="192" t="s">
        <v>332</v>
      </c>
      <c r="Q31" s="193" t="s">
        <v>312</v>
      </c>
      <c r="R31" s="193" t="s">
        <v>333</v>
      </c>
      <c r="S31" s="194" t="s">
        <v>334</v>
      </c>
    </row>
    <row r="32" spans="2:19" ht="30" hidden="1" customHeight="1" outlineLevel="1" x14ac:dyDescent="0.25">
      <c r="B32" s="599"/>
      <c r="C32" s="602"/>
      <c r="D32" s="195"/>
      <c r="E32" s="196"/>
      <c r="F32" s="196"/>
      <c r="G32" s="197"/>
      <c r="H32" s="198"/>
      <c r="I32" s="199"/>
      <c r="J32" s="198"/>
      <c r="K32" s="200"/>
      <c r="L32" s="198"/>
      <c r="M32" s="199"/>
      <c r="N32" s="198"/>
      <c r="O32" s="200"/>
      <c r="P32" s="198"/>
      <c r="Q32" s="199"/>
      <c r="R32" s="198"/>
      <c r="S32" s="200"/>
    </row>
    <row r="33" spans="2:19" ht="36" hidden="1" customHeight="1" outlineLevel="1" x14ac:dyDescent="0.25">
      <c r="B33" s="599"/>
      <c r="C33" s="602"/>
      <c r="D33" s="192" t="s">
        <v>332</v>
      </c>
      <c r="E33" s="193" t="s">
        <v>312</v>
      </c>
      <c r="F33" s="193" t="s">
        <v>333</v>
      </c>
      <c r="G33" s="194" t="s">
        <v>334</v>
      </c>
      <c r="H33" s="192" t="s">
        <v>332</v>
      </c>
      <c r="I33" s="193" t="s">
        <v>312</v>
      </c>
      <c r="J33" s="193" t="s">
        <v>333</v>
      </c>
      <c r="K33" s="194" t="s">
        <v>334</v>
      </c>
      <c r="L33" s="192" t="s">
        <v>332</v>
      </c>
      <c r="M33" s="193" t="s">
        <v>312</v>
      </c>
      <c r="N33" s="193" t="s">
        <v>333</v>
      </c>
      <c r="O33" s="194" t="s">
        <v>334</v>
      </c>
      <c r="P33" s="192" t="s">
        <v>332</v>
      </c>
      <c r="Q33" s="193" t="s">
        <v>312</v>
      </c>
      <c r="R33" s="193" t="s">
        <v>333</v>
      </c>
      <c r="S33" s="194" t="s">
        <v>334</v>
      </c>
    </row>
    <row r="34" spans="2:19" ht="30" hidden="1" customHeight="1" outlineLevel="1" x14ac:dyDescent="0.25">
      <c r="B34" s="599"/>
      <c r="C34" s="602"/>
      <c r="D34" s="195"/>
      <c r="E34" s="196"/>
      <c r="F34" s="196"/>
      <c r="G34" s="197"/>
      <c r="H34" s="198"/>
      <c r="I34" s="199"/>
      <c r="J34" s="198"/>
      <c r="K34" s="200"/>
      <c r="L34" s="198"/>
      <c r="M34" s="199"/>
      <c r="N34" s="198"/>
      <c r="O34" s="200"/>
      <c r="P34" s="198"/>
      <c r="Q34" s="199"/>
      <c r="R34" s="198"/>
      <c r="S34" s="200"/>
    </row>
    <row r="35" spans="2:19" ht="39" hidden="1" customHeight="1" outlineLevel="1" x14ac:dyDescent="0.25">
      <c r="B35" s="599"/>
      <c r="C35" s="602"/>
      <c r="D35" s="192" t="s">
        <v>332</v>
      </c>
      <c r="E35" s="193" t="s">
        <v>312</v>
      </c>
      <c r="F35" s="193" t="s">
        <v>333</v>
      </c>
      <c r="G35" s="194" t="s">
        <v>334</v>
      </c>
      <c r="H35" s="192" t="s">
        <v>332</v>
      </c>
      <c r="I35" s="193" t="s">
        <v>312</v>
      </c>
      <c r="J35" s="193" t="s">
        <v>333</v>
      </c>
      <c r="K35" s="194" t="s">
        <v>334</v>
      </c>
      <c r="L35" s="192" t="s">
        <v>332</v>
      </c>
      <c r="M35" s="193" t="s">
        <v>312</v>
      </c>
      <c r="N35" s="193" t="s">
        <v>333</v>
      </c>
      <c r="O35" s="194" t="s">
        <v>334</v>
      </c>
      <c r="P35" s="192" t="s">
        <v>332</v>
      </c>
      <c r="Q35" s="193" t="s">
        <v>312</v>
      </c>
      <c r="R35" s="193" t="s">
        <v>333</v>
      </c>
      <c r="S35" s="194" t="s">
        <v>334</v>
      </c>
    </row>
    <row r="36" spans="2:19" ht="30" hidden="1" customHeight="1" outlineLevel="1" x14ac:dyDescent="0.25">
      <c r="B36" s="599"/>
      <c r="C36" s="602"/>
      <c r="D36" s="195"/>
      <c r="E36" s="196"/>
      <c r="F36" s="196"/>
      <c r="G36" s="197"/>
      <c r="H36" s="198"/>
      <c r="I36" s="199"/>
      <c r="J36" s="198"/>
      <c r="K36" s="200"/>
      <c r="L36" s="198"/>
      <c r="M36" s="199"/>
      <c r="N36" s="198"/>
      <c r="O36" s="200"/>
      <c r="P36" s="198"/>
      <c r="Q36" s="199"/>
      <c r="R36" s="198"/>
      <c r="S36" s="200"/>
    </row>
    <row r="37" spans="2:19" ht="36.75" hidden="1" customHeight="1" outlineLevel="1" x14ac:dyDescent="0.25">
      <c r="B37" s="599"/>
      <c r="C37" s="602"/>
      <c r="D37" s="192" t="s">
        <v>332</v>
      </c>
      <c r="E37" s="193" t="s">
        <v>312</v>
      </c>
      <c r="F37" s="193" t="s">
        <v>333</v>
      </c>
      <c r="G37" s="194" t="s">
        <v>334</v>
      </c>
      <c r="H37" s="192" t="s">
        <v>332</v>
      </c>
      <c r="I37" s="193" t="s">
        <v>312</v>
      </c>
      <c r="J37" s="193" t="s">
        <v>333</v>
      </c>
      <c r="K37" s="194" t="s">
        <v>334</v>
      </c>
      <c r="L37" s="192" t="s">
        <v>332</v>
      </c>
      <c r="M37" s="193" t="s">
        <v>312</v>
      </c>
      <c r="N37" s="193" t="s">
        <v>333</v>
      </c>
      <c r="O37" s="194" t="s">
        <v>334</v>
      </c>
      <c r="P37" s="192" t="s">
        <v>332</v>
      </c>
      <c r="Q37" s="193" t="s">
        <v>312</v>
      </c>
      <c r="R37" s="193" t="s">
        <v>333</v>
      </c>
      <c r="S37" s="194" t="s">
        <v>334</v>
      </c>
    </row>
    <row r="38" spans="2:19" ht="30" hidden="1" customHeight="1" outlineLevel="1" x14ac:dyDescent="0.25">
      <c r="B38" s="600"/>
      <c r="C38" s="603"/>
      <c r="D38" s="195"/>
      <c r="E38" s="196"/>
      <c r="F38" s="196"/>
      <c r="G38" s="197"/>
      <c r="H38" s="198"/>
      <c r="I38" s="199"/>
      <c r="J38" s="198"/>
      <c r="K38" s="200"/>
      <c r="L38" s="198"/>
      <c r="M38" s="199"/>
      <c r="N38" s="198"/>
      <c r="O38" s="200"/>
      <c r="P38" s="198"/>
      <c r="Q38" s="199"/>
      <c r="R38" s="198"/>
      <c r="S38" s="200"/>
    </row>
    <row r="39" spans="2:19" ht="30" customHeight="1" collapsed="1" x14ac:dyDescent="0.25">
      <c r="B39" s="598" t="s">
        <v>335</v>
      </c>
      <c r="C39" s="598" t="s">
        <v>336</v>
      </c>
      <c r="D39" s="193" t="s">
        <v>337</v>
      </c>
      <c r="E39" s="193" t="s">
        <v>338</v>
      </c>
      <c r="F39" s="166" t="s">
        <v>339</v>
      </c>
      <c r="G39" s="201"/>
      <c r="H39" s="193" t="s">
        <v>337</v>
      </c>
      <c r="I39" s="193" t="s">
        <v>338</v>
      </c>
      <c r="J39" s="166" t="s">
        <v>339</v>
      </c>
      <c r="K39" s="202"/>
      <c r="L39" s="193" t="s">
        <v>337</v>
      </c>
      <c r="M39" s="193" t="s">
        <v>338</v>
      </c>
      <c r="N39" s="166" t="s">
        <v>339</v>
      </c>
      <c r="O39" s="202"/>
      <c r="P39" s="193" t="s">
        <v>337</v>
      </c>
      <c r="Q39" s="193" t="s">
        <v>338</v>
      </c>
      <c r="R39" s="166" t="s">
        <v>339</v>
      </c>
      <c r="S39" s="202"/>
    </row>
    <row r="40" spans="2:19" ht="30" customHeight="1" x14ac:dyDescent="0.25">
      <c r="B40" s="599"/>
      <c r="C40" s="599"/>
      <c r="D40" s="604"/>
      <c r="E40" s="604"/>
      <c r="F40" s="166" t="s">
        <v>340</v>
      </c>
      <c r="G40" s="203"/>
      <c r="H40" s="606"/>
      <c r="I40" s="606"/>
      <c r="J40" s="166" t="s">
        <v>340</v>
      </c>
      <c r="K40" s="204"/>
      <c r="L40" s="606"/>
      <c r="M40" s="606"/>
      <c r="N40" s="166" t="s">
        <v>340</v>
      </c>
      <c r="O40" s="204"/>
      <c r="P40" s="606"/>
      <c r="Q40" s="606"/>
      <c r="R40" s="166" t="s">
        <v>340</v>
      </c>
      <c r="S40" s="204"/>
    </row>
    <row r="41" spans="2:19" ht="30" customHeight="1" x14ac:dyDescent="0.25">
      <c r="B41" s="599"/>
      <c r="C41" s="599"/>
      <c r="D41" s="605"/>
      <c r="E41" s="605"/>
      <c r="F41" s="166" t="s">
        <v>341</v>
      </c>
      <c r="G41" s="197"/>
      <c r="H41" s="607"/>
      <c r="I41" s="607"/>
      <c r="J41" s="166" t="s">
        <v>341</v>
      </c>
      <c r="K41" s="200"/>
      <c r="L41" s="607"/>
      <c r="M41" s="607"/>
      <c r="N41" s="166" t="s">
        <v>341</v>
      </c>
      <c r="O41" s="200"/>
      <c r="P41" s="607"/>
      <c r="Q41" s="607"/>
      <c r="R41" s="166" t="s">
        <v>341</v>
      </c>
      <c r="S41" s="200"/>
    </row>
    <row r="42" spans="2:19" ht="30" customHeight="1" outlineLevel="1" x14ac:dyDescent="0.25">
      <c r="B42" s="599"/>
      <c r="C42" s="599"/>
      <c r="D42" s="193" t="s">
        <v>337</v>
      </c>
      <c r="E42" s="193" t="s">
        <v>338</v>
      </c>
      <c r="F42" s="166" t="s">
        <v>339</v>
      </c>
      <c r="G42" s="201"/>
      <c r="H42" s="193" t="s">
        <v>337</v>
      </c>
      <c r="I42" s="193" t="s">
        <v>338</v>
      </c>
      <c r="J42" s="166" t="s">
        <v>339</v>
      </c>
      <c r="K42" s="202"/>
      <c r="L42" s="193" t="s">
        <v>337</v>
      </c>
      <c r="M42" s="193" t="s">
        <v>338</v>
      </c>
      <c r="N42" s="166" t="s">
        <v>339</v>
      </c>
      <c r="O42" s="202"/>
      <c r="P42" s="193" t="s">
        <v>337</v>
      </c>
      <c r="Q42" s="193" t="s">
        <v>338</v>
      </c>
      <c r="R42" s="166" t="s">
        <v>339</v>
      </c>
      <c r="S42" s="202"/>
    </row>
    <row r="43" spans="2:19" ht="30" customHeight="1" outlineLevel="1" x14ac:dyDescent="0.25">
      <c r="B43" s="599"/>
      <c r="C43" s="599"/>
      <c r="D43" s="604"/>
      <c r="E43" s="604"/>
      <c r="F43" s="166" t="s">
        <v>340</v>
      </c>
      <c r="G43" s="203"/>
      <c r="H43" s="606"/>
      <c r="I43" s="606"/>
      <c r="J43" s="166" t="s">
        <v>340</v>
      </c>
      <c r="K43" s="204"/>
      <c r="L43" s="606"/>
      <c r="M43" s="606"/>
      <c r="N43" s="166" t="s">
        <v>340</v>
      </c>
      <c r="O43" s="204"/>
      <c r="P43" s="606"/>
      <c r="Q43" s="606"/>
      <c r="R43" s="166" t="s">
        <v>340</v>
      </c>
      <c r="S43" s="204"/>
    </row>
    <row r="44" spans="2:19" ht="30" customHeight="1" outlineLevel="1" x14ac:dyDescent="0.25">
      <c r="B44" s="599"/>
      <c r="C44" s="599"/>
      <c r="D44" s="605"/>
      <c r="E44" s="605"/>
      <c r="F44" s="166" t="s">
        <v>341</v>
      </c>
      <c r="G44" s="197"/>
      <c r="H44" s="607"/>
      <c r="I44" s="607"/>
      <c r="J44" s="166" t="s">
        <v>341</v>
      </c>
      <c r="K44" s="200"/>
      <c r="L44" s="607"/>
      <c r="M44" s="607"/>
      <c r="N44" s="166" t="s">
        <v>341</v>
      </c>
      <c r="O44" s="200"/>
      <c r="P44" s="607"/>
      <c r="Q44" s="607"/>
      <c r="R44" s="166" t="s">
        <v>341</v>
      </c>
      <c r="S44" s="200"/>
    </row>
    <row r="45" spans="2:19" ht="30" customHeight="1" outlineLevel="1" x14ac:dyDescent="0.25">
      <c r="B45" s="599"/>
      <c r="C45" s="599"/>
      <c r="D45" s="193" t="s">
        <v>337</v>
      </c>
      <c r="E45" s="193" t="s">
        <v>338</v>
      </c>
      <c r="F45" s="166" t="s">
        <v>339</v>
      </c>
      <c r="G45" s="201"/>
      <c r="H45" s="193" t="s">
        <v>337</v>
      </c>
      <c r="I45" s="193" t="s">
        <v>338</v>
      </c>
      <c r="J45" s="166" t="s">
        <v>339</v>
      </c>
      <c r="K45" s="202"/>
      <c r="L45" s="193" t="s">
        <v>337</v>
      </c>
      <c r="M45" s="193" t="s">
        <v>338</v>
      </c>
      <c r="N45" s="166" t="s">
        <v>339</v>
      </c>
      <c r="O45" s="202"/>
      <c r="P45" s="193" t="s">
        <v>337</v>
      </c>
      <c r="Q45" s="193" t="s">
        <v>338</v>
      </c>
      <c r="R45" s="166" t="s">
        <v>339</v>
      </c>
      <c r="S45" s="202"/>
    </row>
    <row r="46" spans="2:19" ht="30" customHeight="1" outlineLevel="1" x14ac:dyDescent="0.25">
      <c r="B46" s="599"/>
      <c r="C46" s="599"/>
      <c r="D46" s="604"/>
      <c r="E46" s="604"/>
      <c r="F46" s="166" t="s">
        <v>340</v>
      </c>
      <c r="G46" s="203"/>
      <c r="H46" s="606"/>
      <c r="I46" s="606"/>
      <c r="J46" s="166" t="s">
        <v>340</v>
      </c>
      <c r="K46" s="204"/>
      <c r="L46" s="606"/>
      <c r="M46" s="606"/>
      <c r="N46" s="166" t="s">
        <v>340</v>
      </c>
      <c r="O46" s="204"/>
      <c r="P46" s="606"/>
      <c r="Q46" s="606"/>
      <c r="R46" s="166" t="s">
        <v>340</v>
      </c>
      <c r="S46" s="204"/>
    </row>
    <row r="47" spans="2:19" ht="30" customHeight="1" outlineLevel="1" x14ac:dyDescent="0.25">
      <c r="B47" s="599"/>
      <c r="C47" s="599"/>
      <c r="D47" s="605"/>
      <c r="E47" s="605"/>
      <c r="F47" s="166" t="s">
        <v>341</v>
      </c>
      <c r="G47" s="197"/>
      <c r="H47" s="607"/>
      <c r="I47" s="607"/>
      <c r="J47" s="166" t="s">
        <v>341</v>
      </c>
      <c r="K47" s="200"/>
      <c r="L47" s="607"/>
      <c r="M47" s="607"/>
      <c r="N47" s="166" t="s">
        <v>341</v>
      </c>
      <c r="O47" s="200"/>
      <c r="P47" s="607"/>
      <c r="Q47" s="607"/>
      <c r="R47" s="166" t="s">
        <v>341</v>
      </c>
      <c r="S47" s="200"/>
    </row>
    <row r="48" spans="2:19" ht="30" customHeight="1" outlineLevel="1" x14ac:dyDescent="0.25">
      <c r="B48" s="599"/>
      <c r="C48" s="599"/>
      <c r="D48" s="193" t="s">
        <v>337</v>
      </c>
      <c r="E48" s="193" t="s">
        <v>338</v>
      </c>
      <c r="F48" s="166" t="s">
        <v>339</v>
      </c>
      <c r="G48" s="201"/>
      <c r="H48" s="193" t="s">
        <v>337</v>
      </c>
      <c r="I48" s="193" t="s">
        <v>338</v>
      </c>
      <c r="J48" s="166" t="s">
        <v>339</v>
      </c>
      <c r="K48" s="202"/>
      <c r="L48" s="193" t="s">
        <v>337</v>
      </c>
      <c r="M48" s="193" t="s">
        <v>338</v>
      </c>
      <c r="N48" s="166" t="s">
        <v>339</v>
      </c>
      <c r="O48" s="202"/>
      <c r="P48" s="193" t="s">
        <v>337</v>
      </c>
      <c r="Q48" s="193" t="s">
        <v>338</v>
      </c>
      <c r="R48" s="166" t="s">
        <v>339</v>
      </c>
      <c r="S48" s="202"/>
    </row>
    <row r="49" spans="2:19" ht="30" customHeight="1" outlineLevel="1" x14ac:dyDescent="0.25">
      <c r="B49" s="599"/>
      <c r="C49" s="599"/>
      <c r="D49" s="604"/>
      <c r="E49" s="604"/>
      <c r="F49" s="166" t="s">
        <v>340</v>
      </c>
      <c r="G49" s="203"/>
      <c r="H49" s="606"/>
      <c r="I49" s="606"/>
      <c r="J49" s="166" t="s">
        <v>340</v>
      </c>
      <c r="K49" s="204"/>
      <c r="L49" s="606"/>
      <c r="M49" s="606"/>
      <c r="N49" s="166" t="s">
        <v>340</v>
      </c>
      <c r="O49" s="204"/>
      <c r="P49" s="606"/>
      <c r="Q49" s="606"/>
      <c r="R49" s="166" t="s">
        <v>340</v>
      </c>
      <c r="S49" s="204"/>
    </row>
    <row r="50" spans="2:19" ht="30" customHeight="1" outlineLevel="1" x14ac:dyDescent="0.25">
      <c r="B50" s="600"/>
      <c r="C50" s="600"/>
      <c r="D50" s="605"/>
      <c r="E50" s="605"/>
      <c r="F50" s="166" t="s">
        <v>341</v>
      </c>
      <c r="G50" s="197"/>
      <c r="H50" s="607"/>
      <c r="I50" s="607"/>
      <c r="J50" s="166" t="s">
        <v>341</v>
      </c>
      <c r="K50" s="200"/>
      <c r="L50" s="607"/>
      <c r="M50" s="607"/>
      <c r="N50" s="166" t="s">
        <v>341</v>
      </c>
      <c r="O50" s="200"/>
      <c r="P50" s="607"/>
      <c r="Q50" s="607"/>
      <c r="R50" s="166" t="s">
        <v>341</v>
      </c>
      <c r="S50" s="200"/>
    </row>
    <row r="51" spans="2:19" ht="30" customHeight="1" thickBot="1" x14ac:dyDescent="0.3">
      <c r="C51" s="205"/>
      <c r="D51" s="206"/>
    </row>
    <row r="52" spans="2:19" ht="30" customHeight="1" thickBot="1" x14ac:dyDescent="0.3">
      <c r="D52" s="583" t="s">
        <v>313</v>
      </c>
      <c r="E52" s="584"/>
      <c r="F52" s="584"/>
      <c r="G52" s="585"/>
      <c r="H52" s="583" t="s">
        <v>314</v>
      </c>
      <c r="I52" s="584"/>
      <c r="J52" s="584"/>
      <c r="K52" s="585"/>
      <c r="L52" s="583" t="s">
        <v>315</v>
      </c>
      <c r="M52" s="584"/>
      <c r="N52" s="584"/>
      <c r="O52" s="585"/>
      <c r="P52" s="583" t="s">
        <v>316</v>
      </c>
      <c r="Q52" s="584"/>
      <c r="R52" s="584"/>
      <c r="S52" s="585"/>
    </row>
    <row r="53" spans="2:19" ht="30" customHeight="1" x14ac:dyDescent="0.25">
      <c r="B53" s="586" t="s">
        <v>719</v>
      </c>
      <c r="C53" s="586" t="s">
        <v>342</v>
      </c>
      <c r="D53" s="614" t="s">
        <v>343</v>
      </c>
      <c r="E53" s="615"/>
      <c r="F53" s="207" t="s">
        <v>312</v>
      </c>
      <c r="G53" s="208" t="s">
        <v>344</v>
      </c>
      <c r="H53" s="614" t="s">
        <v>343</v>
      </c>
      <c r="I53" s="615"/>
      <c r="J53" s="207" t="s">
        <v>312</v>
      </c>
      <c r="K53" s="208" t="s">
        <v>344</v>
      </c>
      <c r="L53" s="614" t="s">
        <v>343</v>
      </c>
      <c r="M53" s="615"/>
      <c r="N53" s="207" t="s">
        <v>312</v>
      </c>
      <c r="O53" s="208" t="s">
        <v>344</v>
      </c>
      <c r="P53" s="614" t="s">
        <v>343</v>
      </c>
      <c r="Q53" s="615"/>
      <c r="R53" s="207" t="s">
        <v>312</v>
      </c>
      <c r="S53" s="208" t="s">
        <v>344</v>
      </c>
    </row>
    <row r="54" spans="2:19" ht="45" customHeight="1" x14ac:dyDescent="0.25">
      <c r="B54" s="587"/>
      <c r="C54" s="587"/>
      <c r="D54" s="186" t="s">
        <v>322</v>
      </c>
      <c r="E54" s="187"/>
      <c r="F54" s="608"/>
      <c r="G54" s="610"/>
      <c r="H54" s="186" t="s">
        <v>322</v>
      </c>
      <c r="I54" s="188"/>
      <c r="J54" s="594"/>
      <c r="K54" s="596"/>
      <c r="L54" s="186" t="s">
        <v>322</v>
      </c>
      <c r="M54" s="188"/>
      <c r="N54" s="594"/>
      <c r="O54" s="596"/>
      <c r="P54" s="186" t="s">
        <v>322</v>
      </c>
      <c r="Q54" s="188"/>
      <c r="R54" s="594"/>
      <c r="S54" s="596"/>
    </row>
    <row r="55" spans="2:19" ht="45" customHeight="1" x14ac:dyDescent="0.25">
      <c r="B55" s="588"/>
      <c r="C55" s="588"/>
      <c r="D55" s="189" t="s">
        <v>329</v>
      </c>
      <c r="E55" s="190"/>
      <c r="F55" s="609"/>
      <c r="G55" s="611"/>
      <c r="H55" s="189" t="s">
        <v>329</v>
      </c>
      <c r="I55" s="191"/>
      <c r="J55" s="595"/>
      <c r="K55" s="597"/>
      <c r="L55" s="189" t="s">
        <v>329</v>
      </c>
      <c r="M55" s="191"/>
      <c r="N55" s="595"/>
      <c r="O55" s="597"/>
      <c r="P55" s="189" t="s">
        <v>329</v>
      </c>
      <c r="Q55" s="191"/>
      <c r="R55" s="595"/>
      <c r="S55" s="597"/>
    </row>
    <row r="56" spans="2:19" ht="30" customHeight="1" x14ac:dyDescent="0.25">
      <c r="B56" s="598" t="s">
        <v>345</v>
      </c>
      <c r="C56" s="598" t="s">
        <v>346</v>
      </c>
      <c r="D56" s="193" t="s">
        <v>347</v>
      </c>
      <c r="E56" s="209" t="s">
        <v>348</v>
      </c>
      <c r="F56" s="612" t="s">
        <v>349</v>
      </c>
      <c r="G56" s="613"/>
      <c r="H56" s="193" t="s">
        <v>347</v>
      </c>
      <c r="I56" s="209" t="s">
        <v>348</v>
      </c>
      <c r="J56" s="612" t="s">
        <v>349</v>
      </c>
      <c r="K56" s="613"/>
      <c r="L56" s="193" t="s">
        <v>347</v>
      </c>
      <c r="M56" s="209" t="s">
        <v>348</v>
      </c>
      <c r="N56" s="612" t="s">
        <v>349</v>
      </c>
      <c r="O56" s="613"/>
      <c r="P56" s="193" t="s">
        <v>347</v>
      </c>
      <c r="Q56" s="209" t="s">
        <v>348</v>
      </c>
      <c r="R56" s="612" t="s">
        <v>349</v>
      </c>
      <c r="S56" s="613"/>
    </row>
    <row r="57" spans="2:19" ht="30" customHeight="1" x14ac:dyDescent="0.25">
      <c r="B57" s="599"/>
      <c r="C57" s="600"/>
      <c r="D57" s="210"/>
      <c r="E57" s="211"/>
      <c r="F57" s="616"/>
      <c r="G57" s="617"/>
      <c r="H57" s="212"/>
      <c r="I57" s="213"/>
      <c r="J57" s="618"/>
      <c r="K57" s="619"/>
      <c r="L57" s="212"/>
      <c r="M57" s="213"/>
      <c r="N57" s="618"/>
      <c r="O57" s="619"/>
      <c r="P57" s="212"/>
      <c r="Q57" s="213"/>
      <c r="R57" s="618"/>
      <c r="S57" s="619"/>
    </row>
    <row r="58" spans="2:19" ht="30" customHeight="1" x14ac:dyDescent="0.25">
      <c r="B58" s="599"/>
      <c r="C58" s="598" t="s">
        <v>350</v>
      </c>
      <c r="D58" s="214" t="s">
        <v>349</v>
      </c>
      <c r="E58" s="215" t="s">
        <v>333</v>
      </c>
      <c r="F58" s="193" t="s">
        <v>312</v>
      </c>
      <c r="G58" s="216" t="s">
        <v>344</v>
      </c>
      <c r="H58" s="214" t="s">
        <v>349</v>
      </c>
      <c r="I58" s="215" t="s">
        <v>333</v>
      </c>
      <c r="J58" s="193" t="s">
        <v>312</v>
      </c>
      <c r="K58" s="216" t="s">
        <v>344</v>
      </c>
      <c r="L58" s="214" t="s">
        <v>349</v>
      </c>
      <c r="M58" s="215" t="s">
        <v>333</v>
      </c>
      <c r="N58" s="193" t="s">
        <v>312</v>
      </c>
      <c r="O58" s="216" t="s">
        <v>344</v>
      </c>
      <c r="P58" s="214" t="s">
        <v>349</v>
      </c>
      <c r="Q58" s="215" t="s">
        <v>333</v>
      </c>
      <c r="R58" s="193" t="s">
        <v>312</v>
      </c>
      <c r="S58" s="216" t="s">
        <v>344</v>
      </c>
    </row>
    <row r="59" spans="2:19" ht="30" customHeight="1" x14ac:dyDescent="0.25">
      <c r="B59" s="600"/>
      <c r="C59" s="623"/>
      <c r="D59" s="217"/>
      <c r="E59" s="218"/>
      <c r="F59" s="196"/>
      <c r="G59" s="219"/>
      <c r="H59" s="220"/>
      <c r="I59" s="221"/>
      <c r="J59" s="198"/>
      <c r="K59" s="222"/>
      <c r="L59" s="220"/>
      <c r="M59" s="221"/>
      <c r="N59" s="198"/>
      <c r="O59" s="222"/>
      <c r="P59" s="220"/>
      <c r="Q59" s="221"/>
      <c r="R59" s="198"/>
      <c r="S59" s="222"/>
    </row>
    <row r="60" spans="2:19" ht="30" customHeight="1" thickBot="1" x14ac:dyDescent="0.3">
      <c r="B60" s="182"/>
      <c r="C60" s="223"/>
      <c r="D60" s="206"/>
    </row>
    <row r="61" spans="2:19" ht="30" customHeight="1" thickBot="1" x14ac:dyDescent="0.3">
      <c r="B61" s="182"/>
      <c r="C61" s="182"/>
      <c r="D61" s="583" t="s">
        <v>313</v>
      </c>
      <c r="E61" s="584"/>
      <c r="F61" s="584"/>
      <c r="G61" s="584"/>
      <c r="H61" s="583" t="s">
        <v>314</v>
      </c>
      <c r="I61" s="584"/>
      <c r="J61" s="584"/>
      <c r="K61" s="585"/>
      <c r="L61" s="584" t="s">
        <v>315</v>
      </c>
      <c r="M61" s="584"/>
      <c r="N61" s="584"/>
      <c r="O61" s="584"/>
      <c r="P61" s="583" t="s">
        <v>316</v>
      </c>
      <c r="Q61" s="584"/>
      <c r="R61" s="584"/>
      <c r="S61" s="585"/>
    </row>
    <row r="62" spans="2:19" ht="30" customHeight="1" x14ac:dyDescent="0.25">
      <c r="B62" s="586" t="s">
        <v>351</v>
      </c>
      <c r="C62" s="586" t="s">
        <v>352</v>
      </c>
      <c r="D62" s="592" t="s">
        <v>353</v>
      </c>
      <c r="E62" s="593"/>
      <c r="F62" s="614" t="s">
        <v>312</v>
      </c>
      <c r="G62" s="620"/>
      <c r="H62" s="621" t="s">
        <v>353</v>
      </c>
      <c r="I62" s="593"/>
      <c r="J62" s="614" t="s">
        <v>312</v>
      </c>
      <c r="K62" s="622"/>
      <c r="L62" s="621" t="s">
        <v>353</v>
      </c>
      <c r="M62" s="593"/>
      <c r="N62" s="614" t="s">
        <v>312</v>
      </c>
      <c r="O62" s="622"/>
      <c r="P62" s="621" t="s">
        <v>353</v>
      </c>
      <c r="Q62" s="593"/>
      <c r="R62" s="614" t="s">
        <v>312</v>
      </c>
      <c r="S62" s="622"/>
    </row>
    <row r="63" spans="2:19" ht="36.75" customHeight="1" x14ac:dyDescent="0.25">
      <c r="B63" s="588"/>
      <c r="C63" s="588"/>
      <c r="D63" s="632"/>
      <c r="E63" s="633"/>
      <c r="F63" s="634"/>
      <c r="G63" s="635"/>
      <c r="H63" s="626"/>
      <c r="I63" s="627"/>
      <c r="J63" s="628"/>
      <c r="K63" s="629"/>
      <c r="L63" s="626"/>
      <c r="M63" s="627"/>
      <c r="N63" s="628"/>
      <c r="O63" s="629"/>
      <c r="P63" s="626"/>
      <c r="Q63" s="627"/>
      <c r="R63" s="628"/>
      <c r="S63" s="629"/>
    </row>
    <row r="64" spans="2:19" ht="45" customHeight="1" x14ac:dyDescent="0.25">
      <c r="B64" s="598" t="s">
        <v>720</v>
      </c>
      <c r="C64" s="598" t="s">
        <v>354</v>
      </c>
      <c r="D64" s="193" t="s">
        <v>355</v>
      </c>
      <c r="E64" s="193" t="s">
        <v>356</v>
      </c>
      <c r="F64" s="612" t="s">
        <v>357</v>
      </c>
      <c r="G64" s="613"/>
      <c r="H64" s="224" t="s">
        <v>355</v>
      </c>
      <c r="I64" s="193" t="s">
        <v>356</v>
      </c>
      <c r="J64" s="630" t="s">
        <v>357</v>
      </c>
      <c r="K64" s="613"/>
      <c r="L64" s="224" t="s">
        <v>355</v>
      </c>
      <c r="M64" s="193" t="s">
        <v>356</v>
      </c>
      <c r="N64" s="630" t="s">
        <v>357</v>
      </c>
      <c r="O64" s="613"/>
      <c r="P64" s="224" t="s">
        <v>355</v>
      </c>
      <c r="Q64" s="193" t="s">
        <v>356</v>
      </c>
      <c r="R64" s="630" t="s">
        <v>357</v>
      </c>
      <c r="S64" s="613"/>
    </row>
    <row r="65" spans="2:19" ht="27" customHeight="1" x14ac:dyDescent="0.25">
      <c r="B65" s="600"/>
      <c r="C65" s="600"/>
      <c r="D65" s="210"/>
      <c r="E65" s="211"/>
      <c r="F65" s="631"/>
      <c r="G65" s="631"/>
      <c r="H65" s="212"/>
      <c r="I65" s="213"/>
      <c r="J65" s="624"/>
      <c r="K65" s="625"/>
      <c r="L65" s="212"/>
      <c r="M65" s="213"/>
      <c r="N65" s="624"/>
      <c r="O65" s="625"/>
      <c r="P65" s="212"/>
      <c r="Q65" s="213"/>
      <c r="R65" s="624"/>
      <c r="S65" s="625"/>
    </row>
    <row r="66" spans="2:19" ht="33.75" customHeight="1" thickBot="1" x14ac:dyDescent="0.3">
      <c r="B66" s="182"/>
      <c r="C66" s="182"/>
    </row>
    <row r="67" spans="2:19" ht="37.5" customHeight="1" thickBot="1" x14ac:dyDescent="0.3">
      <c r="B67" s="182"/>
      <c r="C67" s="182"/>
      <c r="D67" s="583" t="s">
        <v>313</v>
      </c>
      <c r="E67" s="584"/>
      <c r="F67" s="584"/>
      <c r="G67" s="585"/>
      <c r="H67" s="584" t="s">
        <v>314</v>
      </c>
      <c r="I67" s="584"/>
      <c r="J67" s="584"/>
      <c r="K67" s="585"/>
      <c r="L67" s="584" t="s">
        <v>314</v>
      </c>
      <c r="M67" s="584"/>
      <c r="N67" s="584"/>
      <c r="O67" s="585"/>
      <c r="P67" s="584" t="s">
        <v>314</v>
      </c>
      <c r="Q67" s="584"/>
      <c r="R67" s="584"/>
      <c r="S67" s="585"/>
    </row>
    <row r="68" spans="2:19" ht="37.5" customHeight="1" x14ac:dyDescent="0.25">
      <c r="B68" s="586" t="s">
        <v>721</v>
      </c>
      <c r="C68" s="586" t="s">
        <v>358</v>
      </c>
      <c r="D68" s="225" t="s">
        <v>359</v>
      </c>
      <c r="E68" s="207" t="s">
        <v>360</v>
      </c>
      <c r="F68" s="614" t="s">
        <v>361</v>
      </c>
      <c r="G68" s="622"/>
      <c r="H68" s="225" t="s">
        <v>359</v>
      </c>
      <c r="I68" s="207" t="s">
        <v>360</v>
      </c>
      <c r="J68" s="614" t="s">
        <v>361</v>
      </c>
      <c r="K68" s="622"/>
      <c r="L68" s="225" t="s">
        <v>359</v>
      </c>
      <c r="M68" s="207" t="s">
        <v>360</v>
      </c>
      <c r="N68" s="614" t="s">
        <v>361</v>
      </c>
      <c r="O68" s="622"/>
      <c r="P68" s="225" t="s">
        <v>359</v>
      </c>
      <c r="Q68" s="207" t="s">
        <v>360</v>
      </c>
      <c r="R68" s="614" t="s">
        <v>361</v>
      </c>
      <c r="S68" s="622"/>
    </row>
    <row r="69" spans="2:19" ht="44.25" customHeight="1" x14ac:dyDescent="0.25">
      <c r="B69" s="587"/>
      <c r="C69" s="588"/>
      <c r="D69" s="226"/>
      <c r="E69" s="227"/>
      <c r="F69" s="637"/>
      <c r="G69" s="638"/>
      <c r="H69" s="228"/>
      <c r="I69" s="229"/>
      <c r="J69" s="689"/>
      <c r="K69" s="690"/>
      <c r="L69" s="228"/>
      <c r="M69" s="229"/>
      <c r="N69" s="689"/>
      <c r="O69" s="690"/>
      <c r="P69" s="228"/>
      <c r="Q69" s="229"/>
      <c r="R69" s="689"/>
      <c r="S69" s="690"/>
    </row>
    <row r="70" spans="2:19" ht="36.75" customHeight="1" x14ac:dyDescent="0.25">
      <c r="B70" s="587"/>
      <c r="C70" s="586" t="s">
        <v>659</v>
      </c>
      <c r="D70" s="193" t="s">
        <v>312</v>
      </c>
      <c r="E70" s="192" t="s">
        <v>362</v>
      </c>
      <c r="F70" s="612" t="s">
        <v>363</v>
      </c>
      <c r="G70" s="613"/>
      <c r="H70" s="193" t="s">
        <v>312</v>
      </c>
      <c r="I70" s="192" t="s">
        <v>362</v>
      </c>
      <c r="J70" s="612" t="s">
        <v>363</v>
      </c>
      <c r="K70" s="613"/>
      <c r="L70" s="193" t="s">
        <v>312</v>
      </c>
      <c r="M70" s="192" t="s">
        <v>362</v>
      </c>
      <c r="N70" s="612" t="s">
        <v>363</v>
      </c>
      <c r="O70" s="613"/>
      <c r="P70" s="193" t="s">
        <v>312</v>
      </c>
      <c r="Q70" s="192" t="s">
        <v>362</v>
      </c>
      <c r="R70" s="612" t="s">
        <v>363</v>
      </c>
      <c r="S70" s="613"/>
    </row>
    <row r="71" spans="2:19" ht="30" customHeight="1" x14ac:dyDescent="0.25">
      <c r="B71" s="587"/>
      <c r="C71" s="587"/>
      <c r="D71" s="196"/>
      <c r="E71" s="227"/>
      <c r="F71" s="634"/>
      <c r="G71" s="636"/>
      <c r="H71" s="198"/>
      <c r="I71" s="229"/>
      <c r="J71" s="628"/>
      <c r="K71" s="629"/>
      <c r="L71" s="198"/>
      <c r="M71" s="229"/>
      <c r="N71" s="628"/>
      <c r="O71" s="629"/>
      <c r="P71" s="198"/>
      <c r="Q71" s="229"/>
      <c r="R71" s="628"/>
      <c r="S71" s="629"/>
    </row>
    <row r="72" spans="2:19" ht="30" customHeight="1" outlineLevel="1" x14ac:dyDescent="0.25">
      <c r="B72" s="587"/>
      <c r="C72" s="587"/>
      <c r="D72" s="196"/>
      <c r="E72" s="227"/>
      <c r="F72" s="634"/>
      <c r="G72" s="636"/>
      <c r="H72" s="198"/>
      <c r="I72" s="229"/>
      <c r="J72" s="628"/>
      <c r="K72" s="629"/>
      <c r="L72" s="198"/>
      <c r="M72" s="229"/>
      <c r="N72" s="628"/>
      <c r="O72" s="629"/>
      <c r="P72" s="198"/>
      <c r="Q72" s="229"/>
      <c r="R72" s="628"/>
      <c r="S72" s="629"/>
    </row>
    <row r="73" spans="2:19" ht="30" customHeight="1" outlineLevel="1" x14ac:dyDescent="0.25">
      <c r="B73" s="587"/>
      <c r="C73" s="587"/>
      <c r="D73" s="196"/>
      <c r="E73" s="227"/>
      <c r="F73" s="634"/>
      <c r="G73" s="636"/>
      <c r="H73" s="198"/>
      <c r="I73" s="229"/>
      <c r="J73" s="628"/>
      <c r="K73" s="629"/>
      <c r="L73" s="198"/>
      <c r="M73" s="229"/>
      <c r="N73" s="628"/>
      <c r="O73" s="629"/>
      <c r="P73" s="198"/>
      <c r="Q73" s="229"/>
      <c r="R73" s="628"/>
      <c r="S73" s="629"/>
    </row>
    <row r="74" spans="2:19" ht="30" customHeight="1" outlineLevel="1" x14ac:dyDescent="0.25">
      <c r="B74" s="587"/>
      <c r="C74" s="587"/>
      <c r="D74" s="196"/>
      <c r="E74" s="227"/>
      <c r="F74" s="634"/>
      <c r="G74" s="636"/>
      <c r="H74" s="198"/>
      <c r="I74" s="229"/>
      <c r="J74" s="628"/>
      <c r="K74" s="629"/>
      <c r="L74" s="198"/>
      <c r="M74" s="229"/>
      <c r="N74" s="628"/>
      <c r="O74" s="629"/>
      <c r="P74" s="198"/>
      <c r="Q74" s="229"/>
      <c r="R74" s="628"/>
      <c r="S74" s="629"/>
    </row>
    <row r="75" spans="2:19" ht="30" customHeight="1" outlineLevel="1" x14ac:dyDescent="0.25">
      <c r="B75" s="587"/>
      <c r="C75" s="587"/>
      <c r="D75" s="196"/>
      <c r="E75" s="227"/>
      <c r="F75" s="634"/>
      <c r="G75" s="636"/>
      <c r="H75" s="198"/>
      <c r="I75" s="229"/>
      <c r="J75" s="628"/>
      <c r="K75" s="629"/>
      <c r="L75" s="198"/>
      <c r="M75" s="229"/>
      <c r="N75" s="628"/>
      <c r="O75" s="629"/>
      <c r="P75" s="198"/>
      <c r="Q75" s="229"/>
      <c r="R75" s="628"/>
      <c r="S75" s="629"/>
    </row>
    <row r="76" spans="2:19" ht="30" customHeight="1" outlineLevel="1" x14ac:dyDescent="0.25">
      <c r="B76" s="588"/>
      <c r="C76" s="588"/>
      <c r="D76" s="196"/>
      <c r="E76" s="227"/>
      <c r="F76" s="634"/>
      <c r="G76" s="636"/>
      <c r="H76" s="198"/>
      <c r="I76" s="229"/>
      <c r="J76" s="628"/>
      <c r="K76" s="629"/>
      <c r="L76" s="198"/>
      <c r="M76" s="229"/>
      <c r="N76" s="628"/>
      <c r="O76" s="629"/>
      <c r="P76" s="198"/>
      <c r="Q76" s="229"/>
      <c r="R76" s="628"/>
      <c r="S76" s="629"/>
    </row>
    <row r="77" spans="2:19" ht="35.25" customHeight="1" x14ac:dyDescent="0.25">
      <c r="B77" s="598" t="s">
        <v>364</v>
      </c>
      <c r="C77" s="648" t="s">
        <v>660</v>
      </c>
      <c r="D77" s="209" t="s">
        <v>365</v>
      </c>
      <c r="E77" s="612" t="s">
        <v>349</v>
      </c>
      <c r="F77" s="649"/>
      <c r="G77" s="194" t="s">
        <v>312</v>
      </c>
      <c r="H77" s="209" t="s">
        <v>365</v>
      </c>
      <c r="I77" s="612" t="s">
        <v>349</v>
      </c>
      <c r="J77" s="649"/>
      <c r="K77" s="194" t="s">
        <v>312</v>
      </c>
      <c r="L77" s="209" t="s">
        <v>365</v>
      </c>
      <c r="M77" s="612" t="s">
        <v>349</v>
      </c>
      <c r="N77" s="649"/>
      <c r="O77" s="194" t="s">
        <v>312</v>
      </c>
      <c r="P77" s="209" t="s">
        <v>365</v>
      </c>
      <c r="Q77" s="612" t="s">
        <v>349</v>
      </c>
      <c r="R77" s="649"/>
      <c r="S77" s="194" t="s">
        <v>312</v>
      </c>
    </row>
    <row r="78" spans="2:19" ht="35.25" customHeight="1" x14ac:dyDescent="0.25">
      <c r="B78" s="599"/>
      <c r="C78" s="648"/>
      <c r="D78" s="230"/>
      <c r="E78" s="641"/>
      <c r="F78" s="642"/>
      <c r="G78" s="231"/>
      <c r="H78" s="232"/>
      <c r="I78" s="639"/>
      <c r="J78" s="640"/>
      <c r="K78" s="233"/>
      <c r="L78" s="232"/>
      <c r="M78" s="639"/>
      <c r="N78" s="640"/>
      <c r="O78" s="233"/>
      <c r="P78" s="232"/>
      <c r="Q78" s="639"/>
      <c r="R78" s="640"/>
      <c r="S78" s="233"/>
    </row>
    <row r="79" spans="2:19" ht="35.25" customHeight="1" outlineLevel="1" x14ac:dyDescent="0.25">
      <c r="B79" s="599"/>
      <c r="C79" s="648"/>
      <c r="D79" s="230"/>
      <c r="E79" s="641"/>
      <c r="F79" s="642"/>
      <c r="G79" s="231"/>
      <c r="H79" s="232"/>
      <c r="I79" s="639"/>
      <c r="J79" s="640"/>
      <c r="K79" s="233"/>
      <c r="L79" s="232"/>
      <c r="M79" s="639"/>
      <c r="N79" s="640"/>
      <c r="O79" s="233"/>
      <c r="P79" s="232"/>
      <c r="Q79" s="639"/>
      <c r="R79" s="640"/>
      <c r="S79" s="233"/>
    </row>
    <row r="80" spans="2:19" ht="35.25" customHeight="1" outlineLevel="1" x14ac:dyDescent="0.25">
      <c r="B80" s="599"/>
      <c r="C80" s="648"/>
      <c r="D80" s="230"/>
      <c r="E80" s="641"/>
      <c r="F80" s="642"/>
      <c r="G80" s="231"/>
      <c r="H80" s="232"/>
      <c r="I80" s="639"/>
      <c r="J80" s="640"/>
      <c r="K80" s="233"/>
      <c r="L80" s="232"/>
      <c r="M80" s="639"/>
      <c r="N80" s="640"/>
      <c r="O80" s="233"/>
      <c r="P80" s="232"/>
      <c r="Q80" s="639"/>
      <c r="R80" s="640"/>
      <c r="S80" s="233"/>
    </row>
    <row r="81" spans="2:19" ht="35.25" customHeight="1" outlineLevel="1" x14ac:dyDescent="0.25">
      <c r="B81" s="599"/>
      <c r="C81" s="648"/>
      <c r="D81" s="230"/>
      <c r="E81" s="641"/>
      <c r="F81" s="642"/>
      <c r="G81" s="231"/>
      <c r="H81" s="232"/>
      <c r="I81" s="639"/>
      <c r="J81" s="640"/>
      <c r="K81" s="233"/>
      <c r="L81" s="232"/>
      <c r="M81" s="639"/>
      <c r="N81" s="640"/>
      <c r="O81" s="233"/>
      <c r="P81" s="232"/>
      <c r="Q81" s="639"/>
      <c r="R81" s="640"/>
      <c r="S81" s="233"/>
    </row>
    <row r="82" spans="2:19" ht="35.25" customHeight="1" outlineLevel="1" x14ac:dyDescent="0.25">
      <c r="B82" s="599"/>
      <c r="C82" s="648"/>
      <c r="D82" s="230"/>
      <c r="E82" s="641"/>
      <c r="F82" s="642"/>
      <c r="G82" s="231"/>
      <c r="H82" s="232"/>
      <c r="I82" s="639"/>
      <c r="J82" s="640"/>
      <c r="K82" s="233"/>
      <c r="L82" s="232"/>
      <c r="M82" s="639"/>
      <c r="N82" s="640"/>
      <c r="O82" s="233"/>
      <c r="P82" s="232"/>
      <c r="Q82" s="639"/>
      <c r="R82" s="640"/>
      <c r="S82" s="233"/>
    </row>
    <row r="83" spans="2:19" ht="33" customHeight="1" outlineLevel="1" x14ac:dyDescent="0.25">
      <c r="B83" s="600"/>
      <c r="C83" s="648"/>
      <c r="D83" s="230"/>
      <c r="E83" s="641"/>
      <c r="F83" s="642"/>
      <c r="G83" s="231"/>
      <c r="H83" s="232"/>
      <c r="I83" s="639"/>
      <c r="J83" s="640"/>
      <c r="K83" s="233"/>
      <c r="L83" s="232"/>
      <c r="M83" s="639"/>
      <c r="N83" s="640"/>
      <c r="O83" s="233"/>
      <c r="P83" s="232"/>
      <c r="Q83" s="639"/>
      <c r="R83" s="640"/>
      <c r="S83" s="233"/>
    </row>
    <row r="84" spans="2:19" ht="31.5" customHeight="1" thickBot="1" x14ac:dyDescent="0.3">
      <c r="B84" s="182"/>
      <c r="C84" s="234"/>
      <c r="D84" s="206"/>
    </row>
    <row r="85" spans="2:19" ht="30.75" customHeight="1" thickBot="1" x14ac:dyDescent="0.3">
      <c r="B85" s="182"/>
      <c r="C85" s="182"/>
      <c r="D85" s="583" t="s">
        <v>313</v>
      </c>
      <c r="E85" s="584"/>
      <c r="F85" s="584"/>
      <c r="G85" s="585"/>
      <c r="H85" s="655" t="s">
        <v>313</v>
      </c>
      <c r="I85" s="644"/>
      <c r="J85" s="644"/>
      <c r="K85" s="645"/>
      <c r="L85" s="655" t="s">
        <v>313</v>
      </c>
      <c r="M85" s="644"/>
      <c r="N85" s="644"/>
      <c r="O85" s="656"/>
      <c r="P85" s="643" t="s">
        <v>313</v>
      </c>
      <c r="Q85" s="644"/>
      <c r="R85" s="644"/>
      <c r="S85" s="645"/>
    </row>
    <row r="86" spans="2:19" ht="30.75" customHeight="1" x14ac:dyDescent="0.25">
      <c r="B86" s="586" t="s">
        <v>722</v>
      </c>
      <c r="C86" s="586" t="s">
        <v>366</v>
      </c>
      <c r="D86" s="614" t="s">
        <v>367</v>
      </c>
      <c r="E86" s="615"/>
      <c r="F86" s="207" t="s">
        <v>312</v>
      </c>
      <c r="G86" s="235" t="s">
        <v>349</v>
      </c>
      <c r="H86" s="646" t="s">
        <v>367</v>
      </c>
      <c r="I86" s="615"/>
      <c r="J86" s="207" t="s">
        <v>312</v>
      </c>
      <c r="K86" s="235" t="s">
        <v>349</v>
      </c>
      <c r="L86" s="646" t="s">
        <v>367</v>
      </c>
      <c r="M86" s="615"/>
      <c r="N86" s="207" t="s">
        <v>312</v>
      </c>
      <c r="O86" s="235" t="s">
        <v>349</v>
      </c>
      <c r="P86" s="646" t="s">
        <v>367</v>
      </c>
      <c r="Q86" s="615"/>
      <c r="R86" s="207" t="s">
        <v>312</v>
      </c>
      <c r="S86" s="235" t="s">
        <v>349</v>
      </c>
    </row>
    <row r="87" spans="2:19" ht="29.25" customHeight="1" x14ac:dyDescent="0.25">
      <c r="B87" s="588"/>
      <c r="C87" s="588"/>
      <c r="D87" s="634"/>
      <c r="E87" s="647"/>
      <c r="F87" s="226"/>
      <c r="G87" s="236"/>
      <c r="H87" s="237"/>
      <c r="I87" s="238"/>
      <c r="J87" s="228"/>
      <c r="K87" s="239"/>
      <c r="L87" s="237"/>
      <c r="M87" s="238"/>
      <c r="N87" s="228"/>
      <c r="O87" s="239"/>
      <c r="P87" s="237"/>
      <c r="Q87" s="238"/>
      <c r="R87" s="228"/>
      <c r="S87" s="239"/>
    </row>
    <row r="88" spans="2:19" ht="45" customHeight="1" x14ac:dyDescent="0.25">
      <c r="B88" s="650" t="s">
        <v>368</v>
      </c>
      <c r="C88" s="598" t="s">
        <v>369</v>
      </c>
      <c r="D88" s="193" t="s">
        <v>370</v>
      </c>
      <c r="E88" s="193" t="s">
        <v>371</v>
      </c>
      <c r="F88" s="209" t="s">
        <v>372</v>
      </c>
      <c r="G88" s="194" t="s">
        <v>373</v>
      </c>
      <c r="H88" s="193" t="s">
        <v>370</v>
      </c>
      <c r="I88" s="193" t="s">
        <v>371</v>
      </c>
      <c r="J88" s="209" t="s">
        <v>372</v>
      </c>
      <c r="K88" s="194" t="s">
        <v>373</v>
      </c>
      <c r="L88" s="193" t="s">
        <v>370</v>
      </c>
      <c r="M88" s="193" t="s">
        <v>371</v>
      </c>
      <c r="N88" s="209" t="s">
        <v>372</v>
      </c>
      <c r="O88" s="194" t="s">
        <v>373</v>
      </c>
      <c r="P88" s="193" t="s">
        <v>370</v>
      </c>
      <c r="Q88" s="193" t="s">
        <v>371</v>
      </c>
      <c r="R88" s="209" t="s">
        <v>372</v>
      </c>
      <c r="S88" s="194" t="s">
        <v>373</v>
      </c>
    </row>
    <row r="89" spans="2:19" ht="29.25" customHeight="1" x14ac:dyDescent="0.25">
      <c r="B89" s="650"/>
      <c r="C89" s="599"/>
      <c r="D89" s="651"/>
      <c r="E89" s="653"/>
      <c r="F89" s="651"/>
      <c r="G89" s="659"/>
      <c r="H89" s="661"/>
      <c r="I89" s="661"/>
      <c r="J89" s="661"/>
      <c r="K89" s="657"/>
      <c r="L89" s="661"/>
      <c r="M89" s="661"/>
      <c r="N89" s="661"/>
      <c r="O89" s="657"/>
      <c r="P89" s="661"/>
      <c r="Q89" s="661"/>
      <c r="R89" s="661"/>
      <c r="S89" s="657"/>
    </row>
    <row r="90" spans="2:19" ht="29.25" customHeight="1" x14ac:dyDescent="0.25">
      <c r="B90" s="650"/>
      <c r="C90" s="599"/>
      <c r="D90" s="652"/>
      <c r="E90" s="654"/>
      <c r="F90" s="652"/>
      <c r="G90" s="660"/>
      <c r="H90" s="662"/>
      <c r="I90" s="662"/>
      <c r="J90" s="662"/>
      <c r="K90" s="658"/>
      <c r="L90" s="662"/>
      <c r="M90" s="662"/>
      <c r="N90" s="662"/>
      <c r="O90" s="658"/>
      <c r="P90" s="662"/>
      <c r="Q90" s="662"/>
      <c r="R90" s="662"/>
      <c r="S90" s="658"/>
    </row>
    <row r="91" spans="2:19" ht="36" outlineLevel="1" x14ac:dyDescent="0.25">
      <c r="B91" s="650"/>
      <c r="C91" s="599"/>
      <c r="D91" s="193" t="s">
        <v>370</v>
      </c>
      <c r="E91" s="193" t="s">
        <v>371</v>
      </c>
      <c r="F91" s="209" t="s">
        <v>372</v>
      </c>
      <c r="G91" s="194" t="s">
        <v>373</v>
      </c>
      <c r="H91" s="193" t="s">
        <v>370</v>
      </c>
      <c r="I91" s="193" t="s">
        <v>371</v>
      </c>
      <c r="J91" s="209" t="s">
        <v>372</v>
      </c>
      <c r="K91" s="194" t="s">
        <v>373</v>
      </c>
      <c r="L91" s="193" t="s">
        <v>370</v>
      </c>
      <c r="M91" s="193" t="s">
        <v>371</v>
      </c>
      <c r="N91" s="209" t="s">
        <v>372</v>
      </c>
      <c r="O91" s="194" t="s">
        <v>373</v>
      </c>
      <c r="P91" s="193" t="s">
        <v>370</v>
      </c>
      <c r="Q91" s="193" t="s">
        <v>371</v>
      </c>
      <c r="R91" s="209" t="s">
        <v>372</v>
      </c>
      <c r="S91" s="194" t="s">
        <v>373</v>
      </c>
    </row>
    <row r="92" spans="2:19" ht="29.25" customHeight="1" outlineLevel="1" x14ac:dyDescent="0.25">
      <c r="B92" s="650"/>
      <c r="C92" s="599"/>
      <c r="D92" s="651"/>
      <c r="E92" s="653"/>
      <c r="F92" s="651"/>
      <c r="G92" s="659"/>
      <c r="H92" s="661"/>
      <c r="I92" s="661"/>
      <c r="J92" s="661"/>
      <c r="K92" s="657"/>
      <c r="L92" s="661"/>
      <c r="M92" s="661"/>
      <c r="N92" s="661"/>
      <c r="O92" s="657"/>
      <c r="P92" s="661"/>
      <c r="Q92" s="661"/>
      <c r="R92" s="661"/>
      <c r="S92" s="657"/>
    </row>
    <row r="93" spans="2:19" ht="29.25" customHeight="1" outlineLevel="1" x14ac:dyDescent="0.25">
      <c r="B93" s="650"/>
      <c r="C93" s="599"/>
      <c r="D93" s="652"/>
      <c r="E93" s="654"/>
      <c r="F93" s="652"/>
      <c r="G93" s="660"/>
      <c r="H93" s="662"/>
      <c r="I93" s="662"/>
      <c r="J93" s="662"/>
      <c r="K93" s="658"/>
      <c r="L93" s="662"/>
      <c r="M93" s="662"/>
      <c r="N93" s="662"/>
      <c r="O93" s="658"/>
      <c r="P93" s="662"/>
      <c r="Q93" s="662"/>
      <c r="R93" s="662"/>
      <c r="S93" s="658"/>
    </row>
    <row r="94" spans="2:19" ht="36" outlineLevel="1" x14ac:dyDescent="0.25">
      <c r="B94" s="650"/>
      <c r="C94" s="599"/>
      <c r="D94" s="193" t="s">
        <v>370</v>
      </c>
      <c r="E94" s="193" t="s">
        <v>371</v>
      </c>
      <c r="F94" s="209" t="s">
        <v>372</v>
      </c>
      <c r="G94" s="194" t="s">
        <v>373</v>
      </c>
      <c r="H94" s="193" t="s">
        <v>370</v>
      </c>
      <c r="I94" s="193" t="s">
        <v>371</v>
      </c>
      <c r="J94" s="209" t="s">
        <v>372</v>
      </c>
      <c r="K94" s="194" t="s">
        <v>373</v>
      </c>
      <c r="L94" s="193" t="s">
        <v>370</v>
      </c>
      <c r="M94" s="193" t="s">
        <v>371</v>
      </c>
      <c r="N94" s="209" t="s">
        <v>372</v>
      </c>
      <c r="O94" s="194" t="s">
        <v>373</v>
      </c>
      <c r="P94" s="193" t="s">
        <v>370</v>
      </c>
      <c r="Q94" s="193" t="s">
        <v>371</v>
      </c>
      <c r="R94" s="209" t="s">
        <v>372</v>
      </c>
      <c r="S94" s="194" t="s">
        <v>373</v>
      </c>
    </row>
    <row r="95" spans="2:19" ht="29.25" customHeight="1" outlineLevel="1" x14ac:dyDescent="0.25">
      <c r="B95" s="650"/>
      <c r="C95" s="599"/>
      <c r="D95" s="651"/>
      <c r="E95" s="653"/>
      <c r="F95" s="651"/>
      <c r="G95" s="659"/>
      <c r="H95" s="661"/>
      <c r="I95" s="661"/>
      <c r="J95" s="661"/>
      <c r="K95" s="657"/>
      <c r="L95" s="661"/>
      <c r="M95" s="661"/>
      <c r="N95" s="661"/>
      <c r="O95" s="657"/>
      <c r="P95" s="661"/>
      <c r="Q95" s="661"/>
      <c r="R95" s="661"/>
      <c r="S95" s="657"/>
    </row>
    <row r="96" spans="2:19" ht="29.25" customHeight="1" outlineLevel="1" x14ac:dyDescent="0.25">
      <c r="B96" s="650"/>
      <c r="C96" s="599"/>
      <c r="D96" s="652"/>
      <c r="E96" s="654"/>
      <c r="F96" s="652"/>
      <c r="G96" s="660"/>
      <c r="H96" s="662"/>
      <c r="I96" s="662"/>
      <c r="J96" s="662"/>
      <c r="K96" s="658"/>
      <c r="L96" s="662"/>
      <c r="M96" s="662"/>
      <c r="N96" s="662"/>
      <c r="O96" s="658"/>
      <c r="P96" s="662"/>
      <c r="Q96" s="662"/>
      <c r="R96" s="662"/>
      <c r="S96" s="658"/>
    </row>
    <row r="97" spans="2:19" ht="36" outlineLevel="1" x14ac:dyDescent="0.25">
      <c r="B97" s="650"/>
      <c r="C97" s="599"/>
      <c r="D97" s="193" t="s">
        <v>370</v>
      </c>
      <c r="E97" s="193" t="s">
        <v>371</v>
      </c>
      <c r="F97" s="209" t="s">
        <v>372</v>
      </c>
      <c r="G97" s="194" t="s">
        <v>373</v>
      </c>
      <c r="H97" s="193" t="s">
        <v>370</v>
      </c>
      <c r="I97" s="193" t="s">
        <v>371</v>
      </c>
      <c r="J97" s="209" t="s">
        <v>372</v>
      </c>
      <c r="K97" s="194" t="s">
        <v>373</v>
      </c>
      <c r="L97" s="193" t="s">
        <v>370</v>
      </c>
      <c r="M97" s="193" t="s">
        <v>371</v>
      </c>
      <c r="N97" s="209" t="s">
        <v>372</v>
      </c>
      <c r="O97" s="194" t="s">
        <v>373</v>
      </c>
      <c r="P97" s="193" t="s">
        <v>370</v>
      </c>
      <c r="Q97" s="193" t="s">
        <v>371</v>
      </c>
      <c r="R97" s="209" t="s">
        <v>372</v>
      </c>
      <c r="S97" s="194" t="s">
        <v>373</v>
      </c>
    </row>
    <row r="98" spans="2:19" ht="29.25" customHeight="1" outlineLevel="1" x14ac:dyDescent="0.25">
      <c r="B98" s="650"/>
      <c r="C98" s="599"/>
      <c r="D98" s="651"/>
      <c r="E98" s="653"/>
      <c r="F98" s="651"/>
      <c r="G98" s="659"/>
      <c r="H98" s="661"/>
      <c r="I98" s="661"/>
      <c r="J98" s="661"/>
      <c r="K98" s="657"/>
      <c r="L98" s="661"/>
      <c r="M98" s="661"/>
      <c r="N98" s="661"/>
      <c r="O98" s="657"/>
      <c r="P98" s="661"/>
      <c r="Q98" s="661"/>
      <c r="R98" s="661"/>
      <c r="S98" s="657"/>
    </row>
    <row r="99" spans="2:19" ht="29.25" customHeight="1" outlineLevel="1" x14ac:dyDescent="0.25">
      <c r="B99" s="650"/>
      <c r="C99" s="600"/>
      <c r="D99" s="652"/>
      <c r="E99" s="654"/>
      <c r="F99" s="652"/>
      <c r="G99" s="660"/>
      <c r="H99" s="662"/>
      <c r="I99" s="662"/>
      <c r="J99" s="662"/>
      <c r="K99" s="658"/>
      <c r="L99" s="662"/>
      <c r="M99" s="662"/>
      <c r="N99" s="662"/>
      <c r="O99" s="658"/>
      <c r="P99" s="662"/>
      <c r="Q99" s="662"/>
      <c r="R99" s="662"/>
      <c r="S99" s="658"/>
    </row>
    <row r="100" spans="2:19" ht="15.75" thickBot="1" x14ac:dyDescent="0.3">
      <c r="B100" s="182"/>
      <c r="C100" s="182"/>
    </row>
    <row r="101" spans="2:19" ht="15.75" thickBot="1" x14ac:dyDescent="0.3">
      <c r="B101" s="182"/>
      <c r="C101" s="182"/>
      <c r="D101" s="583" t="s">
        <v>313</v>
      </c>
      <c r="E101" s="584"/>
      <c r="F101" s="584"/>
      <c r="G101" s="585"/>
      <c r="H101" s="655" t="s">
        <v>374</v>
      </c>
      <c r="I101" s="644"/>
      <c r="J101" s="644"/>
      <c r="K101" s="645"/>
      <c r="L101" s="655" t="s">
        <v>315</v>
      </c>
      <c r="M101" s="644"/>
      <c r="N101" s="644"/>
      <c r="O101" s="645"/>
      <c r="P101" s="655" t="s">
        <v>316</v>
      </c>
      <c r="Q101" s="644"/>
      <c r="R101" s="644"/>
      <c r="S101" s="645"/>
    </row>
    <row r="102" spans="2:19" ht="33.75" customHeight="1" x14ac:dyDescent="0.25">
      <c r="B102" s="663" t="s">
        <v>723</v>
      </c>
      <c r="C102" s="586" t="s">
        <v>375</v>
      </c>
      <c r="D102" s="240" t="s">
        <v>376</v>
      </c>
      <c r="E102" s="241" t="s">
        <v>377</v>
      </c>
      <c r="F102" s="614" t="s">
        <v>378</v>
      </c>
      <c r="G102" s="622"/>
      <c r="H102" s="240" t="s">
        <v>376</v>
      </c>
      <c r="I102" s="241" t="s">
        <v>377</v>
      </c>
      <c r="J102" s="614" t="s">
        <v>378</v>
      </c>
      <c r="K102" s="622"/>
      <c r="L102" s="240" t="s">
        <v>376</v>
      </c>
      <c r="M102" s="241" t="s">
        <v>377</v>
      </c>
      <c r="N102" s="614" t="s">
        <v>378</v>
      </c>
      <c r="O102" s="622"/>
      <c r="P102" s="240" t="s">
        <v>376</v>
      </c>
      <c r="Q102" s="241" t="s">
        <v>377</v>
      </c>
      <c r="R102" s="614" t="s">
        <v>378</v>
      </c>
      <c r="S102" s="622"/>
    </row>
    <row r="103" spans="2:19" ht="30" customHeight="1" x14ac:dyDescent="0.25">
      <c r="B103" s="664"/>
      <c r="C103" s="588"/>
      <c r="D103" s="242"/>
      <c r="E103" s="243"/>
      <c r="F103" s="634"/>
      <c r="G103" s="636"/>
      <c r="H103" s="244"/>
      <c r="I103" s="245"/>
      <c r="J103" s="666"/>
      <c r="K103" s="667"/>
      <c r="L103" s="244"/>
      <c r="M103" s="245"/>
      <c r="N103" s="666"/>
      <c r="O103" s="667"/>
      <c r="P103" s="244"/>
      <c r="Q103" s="245"/>
      <c r="R103" s="666"/>
      <c r="S103" s="667"/>
    </row>
    <row r="104" spans="2:19" ht="32.25" customHeight="1" x14ac:dyDescent="0.25">
      <c r="B104" s="664"/>
      <c r="C104" s="663" t="s">
        <v>379</v>
      </c>
      <c r="D104" s="246" t="s">
        <v>376</v>
      </c>
      <c r="E104" s="193" t="s">
        <v>377</v>
      </c>
      <c r="F104" s="193" t="s">
        <v>380</v>
      </c>
      <c r="G104" s="216" t="s">
        <v>381</v>
      </c>
      <c r="H104" s="246" t="s">
        <v>376</v>
      </c>
      <c r="I104" s="193" t="s">
        <v>377</v>
      </c>
      <c r="J104" s="193" t="s">
        <v>380</v>
      </c>
      <c r="K104" s="216" t="s">
        <v>381</v>
      </c>
      <c r="L104" s="246" t="s">
        <v>376</v>
      </c>
      <c r="M104" s="193" t="s">
        <v>377</v>
      </c>
      <c r="N104" s="193" t="s">
        <v>380</v>
      </c>
      <c r="O104" s="216" t="s">
        <v>381</v>
      </c>
      <c r="P104" s="246" t="s">
        <v>376</v>
      </c>
      <c r="Q104" s="193" t="s">
        <v>377</v>
      </c>
      <c r="R104" s="193" t="s">
        <v>380</v>
      </c>
      <c r="S104" s="216" t="s">
        <v>381</v>
      </c>
    </row>
    <row r="105" spans="2:19" ht="27.75" customHeight="1" x14ac:dyDescent="0.25">
      <c r="B105" s="664"/>
      <c r="C105" s="664"/>
      <c r="D105" s="242"/>
      <c r="E105" s="211"/>
      <c r="F105" s="227"/>
      <c r="G105" s="236"/>
      <c r="H105" s="244"/>
      <c r="I105" s="213"/>
      <c r="J105" s="229"/>
      <c r="K105" s="239"/>
      <c r="L105" s="244"/>
      <c r="M105" s="213"/>
      <c r="N105" s="229"/>
      <c r="O105" s="239"/>
      <c r="P105" s="244"/>
      <c r="Q105" s="213"/>
      <c r="R105" s="229"/>
      <c r="S105" s="239"/>
    </row>
    <row r="106" spans="2:19" ht="27.75" customHeight="1" outlineLevel="1" x14ac:dyDescent="0.25">
      <c r="B106" s="664"/>
      <c r="C106" s="664"/>
      <c r="D106" s="246" t="s">
        <v>376</v>
      </c>
      <c r="E106" s="193" t="s">
        <v>377</v>
      </c>
      <c r="F106" s="193" t="s">
        <v>380</v>
      </c>
      <c r="G106" s="216" t="s">
        <v>381</v>
      </c>
      <c r="H106" s="246" t="s">
        <v>376</v>
      </c>
      <c r="I106" s="193" t="s">
        <v>377</v>
      </c>
      <c r="J106" s="193" t="s">
        <v>380</v>
      </c>
      <c r="K106" s="216" t="s">
        <v>381</v>
      </c>
      <c r="L106" s="246" t="s">
        <v>376</v>
      </c>
      <c r="M106" s="193" t="s">
        <v>377</v>
      </c>
      <c r="N106" s="193" t="s">
        <v>380</v>
      </c>
      <c r="O106" s="216" t="s">
        <v>381</v>
      </c>
      <c r="P106" s="246" t="s">
        <v>376</v>
      </c>
      <c r="Q106" s="193" t="s">
        <v>377</v>
      </c>
      <c r="R106" s="193" t="s">
        <v>380</v>
      </c>
      <c r="S106" s="216" t="s">
        <v>381</v>
      </c>
    </row>
    <row r="107" spans="2:19" ht="27.75" customHeight="1" outlineLevel="1" x14ac:dyDescent="0.25">
      <c r="B107" s="664"/>
      <c r="C107" s="664"/>
      <c r="D107" s="242"/>
      <c r="E107" s="211"/>
      <c r="F107" s="227"/>
      <c r="G107" s="236"/>
      <c r="H107" s="244"/>
      <c r="I107" s="213"/>
      <c r="J107" s="229"/>
      <c r="K107" s="239"/>
      <c r="L107" s="244"/>
      <c r="M107" s="213"/>
      <c r="N107" s="229"/>
      <c r="O107" s="239"/>
      <c r="P107" s="244"/>
      <c r="Q107" s="213"/>
      <c r="R107" s="229"/>
      <c r="S107" s="239"/>
    </row>
    <row r="108" spans="2:19" ht="27.75" customHeight="1" outlineLevel="1" x14ac:dyDescent="0.25">
      <c r="B108" s="664"/>
      <c r="C108" s="664"/>
      <c r="D108" s="246" t="s">
        <v>376</v>
      </c>
      <c r="E108" s="193" t="s">
        <v>377</v>
      </c>
      <c r="F108" s="193" t="s">
        <v>380</v>
      </c>
      <c r="G108" s="216" t="s">
        <v>381</v>
      </c>
      <c r="H108" s="246" t="s">
        <v>376</v>
      </c>
      <c r="I108" s="193" t="s">
        <v>377</v>
      </c>
      <c r="J108" s="193" t="s">
        <v>380</v>
      </c>
      <c r="K108" s="216" t="s">
        <v>381</v>
      </c>
      <c r="L108" s="246" t="s">
        <v>376</v>
      </c>
      <c r="M108" s="193" t="s">
        <v>377</v>
      </c>
      <c r="N108" s="193" t="s">
        <v>380</v>
      </c>
      <c r="O108" s="216" t="s">
        <v>381</v>
      </c>
      <c r="P108" s="246" t="s">
        <v>376</v>
      </c>
      <c r="Q108" s="193" t="s">
        <v>377</v>
      </c>
      <c r="R108" s="193" t="s">
        <v>380</v>
      </c>
      <c r="S108" s="216" t="s">
        <v>381</v>
      </c>
    </row>
    <row r="109" spans="2:19" ht="27.75" customHeight="1" outlineLevel="1" x14ac:dyDescent="0.25">
      <c r="B109" s="664"/>
      <c r="C109" s="664"/>
      <c r="D109" s="242"/>
      <c r="E109" s="211"/>
      <c r="F109" s="227"/>
      <c r="G109" s="236"/>
      <c r="H109" s="244"/>
      <c r="I109" s="213"/>
      <c r="J109" s="229"/>
      <c r="K109" s="239"/>
      <c r="L109" s="244"/>
      <c r="M109" s="213"/>
      <c r="N109" s="229"/>
      <c r="O109" s="239"/>
      <c r="P109" s="244"/>
      <c r="Q109" s="213"/>
      <c r="R109" s="229"/>
      <c r="S109" s="239"/>
    </row>
    <row r="110" spans="2:19" ht="27.75" customHeight="1" outlineLevel="1" x14ac:dyDescent="0.25">
      <c r="B110" s="664"/>
      <c r="C110" s="664"/>
      <c r="D110" s="246" t="s">
        <v>376</v>
      </c>
      <c r="E110" s="193" t="s">
        <v>377</v>
      </c>
      <c r="F110" s="193" t="s">
        <v>380</v>
      </c>
      <c r="G110" s="216" t="s">
        <v>381</v>
      </c>
      <c r="H110" s="246" t="s">
        <v>376</v>
      </c>
      <c r="I110" s="193" t="s">
        <v>377</v>
      </c>
      <c r="J110" s="193" t="s">
        <v>380</v>
      </c>
      <c r="K110" s="216" t="s">
        <v>381</v>
      </c>
      <c r="L110" s="246" t="s">
        <v>376</v>
      </c>
      <c r="M110" s="193" t="s">
        <v>377</v>
      </c>
      <c r="N110" s="193" t="s">
        <v>380</v>
      </c>
      <c r="O110" s="216" t="s">
        <v>381</v>
      </c>
      <c r="P110" s="246" t="s">
        <v>376</v>
      </c>
      <c r="Q110" s="193" t="s">
        <v>377</v>
      </c>
      <c r="R110" s="193" t="s">
        <v>380</v>
      </c>
      <c r="S110" s="216" t="s">
        <v>381</v>
      </c>
    </row>
    <row r="111" spans="2:19" ht="27.75" customHeight="1" outlineLevel="1" x14ac:dyDescent="0.25">
      <c r="B111" s="665"/>
      <c r="C111" s="665"/>
      <c r="D111" s="242"/>
      <c r="E111" s="211"/>
      <c r="F111" s="227"/>
      <c r="G111" s="236"/>
      <c r="H111" s="244"/>
      <c r="I111" s="213"/>
      <c r="J111" s="229"/>
      <c r="K111" s="239"/>
      <c r="L111" s="244"/>
      <c r="M111" s="213"/>
      <c r="N111" s="229"/>
      <c r="O111" s="239"/>
      <c r="P111" s="244"/>
      <c r="Q111" s="213"/>
      <c r="R111" s="229"/>
      <c r="S111" s="239"/>
    </row>
    <row r="112" spans="2:19" ht="26.25" customHeight="1" x14ac:dyDescent="0.25">
      <c r="B112" s="601" t="s">
        <v>382</v>
      </c>
      <c r="C112" s="670" t="s">
        <v>383</v>
      </c>
      <c r="D112" s="247" t="s">
        <v>384</v>
      </c>
      <c r="E112" s="247" t="s">
        <v>385</v>
      </c>
      <c r="F112" s="247" t="s">
        <v>312</v>
      </c>
      <c r="G112" s="248" t="s">
        <v>386</v>
      </c>
      <c r="H112" s="249" t="s">
        <v>384</v>
      </c>
      <c r="I112" s="247" t="s">
        <v>385</v>
      </c>
      <c r="J112" s="247" t="s">
        <v>312</v>
      </c>
      <c r="K112" s="248" t="s">
        <v>386</v>
      </c>
      <c r="L112" s="247" t="s">
        <v>384</v>
      </c>
      <c r="M112" s="247" t="s">
        <v>385</v>
      </c>
      <c r="N112" s="247" t="s">
        <v>312</v>
      </c>
      <c r="O112" s="248" t="s">
        <v>386</v>
      </c>
      <c r="P112" s="247" t="s">
        <v>384</v>
      </c>
      <c r="Q112" s="247" t="s">
        <v>385</v>
      </c>
      <c r="R112" s="247" t="s">
        <v>312</v>
      </c>
      <c r="S112" s="248" t="s">
        <v>386</v>
      </c>
    </row>
    <row r="113" spans="2:19" ht="32.25" customHeight="1" x14ac:dyDescent="0.25">
      <c r="B113" s="602"/>
      <c r="C113" s="671"/>
      <c r="D113" s="210"/>
      <c r="E113" s="210"/>
      <c r="F113" s="210"/>
      <c r="G113" s="210"/>
      <c r="H113" s="232"/>
      <c r="I113" s="212"/>
      <c r="J113" s="212"/>
      <c r="K113" s="233"/>
      <c r="L113" s="212"/>
      <c r="M113" s="212"/>
      <c r="N113" s="212"/>
      <c r="O113" s="233"/>
      <c r="P113" s="212"/>
      <c r="Q113" s="212"/>
      <c r="R113" s="212"/>
      <c r="S113" s="233"/>
    </row>
    <row r="114" spans="2:19" ht="32.25" customHeight="1" x14ac:dyDescent="0.25">
      <c r="B114" s="602"/>
      <c r="C114" s="601" t="s">
        <v>387</v>
      </c>
      <c r="D114" s="193" t="s">
        <v>388</v>
      </c>
      <c r="E114" s="612" t="s">
        <v>389</v>
      </c>
      <c r="F114" s="649"/>
      <c r="G114" s="194" t="s">
        <v>390</v>
      </c>
      <c r="H114" s="193" t="s">
        <v>388</v>
      </c>
      <c r="I114" s="612" t="s">
        <v>389</v>
      </c>
      <c r="J114" s="649"/>
      <c r="K114" s="194" t="s">
        <v>390</v>
      </c>
      <c r="L114" s="193" t="s">
        <v>388</v>
      </c>
      <c r="M114" s="612" t="s">
        <v>389</v>
      </c>
      <c r="N114" s="649"/>
      <c r="O114" s="194" t="s">
        <v>390</v>
      </c>
      <c r="P114" s="193" t="s">
        <v>388</v>
      </c>
      <c r="Q114" s="193" t="s">
        <v>389</v>
      </c>
      <c r="R114" s="612" t="s">
        <v>389</v>
      </c>
      <c r="S114" s="649"/>
    </row>
    <row r="115" spans="2:19" ht="23.25" customHeight="1" x14ac:dyDescent="0.25">
      <c r="B115" s="602"/>
      <c r="C115" s="602"/>
      <c r="D115" s="250"/>
      <c r="E115" s="672"/>
      <c r="F115" s="673"/>
      <c r="G115" s="197"/>
      <c r="H115" s="251"/>
      <c r="I115" s="668"/>
      <c r="J115" s="669"/>
      <c r="K115" s="222"/>
      <c r="L115" s="251"/>
      <c r="M115" s="668"/>
      <c r="N115" s="669"/>
      <c r="O115" s="200"/>
      <c r="P115" s="251"/>
      <c r="Q115" s="198"/>
      <c r="R115" s="668"/>
      <c r="S115" s="669"/>
    </row>
    <row r="116" spans="2:19" ht="23.25" customHeight="1" outlineLevel="1" x14ac:dyDescent="0.25">
      <c r="B116" s="602"/>
      <c r="C116" s="602"/>
      <c r="D116" s="193" t="s">
        <v>388</v>
      </c>
      <c r="E116" s="612" t="s">
        <v>389</v>
      </c>
      <c r="F116" s="649"/>
      <c r="G116" s="194" t="s">
        <v>390</v>
      </c>
      <c r="H116" s="193" t="s">
        <v>388</v>
      </c>
      <c r="I116" s="612" t="s">
        <v>389</v>
      </c>
      <c r="J116" s="649"/>
      <c r="K116" s="194" t="s">
        <v>390</v>
      </c>
      <c r="L116" s="193" t="s">
        <v>388</v>
      </c>
      <c r="M116" s="612" t="s">
        <v>389</v>
      </c>
      <c r="N116" s="649"/>
      <c r="O116" s="194" t="s">
        <v>390</v>
      </c>
      <c r="P116" s="193" t="s">
        <v>388</v>
      </c>
      <c r="Q116" s="193" t="s">
        <v>389</v>
      </c>
      <c r="R116" s="612" t="s">
        <v>389</v>
      </c>
      <c r="S116" s="649"/>
    </row>
    <row r="117" spans="2:19" ht="23.25" customHeight="1" outlineLevel="1" x14ac:dyDescent="0.25">
      <c r="B117" s="602"/>
      <c r="C117" s="602"/>
      <c r="D117" s="250"/>
      <c r="E117" s="672"/>
      <c r="F117" s="673"/>
      <c r="G117" s="197"/>
      <c r="H117" s="251"/>
      <c r="I117" s="668"/>
      <c r="J117" s="669"/>
      <c r="K117" s="200"/>
      <c r="L117" s="251"/>
      <c r="M117" s="668"/>
      <c r="N117" s="669"/>
      <c r="O117" s="200"/>
      <c r="P117" s="251"/>
      <c r="Q117" s="198"/>
      <c r="R117" s="668"/>
      <c r="S117" s="669"/>
    </row>
    <row r="118" spans="2:19" ht="23.25" customHeight="1" outlineLevel="1" x14ac:dyDescent="0.25">
      <c r="B118" s="602"/>
      <c r="C118" s="602"/>
      <c r="D118" s="193" t="s">
        <v>388</v>
      </c>
      <c r="E118" s="612" t="s">
        <v>389</v>
      </c>
      <c r="F118" s="649"/>
      <c r="G118" s="194" t="s">
        <v>390</v>
      </c>
      <c r="H118" s="193" t="s">
        <v>388</v>
      </c>
      <c r="I118" s="612" t="s">
        <v>389</v>
      </c>
      <c r="J118" s="649"/>
      <c r="K118" s="194" t="s">
        <v>390</v>
      </c>
      <c r="L118" s="193" t="s">
        <v>388</v>
      </c>
      <c r="M118" s="612" t="s">
        <v>389</v>
      </c>
      <c r="N118" s="649"/>
      <c r="O118" s="194" t="s">
        <v>390</v>
      </c>
      <c r="P118" s="193" t="s">
        <v>388</v>
      </c>
      <c r="Q118" s="193" t="s">
        <v>389</v>
      </c>
      <c r="R118" s="612" t="s">
        <v>389</v>
      </c>
      <c r="S118" s="649"/>
    </row>
    <row r="119" spans="2:19" ht="23.25" customHeight="1" outlineLevel="1" x14ac:dyDescent="0.25">
      <c r="B119" s="602"/>
      <c r="C119" s="602"/>
      <c r="D119" s="250"/>
      <c r="E119" s="672"/>
      <c r="F119" s="673"/>
      <c r="G119" s="197"/>
      <c r="H119" s="251"/>
      <c r="I119" s="668"/>
      <c r="J119" s="669"/>
      <c r="K119" s="200"/>
      <c r="L119" s="251"/>
      <c r="M119" s="668"/>
      <c r="N119" s="669"/>
      <c r="O119" s="200"/>
      <c r="P119" s="251"/>
      <c r="Q119" s="198"/>
      <c r="R119" s="668"/>
      <c r="S119" s="669"/>
    </row>
    <row r="120" spans="2:19" ht="23.25" customHeight="1" outlineLevel="1" x14ac:dyDescent="0.25">
      <c r="B120" s="602"/>
      <c r="C120" s="602"/>
      <c r="D120" s="193" t="s">
        <v>388</v>
      </c>
      <c r="E120" s="612" t="s">
        <v>389</v>
      </c>
      <c r="F120" s="649"/>
      <c r="G120" s="194" t="s">
        <v>390</v>
      </c>
      <c r="H120" s="193" t="s">
        <v>388</v>
      </c>
      <c r="I120" s="612" t="s">
        <v>389</v>
      </c>
      <c r="J120" s="649"/>
      <c r="K120" s="194" t="s">
        <v>390</v>
      </c>
      <c r="L120" s="193" t="s">
        <v>388</v>
      </c>
      <c r="M120" s="612" t="s">
        <v>389</v>
      </c>
      <c r="N120" s="649"/>
      <c r="O120" s="194" t="s">
        <v>390</v>
      </c>
      <c r="P120" s="193" t="s">
        <v>388</v>
      </c>
      <c r="Q120" s="193" t="s">
        <v>389</v>
      </c>
      <c r="R120" s="612" t="s">
        <v>389</v>
      </c>
      <c r="S120" s="649"/>
    </row>
    <row r="121" spans="2:19" ht="23.25" customHeight="1" outlineLevel="1" x14ac:dyDescent="0.25">
      <c r="B121" s="603"/>
      <c r="C121" s="603"/>
      <c r="D121" s="250"/>
      <c r="E121" s="672"/>
      <c r="F121" s="673"/>
      <c r="G121" s="197"/>
      <c r="H121" s="251"/>
      <c r="I121" s="668"/>
      <c r="J121" s="669"/>
      <c r="K121" s="200"/>
      <c r="L121" s="251"/>
      <c r="M121" s="668"/>
      <c r="N121" s="669"/>
      <c r="O121" s="200"/>
      <c r="P121" s="251"/>
      <c r="Q121" s="198"/>
      <c r="R121" s="668"/>
      <c r="S121" s="669"/>
    </row>
    <row r="122" spans="2:19" ht="15.75" thickBot="1" x14ac:dyDescent="0.3">
      <c r="B122" s="182"/>
      <c r="C122" s="182"/>
    </row>
    <row r="123" spans="2:19" ht="15.75" thickBot="1" x14ac:dyDescent="0.3">
      <c r="B123" s="182"/>
      <c r="C123" s="182"/>
      <c r="D123" s="583" t="s">
        <v>313</v>
      </c>
      <c r="E123" s="584"/>
      <c r="F123" s="584"/>
      <c r="G123" s="585"/>
      <c r="H123" s="583" t="s">
        <v>314</v>
      </c>
      <c r="I123" s="584"/>
      <c r="J123" s="584"/>
      <c r="K123" s="585"/>
      <c r="L123" s="584" t="s">
        <v>315</v>
      </c>
      <c r="M123" s="584"/>
      <c r="N123" s="584"/>
      <c r="O123" s="584"/>
      <c r="P123" s="583" t="s">
        <v>316</v>
      </c>
      <c r="Q123" s="584"/>
      <c r="R123" s="584"/>
      <c r="S123" s="585"/>
    </row>
    <row r="124" spans="2:19" x14ac:dyDescent="0.25">
      <c r="B124" s="586" t="s">
        <v>724</v>
      </c>
      <c r="C124" s="586" t="s">
        <v>391</v>
      </c>
      <c r="D124" s="614" t="s">
        <v>392</v>
      </c>
      <c r="E124" s="620"/>
      <c r="F124" s="620"/>
      <c r="G124" s="622"/>
      <c r="H124" s="614" t="s">
        <v>392</v>
      </c>
      <c r="I124" s="620"/>
      <c r="J124" s="620"/>
      <c r="K124" s="622"/>
      <c r="L124" s="614" t="s">
        <v>392</v>
      </c>
      <c r="M124" s="620"/>
      <c r="N124" s="620"/>
      <c r="O124" s="622"/>
      <c r="P124" s="614" t="s">
        <v>392</v>
      </c>
      <c r="Q124" s="620"/>
      <c r="R124" s="620"/>
      <c r="S124" s="622"/>
    </row>
    <row r="125" spans="2:19" ht="45" customHeight="1" x14ac:dyDescent="0.25">
      <c r="B125" s="588"/>
      <c r="C125" s="588"/>
      <c r="D125" s="683"/>
      <c r="E125" s="684"/>
      <c r="F125" s="684"/>
      <c r="G125" s="685"/>
      <c r="H125" s="686"/>
      <c r="I125" s="687"/>
      <c r="J125" s="687"/>
      <c r="K125" s="688"/>
      <c r="L125" s="686"/>
      <c r="M125" s="687"/>
      <c r="N125" s="687"/>
      <c r="O125" s="688"/>
      <c r="P125" s="686"/>
      <c r="Q125" s="687"/>
      <c r="R125" s="687"/>
      <c r="S125" s="688"/>
    </row>
    <row r="126" spans="2:19" ht="32.25" customHeight="1" x14ac:dyDescent="0.25">
      <c r="B126" s="598" t="s">
        <v>393</v>
      </c>
      <c r="C126" s="598" t="s">
        <v>394</v>
      </c>
      <c r="D126" s="247" t="s">
        <v>395</v>
      </c>
      <c r="E126" s="215" t="s">
        <v>312</v>
      </c>
      <c r="F126" s="193" t="s">
        <v>333</v>
      </c>
      <c r="G126" s="194" t="s">
        <v>349</v>
      </c>
      <c r="H126" s="247" t="s">
        <v>395</v>
      </c>
      <c r="I126" s="261" t="s">
        <v>312</v>
      </c>
      <c r="J126" s="193" t="s">
        <v>333</v>
      </c>
      <c r="K126" s="194" t="s">
        <v>349</v>
      </c>
      <c r="L126" s="247" t="s">
        <v>395</v>
      </c>
      <c r="M126" s="261" t="s">
        <v>312</v>
      </c>
      <c r="N126" s="193" t="s">
        <v>333</v>
      </c>
      <c r="O126" s="194" t="s">
        <v>349</v>
      </c>
      <c r="P126" s="247" t="s">
        <v>395</v>
      </c>
      <c r="Q126" s="261" t="s">
        <v>312</v>
      </c>
      <c r="R126" s="193" t="s">
        <v>333</v>
      </c>
      <c r="S126" s="194" t="s">
        <v>349</v>
      </c>
    </row>
    <row r="127" spans="2:19" ht="23.25" customHeight="1" x14ac:dyDescent="0.25">
      <c r="B127" s="599"/>
      <c r="C127" s="600"/>
      <c r="D127" s="210"/>
      <c r="E127" s="252"/>
      <c r="F127" s="196"/>
      <c r="G127" s="231"/>
      <c r="H127" s="212"/>
      <c r="I127" s="264"/>
      <c r="J127" s="212"/>
      <c r="K127" s="262"/>
      <c r="L127" s="212"/>
      <c r="M127" s="264"/>
      <c r="N127" s="212"/>
      <c r="O127" s="262"/>
      <c r="P127" s="212"/>
      <c r="Q127" s="264"/>
      <c r="R127" s="212"/>
      <c r="S127" s="262"/>
    </row>
    <row r="128" spans="2:19" ht="29.25" customHeight="1" x14ac:dyDescent="0.25">
      <c r="B128" s="599"/>
      <c r="C128" s="598" t="s">
        <v>396</v>
      </c>
      <c r="D128" s="193" t="s">
        <v>397</v>
      </c>
      <c r="E128" s="612" t="s">
        <v>398</v>
      </c>
      <c r="F128" s="649"/>
      <c r="G128" s="194" t="s">
        <v>399</v>
      </c>
      <c r="H128" s="193" t="s">
        <v>397</v>
      </c>
      <c r="I128" s="612" t="s">
        <v>398</v>
      </c>
      <c r="J128" s="649"/>
      <c r="K128" s="194" t="s">
        <v>399</v>
      </c>
      <c r="L128" s="193" t="s">
        <v>397</v>
      </c>
      <c r="M128" s="612" t="s">
        <v>398</v>
      </c>
      <c r="N128" s="649"/>
      <c r="O128" s="194" t="s">
        <v>399</v>
      </c>
      <c r="P128" s="193" t="s">
        <v>397</v>
      </c>
      <c r="Q128" s="612" t="s">
        <v>398</v>
      </c>
      <c r="R128" s="649"/>
      <c r="S128" s="194" t="s">
        <v>399</v>
      </c>
    </row>
    <row r="129" spans="2:19" ht="39" customHeight="1" x14ac:dyDescent="0.25">
      <c r="B129" s="600"/>
      <c r="C129" s="600"/>
      <c r="D129" s="250"/>
      <c r="E129" s="672"/>
      <c r="F129" s="673"/>
      <c r="G129" s="197"/>
      <c r="H129" s="251"/>
      <c r="I129" s="668"/>
      <c r="J129" s="669"/>
      <c r="K129" s="200"/>
      <c r="L129" s="251"/>
      <c r="M129" s="668"/>
      <c r="N129" s="669"/>
      <c r="O129" s="200"/>
      <c r="P129" s="251"/>
      <c r="Q129" s="668"/>
      <c r="R129" s="669"/>
      <c r="S129" s="200"/>
    </row>
    <row r="133" spans="2:19" hidden="1" x14ac:dyDescent="0.25"/>
    <row r="134" spans="2:19" hidden="1" x14ac:dyDescent="0.25"/>
    <row r="135" spans="2:19" hidden="1" x14ac:dyDescent="0.25">
      <c r="D135" s="162" t="s">
        <v>400</v>
      </c>
    </row>
    <row r="136" spans="2:19" hidden="1" x14ac:dyDescent="0.25">
      <c r="D136" s="162" t="s">
        <v>401</v>
      </c>
      <c r="E136" s="162" t="s">
        <v>402</v>
      </c>
      <c r="F136" s="162" t="s">
        <v>403</v>
      </c>
      <c r="H136" s="162" t="s">
        <v>404</v>
      </c>
      <c r="I136" s="162" t="s">
        <v>405</v>
      </c>
    </row>
    <row r="137" spans="2:19" hidden="1" x14ac:dyDescent="0.25">
      <c r="D137" s="162" t="s">
        <v>406</v>
      </c>
      <c r="E137" s="162" t="s">
        <v>407</v>
      </c>
      <c r="F137" s="162" t="s">
        <v>408</v>
      </c>
      <c r="H137" s="162" t="s">
        <v>409</v>
      </c>
      <c r="I137" s="162" t="s">
        <v>410</v>
      </c>
    </row>
    <row r="138" spans="2:19" hidden="1" x14ac:dyDescent="0.25">
      <c r="D138" s="162" t="s">
        <v>411</v>
      </c>
      <c r="E138" s="162" t="s">
        <v>412</v>
      </c>
      <c r="F138" s="162" t="s">
        <v>413</v>
      </c>
      <c r="H138" s="162" t="s">
        <v>414</v>
      </c>
      <c r="I138" s="162" t="s">
        <v>415</v>
      </c>
    </row>
    <row r="139" spans="2:19" hidden="1" x14ac:dyDescent="0.25">
      <c r="D139" s="162" t="s">
        <v>416</v>
      </c>
      <c r="F139" s="162" t="s">
        <v>417</v>
      </c>
      <c r="G139" s="162" t="s">
        <v>418</v>
      </c>
      <c r="H139" s="162" t="s">
        <v>419</v>
      </c>
      <c r="I139" s="162" t="s">
        <v>420</v>
      </c>
      <c r="K139" s="162" t="s">
        <v>421</v>
      </c>
    </row>
    <row r="140" spans="2:19" hidden="1" x14ac:dyDescent="0.25">
      <c r="D140" s="162" t="s">
        <v>422</v>
      </c>
      <c r="F140" s="162" t="s">
        <v>423</v>
      </c>
      <c r="G140" s="162" t="s">
        <v>424</v>
      </c>
      <c r="H140" s="162" t="s">
        <v>425</v>
      </c>
      <c r="I140" s="162" t="s">
        <v>426</v>
      </c>
      <c r="K140" s="162" t="s">
        <v>427</v>
      </c>
      <c r="L140" s="162" t="s">
        <v>428</v>
      </c>
    </row>
    <row r="141" spans="2:19" hidden="1" x14ac:dyDescent="0.25">
      <c r="D141" s="162" t="s">
        <v>429</v>
      </c>
      <c r="E141" s="253" t="s">
        <v>430</v>
      </c>
      <c r="G141" s="162" t="s">
        <v>431</v>
      </c>
      <c r="H141" s="162" t="s">
        <v>432</v>
      </c>
      <c r="K141" s="162" t="s">
        <v>433</v>
      </c>
      <c r="L141" s="162" t="s">
        <v>434</v>
      </c>
    </row>
    <row r="142" spans="2:19" hidden="1" x14ac:dyDescent="0.25">
      <c r="D142" s="162" t="s">
        <v>435</v>
      </c>
      <c r="E142" s="254" t="s">
        <v>436</v>
      </c>
      <c r="K142" s="162" t="s">
        <v>437</v>
      </c>
      <c r="L142" s="162" t="s">
        <v>438</v>
      </c>
    </row>
    <row r="143" spans="2:19" hidden="1" x14ac:dyDescent="0.25">
      <c r="E143" s="255" t="s">
        <v>439</v>
      </c>
      <c r="H143" s="162" t="s">
        <v>440</v>
      </c>
      <c r="K143" s="162" t="s">
        <v>441</v>
      </c>
      <c r="L143" s="162" t="s">
        <v>442</v>
      </c>
    </row>
    <row r="144" spans="2:19" hidden="1" x14ac:dyDescent="0.25">
      <c r="H144" s="162" t="s">
        <v>443</v>
      </c>
      <c r="K144" s="162" t="s">
        <v>444</v>
      </c>
      <c r="L144" s="162" t="s">
        <v>445</v>
      </c>
    </row>
    <row r="145" spans="2:12" hidden="1" x14ac:dyDescent="0.25">
      <c r="H145" s="162" t="s">
        <v>446</v>
      </c>
      <c r="K145" s="162" t="s">
        <v>447</v>
      </c>
      <c r="L145" s="162" t="s">
        <v>448</v>
      </c>
    </row>
    <row r="146" spans="2:12" hidden="1" x14ac:dyDescent="0.25">
      <c r="B146" s="162" t="s">
        <v>449</v>
      </c>
      <c r="C146" s="162" t="s">
        <v>450</v>
      </c>
      <c r="D146" s="162" t="s">
        <v>449</v>
      </c>
      <c r="G146" s="162" t="s">
        <v>451</v>
      </c>
      <c r="H146" s="162" t="s">
        <v>452</v>
      </c>
      <c r="J146" s="162" t="s">
        <v>279</v>
      </c>
      <c r="K146" s="162" t="s">
        <v>453</v>
      </c>
      <c r="L146" s="162" t="s">
        <v>454</v>
      </c>
    </row>
    <row r="147" spans="2:12" hidden="1" x14ac:dyDescent="0.25">
      <c r="B147" s="162">
        <v>1</v>
      </c>
      <c r="C147" s="162" t="s">
        <v>455</v>
      </c>
      <c r="D147" s="162" t="s">
        <v>456</v>
      </c>
      <c r="E147" s="162" t="s">
        <v>349</v>
      </c>
      <c r="F147" s="162" t="s">
        <v>11</v>
      </c>
      <c r="G147" s="162" t="s">
        <v>457</v>
      </c>
      <c r="H147" s="162" t="s">
        <v>458</v>
      </c>
      <c r="J147" s="162" t="s">
        <v>433</v>
      </c>
      <c r="K147" s="162" t="s">
        <v>459</v>
      </c>
    </row>
    <row r="148" spans="2:12" hidden="1" x14ac:dyDescent="0.25">
      <c r="B148" s="162">
        <v>2</v>
      </c>
      <c r="C148" s="162" t="s">
        <v>460</v>
      </c>
      <c r="D148" s="162" t="s">
        <v>461</v>
      </c>
      <c r="E148" s="162" t="s">
        <v>333</v>
      </c>
      <c r="F148" s="162" t="s">
        <v>18</v>
      </c>
      <c r="G148" s="162" t="s">
        <v>462</v>
      </c>
      <c r="J148" s="162" t="s">
        <v>463</v>
      </c>
      <c r="K148" s="162" t="s">
        <v>464</v>
      </c>
    </row>
    <row r="149" spans="2:12" hidden="1" x14ac:dyDescent="0.25">
      <c r="B149" s="162">
        <v>3</v>
      </c>
      <c r="C149" s="162" t="s">
        <v>465</v>
      </c>
      <c r="D149" s="162" t="s">
        <v>466</v>
      </c>
      <c r="E149" s="162" t="s">
        <v>312</v>
      </c>
      <c r="G149" s="162" t="s">
        <v>467</v>
      </c>
      <c r="J149" s="162" t="s">
        <v>468</v>
      </c>
      <c r="K149" s="162" t="s">
        <v>469</v>
      </c>
    </row>
    <row r="150" spans="2:12" hidden="1" x14ac:dyDescent="0.25">
      <c r="B150" s="162">
        <v>4</v>
      </c>
      <c r="C150" s="162" t="s">
        <v>458</v>
      </c>
      <c r="H150" s="162" t="s">
        <v>470</v>
      </c>
      <c r="I150" s="162" t="s">
        <v>471</v>
      </c>
      <c r="J150" s="162" t="s">
        <v>472</v>
      </c>
      <c r="K150" s="162" t="s">
        <v>473</v>
      </c>
    </row>
    <row r="151" spans="2:12" hidden="1" x14ac:dyDescent="0.25">
      <c r="D151" s="162" t="s">
        <v>467</v>
      </c>
      <c r="H151" s="162" t="s">
        <v>474</v>
      </c>
      <c r="I151" s="162" t="s">
        <v>475</v>
      </c>
      <c r="J151" s="162" t="s">
        <v>476</v>
      </c>
      <c r="K151" s="162" t="s">
        <v>477</v>
      </c>
    </row>
    <row r="152" spans="2:12" hidden="1" x14ac:dyDescent="0.25">
      <c r="D152" s="162" t="s">
        <v>478</v>
      </c>
      <c r="H152" s="162" t="s">
        <v>479</v>
      </c>
      <c r="I152" s="162" t="s">
        <v>480</v>
      </c>
      <c r="J152" s="162" t="s">
        <v>481</v>
      </c>
      <c r="K152" s="162" t="s">
        <v>482</v>
      </c>
    </row>
    <row r="153" spans="2:12" hidden="1" x14ac:dyDescent="0.25">
      <c r="D153" s="162" t="s">
        <v>483</v>
      </c>
      <c r="H153" s="162" t="s">
        <v>484</v>
      </c>
      <c r="J153" s="162" t="s">
        <v>485</v>
      </c>
      <c r="K153" s="162" t="s">
        <v>486</v>
      </c>
    </row>
    <row r="154" spans="2:12" hidden="1" x14ac:dyDescent="0.25">
      <c r="H154" s="162" t="s">
        <v>487</v>
      </c>
      <c r="J154" s="162" t="s">
        <v>488</v>
      </c>
    </row>
    <row r="155" spans="2:12" ht="60" hidden="1" x14ac:dyDescent="0.25">
      <c r="D155" s="256" t="s">
        <v>489</v>
      </c>
      <c r="E155" s="162" t="s">
        <v>490</v>
      </c>
      <c r="F155" s="162" t="s">
        <v>491</v>
      </c>
      <c r="G155" s="162" t="s">
        <v>492</v>
      </c>
      <c r="H155" s="162" t="s">
        <v>493</v>
      </c>
      <c r="I155" s="162" t="s">
        <v>494</v>
      </c>
      <c r="J155" s="162" t="s">
        <v>495</v>
      </c>
      <c r="K155" s="162" t="s">
        <v>496</v>
      </c>
    </row>
    <row r="156" spans="2:12" ht="75" hidden="1" x14ac:dyDescent="0.25">
      <c r="B156" s="162" t="s">
        <v>599</v>
      </c>
      <c r="C156" s="162" t="s">
        <v>598</v>
      </c>
      <c r="D156" s="256" t="s">
        <v>497</v>
      </c>
      <c r="E156" s="162" t="s">
        <v>498</v>
      </c>
      <c r="F156" s="162" t="s">
        <v>499</v>
      </c>
      <c r="G156" s="162" t="s">
        <v>500</v>
      </c>
      <c r="H156" s="162" t="s">
        <v>501</v>
      </c>
      <c r="I156" s="162" t="s">
        <v>502</v>
      </c>
      <c r="J156" s="162" t="s">
        <v>503</v>
      </c>
      <c r="K156" s="162" t="s">
        <v>504</v>
      </c>
    </row>
    <row r="157" spans="2:12" ht="45" hidden="1" x14ac:dyDescent="0.25">
      <c r="B157" s="162" t="s">
        <v>600</v>
      </c>
      <c r="C157" s="162" t="s">
        <v>597</v>
      </c>
      <c r="D157" s="256" t="s">
        <v>505</v>
      </c>
      <c r="E157" s="162" t="s">
        <v>506</v>
      </c>
      <c r="F157" s="162" t="s">
        <v>507</v>
      </c>
      <c r="G157" s="162" t="s">
        <v>508</v>
      </c>
      <c r="H157" s="162" t="s">
        <v>509</v>
      </c>
      <c r="I157" s="162" t="s">
        <v>510</v>
      </c>
      <c r="J157" s="162" t="s">
        <v>511</v>
      </c>
      <c r="K157" s="162" t="s">
        <v>512</v>
      </c>
    </row>
    <row r="158" spans="2:12" hidden="1" x14ac:dyDescent="0.25">
      <c r="B158" s="162" t="s">
        <v>601</v>
      </c>
      <c r="C158" s="162" t="s">
        <v>596</v>
      </c>
      <c r="F158" s="162" t="s">
        <v>513</v>
      </c>
      <c r="G158" s="162" t="s">
        <v>514</v>
      </c>
      <c r="H158" s="162" t="s">
        <v>515</v>
      </c>
      <c r="I158" s="162" t="s">
        <v>516</v>
      </c>
      <c r="J158" s="162" t="s">
        <v>517</v>
      </c>
      <c r="K158" s="162" t="s">
        <v>518</v>
      </c>
    </row>
    <row r="159" spans="2:12" hidden="1" x14ac:dyDescent="0.25">
      <c r="B159" s="162" t="s">
        <v>602</v>
      </c>
      <c r="G159" s="162" t="s">
        <v>519</v>
      </c>
      <c r="H159" s="162" t="s">
        <v>520</v>
      </c>
      <c r="I159" s="162" t="s">
        <v>521</v>
      </c>
      <c r="J159" s="162" t="s">
        <v>522</v>
      </c>
      <c r="K159" s="162" t="s">
        <v>523</v>
      </c>
    </row>
    <row r="160" spans="2:12" hidden="1" x14ac:dyDescent="0.25">
      <c r="C160" s="162" t="s">
        <v>524</v>
      </c>
      <c r="J160" s="162" t="s">
        <v>525</v>
      </c>
    </row>
    <row r="161" spans="2:10" hidden="1" x14ac:dyDescent="0.25">
      <c r="C161" s="162" t="s">
        <v>526</v>
      </c>
      <c r="I161" s="162" t="s">
        <v>527</v>
      </c>
      <c r="J161" s="162" t="s">
        <v>528</v>
      </c>
    </row>
    <row r="162" spans="2:10" hidden="1" x14ac:dyDescent="0.25">
      <c r="B162" s="265" t="s">
        <v>603</v>
      </c>
      <c r="C162" s="162" t="s">
        <v>529</v>
      </c>
      <c r="I162" s="162" t="s">
        <v>530</v>
      </c>
      <c r="J162" s="162" t="s">
        <v>531</v>
      </c>
    </row>
    <row r="163" spans="2:10" hidden="1" x14ac:dyDescent="0.25">
      <c r="B163" s="265" t="s">
        <v>29</v>
      </c>
      <c r="C163" s="162" t="s">
        <v>532</v>
      </c>
      <c r="D163" s="162" t="s">
        <v>533</v>
      </c>
      <c r="E163" s="162" t="s">
        <v>534</v>
      </c>
      <c r="I163" s="162" t="s">
        <v>535</v>
      </c>
      <c r="J163" s="162" t="s">
        <v>279</v>
      </c>
    </row>
    <row r="164" spans="2:10" hidden="1" x14ac:dyDescent="0.25">
      <c r="B164" s="265" t="s">
        <v>16</v>
      </c>
      <c r="D164" s="162" t="s">
        <v>536</v>
      </c>
      <c r="E164" s="162" t="s">
        <v>537</v>
      </c>
      <c r="H164" s="162" t="s">
        <v>409</v>
      </c>
      <c r="I164" s="162" t="s">
        <v>538</v>
      </c>
    </row>
    <row r="165" spans="2:10" hidden="1" x14ac:dyDescent="0.25">
      <c r="B165" s="265" t="s">
        <v>34</v>
      </c>
      <c r="D165" s="162" t="s">
        <v>539</v>
      </c>
      <c r="E165" s="162" t="s">
        <v>540</v>
      </c>
      <c r="H165" s="162" t="s">
        <v>419</v>
      </c>
      <c r="I165" s="162" t="s">
        <v>541</v>
      </c>
      <c r="J165" s="162" t="s">
        <v>542</v>
      </c>
    </row>
    <row r="166" spans="2:10" hidden="1" x14ac:dyDescent="0.25">
      <c r="B166" s="265" t="s">
        <v>604</v>
      </c>
      <c r="C166" s="162" t="s">
        <v>543</v>
      </c>
      <c r="D166" s="162" t="s">
        <v>544</v>
      </c>
      <c r="H166" s="162" t="s">
        <v>425</v>
      </c>
      <c r="I166" s="162" t="s">
        <v>545</v>
      </c>
      <c r="J166" s="162" t="s">
        <v>546</v>
      </c>
    </row>
    <row r="167" spans="2:10" hidden="1" x14ac:dyDescent="0.25">
      <c r="B167" s="265" t="s">
        <v>605</v>
      </c>
      <c r="C167" s="162" t="s">
        <v>547</v>
      </c>
      <c r="H167" s="162" t="s">
        <v>432</v>
      </c>
      <c r="I167" s="162" t="s">
        <v>548</v>
      </c>
    </row>
    <row r="168" spans="2:10" hidden="1" x14ac:dyDescent="0.25">
      <c r="B168" s="265" t="s">
        <v>606</v>
      </c>
      <c r="C168" s="162" t="s">
        <v>549</v>
      </c>
      <c r="E168" s="162" t="s">
        <v>550</v>
      </c>
      <c r="H168" s="162" t="s">
        <v>551</v>
      </c>
      <c r="I168" s="162" t="s">
        <v>552</v>
      </c>
    </row>
    <row r="169" spans="2:10" hidden="1" x14ac:dyDescent="0.25">
      <c r="B169" s="265" t="s">
        <v>607</v>
      </c>
      <c r="C169" s="162" t="s">
        <v>553</v>
      </c>
      <c r="E169" s="162" t="s">
        <v>554</v>
      </c>
      <c r="H169" s="162" t="s">
        <v>555</v>
      </c>
      <c r="I169" s="162" t="s">
        <v>556</v>
      </c>
    </row>
    <row r="170" spans="2:10" hidden="1" x14ac:dyDescent="0.25">
      <c r="B170" s="265" t="s">
        <v>608</v>
      </c>
      <c r="C170" s="162" t="s">
        <v>557</v>
      </c>
      <c r="E170" s="162" t="s">
        <v>558</v>
      </c>
      <c r="H170" s="162" t="s">
        <v>559</v>
      </c>
      <c r="I170" s="162" t="s">
        <v>560</v>
      </c>
    </row>
    <row r="171" spans="2:10" hidden="1" x14ac:dyDescent="0.25">
      <c r="B171" s="265" t="s">
        <v>609</v>
      </c>
      <c r="C171" s="162" t="s">
        <v>561</v>
      </c>
      <c r="E171" s="162" t="s">
        <v>562</v>
      </c>
      <c r="H171" s="162" t="s">
        <v>563</v>
      </c>
      <c r="I171" s="162" t="s">
        <v>564</v>
      </c>
    </row>
    <row r="172" spans="2:10" hidden="1" x14ac:dyDescent="0.25">
      <c r="B172" s="265" t="s">
        <v>610</v>
      </c>
      <c r="C172" s="162" t="s">
        <v>565</v>
      </c>
      <c r="E172" s="162" t="s">
        <v>566</v>
      </c>
      <c r="H172" s="162" t="s">
        <v>567</v>
      </c>
      <c r="I172" s="162" t="s">
        <v>568</v>
      </c>
    </row>
    <row r="173" spans="2:10" hidden="1" x14ac:dyDescent="0.25">
      <c r="B173" s="265" t="s">
        <v>611</v>
      </c>
      <c r="C173" s="162" t="s">
        <v>279</v>
      </c>
      <c r="E173" s="162" t="s">
        <v>569</v>
      </c>
      <c r="H173" s="162" t="s">
        <v>570</v>
      </c>
      <c r="I173" s="162" t="s">
        <v>571</v>
      </c>
    </row>
    <row r="174" spans="2:10" hidden="1" x14ac:dyDescent="0.25">
      <c r="B174" s="265" t="s">
        <v>612</v>
      </c>
      <c r="E174" s="162" t="s">
        <v>572</v>
      </c>
      <c r="H174" s="162" t="s">
        <v>573</v>
      </c>
      <c r="I174" s="162" t="s">
        <v>574</v>
      </c>
    </row>
    <row r="175" spans="2:10" hidden="1" x14ac:dyDescent="0.25">
      <c r="B175" s="265" t="s">
        <v>613</v>
      </c>
      <c r="E175" s="162" t="s">
        <v>575</v>
      </c>
      <c r="H175" s="162" t="s">
        <v>576</v>
      </c>
      <c r="I175" s="162" t="s">
        <v>577</v>
      </c>
    </row>
    <row r="176" spans="2:10" hidden="1" x14ac:dyDescent="0.25">
      <c r="B176" s="265" t="s">
        <v>614</v>
      </c>
      <c r="E176" s="162" t="s">
        <v>578</v>
      </c>
      <c r="H176" s="162" t="s">
        <v>579</v>
      </c>
      <c r="I176" s="162" t="s">
        <v>580</v>
      </c>
    </row>
    <row r="177" spans="2:9" hidden="1" x14ac:dyDescent="0.25">
      <c r="B177" s="265" t="s">
        <v>615</v>
      </c>
      <c r="H177" s="162" t="s">
        <v>581</v>
      </c>
      <c r="I177" s="162" t="s">
        <v>582</v>
      </c>
    </row>
    <row r="178" spans="2:9" hidden="1" x14ac:dyDescent="0.25">
      <c r="B178" s="265" t="s">
        <v>616</v>
      </c>
      <c r="H178" s="162" t="s">
        <v>583</v>
      </c>
    </row>
    <row r="179" spans="2:9" hidden="1" x14ac:dyDescent="0.25">
      <c r="B179" s="265" t="s">
        <v>617</v>
      </c>
      <c r="H179" s="162" t="s">
        <v>584</v>
      </c>
    </row>
    <row r="180" spans="2:9" hidden="1" x14ac:dyDescent="0.25">
      <c r="B180" s="265" t="s">
        <v>618</v>
      </c>
      <c r="H180" s="162" t="s">
        <v>585</v>
      </c>
    </row>
    <row r="181" spans="2:9" hidden="1" x14ac:dyDescent="0.25">
      <c r="B181" s="265" t="s">
        <v>619</v>
      </c>
      <c r="H181" s="162" t="s">
        <v>586</v>
      </c>
    </row>
    <row r="182" spans="2:9" hidden="1" x14ac:dyDescent="0.25">
      <c r="B182" s="265" t="s">
        <v>620</v>
      </c>
      <c r="D182" t="s">
        <v>587</v>
      </c>
      <c r="H182" s="162" t="s">
        <v>588</v>
      </c>
    </row>
    <row r="183" spans="2:9" hidden="1" x14ac:dyDescent="0.25">
      <c r="B183" s="265" t="s">
        <v>621</v>
      </c>
      <c r="D183" t="s">
        <v>589</v>
      </c>
      <c r="H183" s="162" t="s">
        <v>590</v>
      </c>
    </row>
    <row r="184" spans="2:9" hidden="1" x14ac:dyDescent="0.25">
      <c r="B184" s="265" t="s">
        <v>622</v>
      </c>
      <c r="D184" t="s">
        <v>591</v>
      </c>
      <c r="H184" s="162" t="s">
        <v>592</v>
      </c>
    </row>
    <row r="185" spans="2:9" hidden="1" x14ac:dyDescent="0.25">
      <c r="B185" s="265" t="s">
        <v>623</v>
      </c>
      <c r="D185" t="s">
        <v>589</v>
      </c>
      <c r="H185" s="162" t="s">
        <v>593</v>
      </c>
    </row>
    <row r="186" spans="2:9" hidden="1" x14ac:dyDescent="0.25">
      <c r="B186" s="265" t="s">
        <v>624</v>
      </c>
      <c r="D186" t="s">
        <v>594</v>
      </c>
    </row>
    <row r="187" spans="2:9" hidden="1" x14ac:dyDescent="0.25">
      <c r="B187" s="265" t="s">
        <v>625</v>
      </c>
      <c r="D187" t="s">
        <v>589</v>
      </c>
    </row>
    <row r="188" spans="2:9" hidden="1" x14ac:dyDescent="0.25">
      <c r="B188" s="265" t="s">
        <v>626</v>
      </c>
    </row>
    <row r="189" spans="2:9" hidden="1" x14ac:dyDescent="0.25">
      <c r="B189" s="265" t="s">
        <v>627</v>
      </c>
    </row>
    <row r="190" spans="2:9" hidden="1" x14ac:dyDescent="0.25">
      <c r="B190" s="265" t="s">
        <v>628</v>
      </c>
    </row>
    <row r="191" spans="2:9" hidden="1" x14ac:dyDescent="0.25">
      <c r="B191" s="265" t="s">
        <v>629</v>
      </c>
    </row>
    <row r="192" spans="2:9" hidden="1" x14ac:dyDescent="0.25">
      <c r="B192" s="265" t="s">
        <v>630</v>
      </c>
    </row>
    <row r="193" spans="2:2" hidden="1" x14ac:dyDescent="0.25">
      <c r="B193" s="265" t="s">
        <v>631</v>
      </c>
    </row>
    <row r="194" spans="2:2" hidden="1" x14ac:dyDescent="0.25">
      <c r="B194" s="265" t="s">
        <v>632</v>
      </c>
    </row>
    <row r="195" spans="2:2" hidden="1" x14ac:dyDescent="0.25">
      <c r="B195" s="265" t="s">
        <v>633</v>
      </c>
    </row>
    <row r="196" spans="2:2" hidden="1" x14ac:dyDescent="0.25">
      <c r="B196" s="265" t="s">
        <v>634</v>
      </c>
    </row>
    <row r="197" spans="2:2" hidden="1" x14ac:dyDescent="0.25">
      <c r="B197" s="265" t="s">
        <v>51</v>
      </c>
    </row>
    <row r="198" spans="2:2" hidden="1" x14ac:dyDescent="0.25">
      <c r="B198" s="265" t="s">
        <v>57</v>
      </c>
    </row>
    <row r="199" spans="2:2" hidden="1" x14ac:dyDescent="0.25">
      <c r="B199" s="265" t="s">
        <v>59</v>
      </c>
    </row>
    <row r="200" spans="2:2" hidden="1" x14ac:dyDescent="0.25">
      <c r="B200" s="265" t="s">
        <v>61</v>
      </c>
    </row>
    <row r="201" spans="2:2" hidden="1" x14ac:dyDescent="0.25">
      <c r="B201" s="265" t="s">
        <v>23</v>
      </c>
    </row>
    <row r="202" spans="2:2" hidden="1" x14ac:dyDescent="0.25">
      <c r="B202" s="265" t="s">
        <v>63</v>
      </c>
    </row>
    <row r="203" spans="2:2" hidden="1" x14ac:dyDescent="0.25">
      <c r="B203" s="265" t="s">
        <v>65</v>
      </c>
    </row>
    <row r="204" spans="2:2" hidden="1" x14ac:dyDescent="0.25">
      <c r="B204" s="265" t="s">
        <v>68</v>
      </c>
    </row>
    <row r="205" spans="2:2" hidden="1" x14ac:dyDescent="0.25">
      <c r="B205" s="265" t="s">
        <v>69</v>
      </c>
    </row>
    <row r="206" spans="2:2" hidden="1" x14ac:dyDescent="0.25">
      <c r="B206" s="265" t="s">
        <v>70</v>
      </c>
    </row>
    <row r="207" spans="2:2" hidden="1" x14ac:dyDescent="0.25">
      <c r="B207" s="265" t="s">
        <v>71</v>
      </c>
    </row>
    <row r="208" spans="2:2" hidden="1" x14ac:dyDescent="0.25">
      <c r="B208" s="265" t="s">
        <v>635</v>
      </c>
    </row>
    <row r="209" spans="2:2" hidden="1" x14ac:dyDescent="0.25">
      <c r="B209" s="265" t="s">
        <v>636</v>
      </c>
    </row>
    <row r="210" spans="2:2" hidden="1" x14ac:dyDescent="0.25">
      <c r="B210" s="265" t="s">
        <v>75</v>
      </c>
    </row>
    <row r="211" spans="2:2" hidden="1" x14ac:dyDescent="0.25">
      <c r="B211" s="265" t="s">
        <v>77</v>
      </c>
    </row>
    <row r="212" spans="2:2" hidden="1" x14ac:dyDescent="0.25">
      <c r="B212" s="265" t="s">
        <v>81</v>
      </c>
    </row>
    <row r="213" spans="2:2" hidden="1" x14ac:dyDescent="0.25">
      <c r="B213" s="265" t="s">
        <v>637</v>
      </c>
    </row>
    <row r="214" spans="2:2" hidden="1" x14ac:dyDescent="0.25">
      <c r="B214" s="265" t="s">
        <v>638</v>
      </c>
    </row>
    <row r="215" spans="2:2" hidden="1" x14ac:dyDescent="0.25">
      <c r="B215" s="265" t="s">
        <v>639</v>
      </c>
    </row>
    <row r="216" spans="2:2" hidden="1" x14ac:dyDescent="0.25">
      <c r="B216" s="265" t="s">
        <v>79</v>
      </c>
    </row>
    <row r="217" spans="2:2" hidden="1" x14ac:dyDescent="0.25">
      <c r="B217" s="265" t="s">
        <v>80</v>
      </c>
    </row>
    <row r="218" spans="2:2" hidden="1" x14ac:dyDescent="0.25">
      <c r="B218" s="265" t="s">
        <v>83</v>
      </c>
    </row>
    <row r="219" spans="2:2" hidden="1" x14ac:dyDescent="0.25">
      <c r="B219" s="265" t="s">
        <v>85</v>
      </c>
    </row>
    <row r="220" spans="2:2" hidden="1" x14ac:dyDescent="0.25">
      <c r="B220" s="265" t="s">
        <v>640</v>
      </c>
    </row>
    <row r="221" spans="2:2" hidden="1" x14ac:dyDescent="0.25">
      <c r="B221" s="265" t="s">
        <v>84</v>
      </c>
    </row>
    <row r="222" spans="2:2" hidden="1" x14ac:dyDescent="0.25">
      <c r="B222" s="265" t="s">
        <v>86</v>
      </c>
    </row>
    <row r="223" spans="2:2" hidden="1" x14ac:dyDescent="0.25">
      <c r="B223" s="265" t="s">
        <v>89</v>
      </c>
    </row>
    <row r="224" spans="2:2" hidden="1" x14ac:dyDescent="0.25">
      <c r="B224" s="265" t="s">
        <v>88</v>
      </c>
    </row>
    <row r="225" spans="2:2" hidden="1" x14ac:dyDescent="0.25">
      <c r="B225" s="265" t="s">
        <v>641</v>
      </c>
    </row>
    <row r="226" spans="2:2" hidden="1" x14ac:dyDescent="0.25">
      <c r="B226" s="265" t="s">
        <v>95</v>
      </c>
    </row>
    <row r="227" spans="2:2" hidden="1" x14ac:dyDescent="0.25">
      <c r="B227" s="265" t="s">
        <v>97</v>
      </c>
    </row>
    <row r="228" spans="2:2" hidden="1" x14ac:dyDescent="0.25">
      <c r="B228" s="265" t="s">
        <v>98</v>
      </c>
    </row>
    <row r="229" spans="2:2" hidden="1" x14ac:dyDescent="0.25">
      <c r="B229" s="265" t="s">
        <v>99</v>
      </c>
    </row>
    <row r="230" spans="2:2" hidden="1" x14ac:dyDescent="0.25">
      <c r="B230" s="265" t="s">
        <v>642</v>
      </c>
    </row>
    <row r="231" spans="2:2" hidden="1" x14ac:dyDescent="0.25">
      <c r="B231" s="265" t="s">
        <v>643</v>
      </c>
    </row>
    <row r="232" spans="2:2" hidden="1" x14ac:dyDescent="0.25">
      <c r="B232" s="265" t="s">
        <v>100</v>
      </c>
    </row>
    <row r="233" spans="2:2" hidden="1" x14ac:dyDescent="0.25">
      <c r="B233" s="265" t="s">
        <v>154</v>
      </c>
    </row>
    <row r="234" spans="2:2" hidden="1" x14ac:dyDescent="0.25">
      <c r="B234" s="265" t="s">
        <v>644</v>
      </c>
    </row>
    <row r="235" spans="2:2" ht="30" hidden="1" x14ac:dyDescent="0.25">
      <c r="B235" s="265" t="s">
        <v>645</v>
      </c>
    </row>
    <row r="236" spans="2:2" hidden="1" x14ac:dyDescent="0.25">
      <c r="B236" s="265" t="s">
        <v>105</v>
      </c>
    </row>
    <row r="237" spans="2:2" hidden="1" x14ac:dyDescent="0.25">
      <c r="B237" s="265" t="s">
        <v>107</v>
      </c>
    </row>
    <row r="238" spans="2:2" hidden="1" x14ac:dyDescent="0.25">
      <c r="B238" s="265" t="s">
        <v>646</v>
      </c>
    </row>
    <row r="239" spans="2:2" hidden="1" x14ac:dyDescent="0.25">
      <c r="B239" s="265" t="s">
        <v>155</v>
      </c>
    </row>
    <row r="240" spans="2:2" hidden="1" x14ac:dyDescent="0.25">
      <c r="B240" s="265" t="s">
        <v>172</v>
      </c>
    </row>
    <row r="241" spans="2:2" hidden="1" x14ac:dyDescent="0.25">
      <c r="B241" s="265" t="s">
        <v>106</v>
      </c>
    </row>
    <row r="242" spans="2:2" hidden="1" x14ac:dyDescent="0.25">
      <c r="B242" s="265" t="s">
        <v>110</v>
      </c>
    </row>
    <row r="243" spans="2:2" hidden="1" x14ac:dyDescent="0.25">
      <c r="B243" s="265" t="s">
        <v>104</v>
      </c>
    </row>
    <row r="244" spans="2:2" hidden="1" x14ac:dyDescent="0.25">
      <c r="B244" s="265" t="s">
        <v>126</v>
      </c>
    </row>
    <row r="245" spans="2:2" hidden="1" x14ac:dyDescent="0.25">
      <c r="B245" s="265" t="s">
        <v>647</v>
      </c>
    </row>
    <row r="246" spans="2:2" hidden="1" x14ac:dyDescent="0.25">
      <c r="B246" s="265" t="s">
        <v>112</v>
      </c>
    </row>
    <row r="247" spans="2:2" hidden="1" x14ac:dyDescent="0.25">
      <c r="B247" s="265" t="s">
        <v>115</v>
      </c>
    </row>
    <row r="248" spans="2:2" hidden="1" x14ac:dyDescent="0.25">
      <c r="B248" s="265" t="s">
        <v>121</v>
      </c>
    </row>
    <row r="249" spans="2:2" hidden="1" x14ac:dyDescent="0.25">
      <c r="B249" s="265" t="s">
        <v>118</v>
      </c>
    </row>
    <row r="250" spans="2:2" ht="30" hidden="1" x14ac:dyDescent="0.25">
      <c r="B250" s="265" t="s">
        <v>648</v>
      </c>
    </row>
    <row r="251" spans="2:2" hidden="1" x14ac:dyDescent="0.25">
      <c r="B251" s="265" t="s">
        <v>116</v>
      </c>
    </row>
    <row r="252" spans="2:2" hidden="1" x14ac:dyDescent="0.25">
      <c r="B252" s="265" t="s">
        <v>117</v>
      </c>
    </row>
    <row r="253" spans="2:2" hidden="1" x14ac:dyDescent="0.25">
      <c r="B253" s="265" t="s">
        <v>128</v>
      </c>
    </row>
    <row r="254" spans="2:2" hidden="1" x14ac:dyDescent="0.25">
      <c r="B254" s="265" t="s">
        <v>125</v>
      </c>
    </row>
    <row r="255" spans="2:2" hidden="1" x14ac:dyDescent="0.25">
      <c r="B255" s="265" t="s">
        <v>124</v>
      </c>
    </row>
    <row r="256" spans="2:2" hidden="1" x14ac:dyDescent="0.25">
      <c r="B256" s="265" t="s">
        <v>127</v>
      </c>
    </row>
    <row r="257" spans="2:2" hidden="1" x14ac:dyDescent="0.25">
      <c r="B257" s="265" t="s">
        <v>119</v>
      </c>
    </row>
    <row r="258" spans="2:2" hidden="1" x14ac:dyDescent="0.25">
      <c r="B258" s="265" t="s">
        <v>120</v>
      </c>
    </row>
    <row r="259" spans="2:2" hidden="1" x14ac:dyDescent="0.25">
      <c r="B259" s="265" t="s">
        <v>113</v>
      </c>
    </row>
    <row r="260" spans="2:2" hidden="1" x14ac:dyDescent="0.25">
      <c r="B260" s="265" t="s">
        <v>114</v>
      </c>
    </row>
    <row r="261" spans="2:2" hidden="1" x14ac:dyDescent="0.25">
      <c r="B261" s="265" t="s">
        <v>129</v>
      </c>
    </row>
    <row r="262" spans="2:2" hidden="1" x14ac:dyDescent="0.25">
      <c r="B262" s="265" t="s">
        <v>135</v>
      </c>
    </row>
    <row r="263" spans="2:2" hidden="1" x14ac:dyDescent="0.25">
      <c r="B263" s="265" t="s">
        <v>136</v>
      </c>
    </row>
    <row r="264" spans="2:2" hidden="1" x14ac:dyDescent="0.25">
      <c r="B264" s="265" t="s">
        <v>134</v>
      </c>
    </row>
    <row r="265" spans="2:2" hidden="1" x14ac:dyDescent="0.25">
      <c r="B265" s="265" t="s">
        <v>649</v>
      </c>
    </row>
    <row r="266" spans="2:2" hidden="1" x14ac:dyDescent="0.25">
      <c r="B266" s="265" t="s">
        <v>131</v>
      </c>
    </row>
    <row r="267" spans="2:2" hidden="1" x14ac:dyDescent="0.25">
      <c r="B267" s="265" t="s">
        <v>130</v>
      </c>
    </row>
    <row r="268" spans="2:2" hidden="1" x14ac:dyDescent="0.25">
      <c r="B268" s="265" t="s">
        <v>138</v>
      </c>
    </row>
    <row r="269" spans="2:2" hidden="1" x14ac:dyDescent="0.25">
      <c r="B269" s="265" t="s">
        <v>139</v>
      </c>
    </row>
    <row r="270" spans="2:2" hidden="1" x14ac:dyDescent="0.25">
      <c r="B270" s="265" t="s">
        <v>141</v>
      </c>
    </row>
    <row r="271" spans="2:2" hidden="1" x14ac:dyDescent="0.25">
      <c r="B271" s="265" t="s">
        <v>144</v>
      </c>
    </row>
    <row r="272" spans="2:2" hidden="1" x14ac:dyDescent="0.25">
      <c r="B272" s="265" t="s">
        <v>145</v>
      </c>
    </row>
    <row r="273" spans="2:2" hidden="1" x14ac:dyDescent="0.25">
      <c r="B273" s="265" t="s">
        <v>140</v>
      </c>
    </row>
    <row r="274" spans="2:2" hidden="1" x14ac:dyDescent="0.25">
      <c r="B274" s="265" t="s">
        <v>142</v>
      </c>
    </row>
    <row r="275" spans="2:2" hidden="1" x14ac:dyDescent="0.25">
      <c r="B275" s="265" t="s">
        <v>146</v>
      </c>
    </row>
    <row r="276" spans="2:2" hidden="1" x14ac:dyDescent="0.25">
      <c r="B276" s="265" t="s">
        <v>650</v>
      </c>
    </row>
    <row r="277" spans="2:2" hidden="1" x14ac:dyDescent="0.25">
      <c r="B277" s="265" t="s">
        <v>143</v>
      </c>
    </row>
    <row r="278" spans="2:2" hidden="1" x14ac:dyDescent="0.25">
      <c r="B278" s="265" t="s">
        <v>151</v>
      </c>
    </row>
    <row r="279" spans="2:2" hidden="1" x14ac:dyDescent="0.25">
      <c r="B279" s="265" t="s">
        <v>152</v>
      </c>
    </row>
    <row r="280" spans="2:2" hidden="1" x14ac:dyDescent="0.25">
      <c r="B280" s="265" t="s">
        <v>153</v>
      </c>
    </row>
    <row r="281" spans="2:2" hidden="1" x14ac:dyDescent="0.25">
      <c r="B281" s="265" t="s">
        <v>160</v>
      </c>
    </row>
    <row r="282" spans="2:2" hidden="1" x14ac:dyDescent="0.25">
      <c r="B282" s="265" t="s">
        <v>173</v>
      </c>
    </row>
    <row r="283" spans="2:2" hidden="1" x14ac:dyDescent="0.25">
      <c r="B283" s="265" t="s">
        <v>161</v>
      </c>
    </row>
    <row r="284" spans="2:2" hidden="1" x14ac:dyDescent="0.25">
      <c r="B284" s="265" t="s">
        <v>168</v>
      </c>
    </row>
    <row r="285" spans="2:2" hidden="1" x14ac:dyDescent="0.25">
      <c r="B285" s="265" t="s">
        <v>164</v>
      </c>
    </row>
    <row r="286" spans="2:2" hidden="1" x14ac:dyDescent="0.25">
      <c r="B286" s="265" t="s">
        <v>66</v>
      </c>
    </row>
    <row r="287" spans="2:2" hidden="1" x14ac:dyDescent="0.25">
      <c r="B287" s="265" t="s">
        <v>158</v>
      </c>
    </row>
    <row r="288" spans="2:2" hidden="1" x14ac:dyDescent="0.25">
      <c r="B288" s="265" t="s">
        <v>162</v>
      </c>
    </row>
    <row r="289" spans="2:2" hidden="1" x14ac:dyDescent="0.25">
      <c r="B289" s="265" t="s">
        <v>159</v>
      </c>
    </row>
    <row r="290" spans="2:2" hidden="1" x14ac:dyDescent="0.25">
      <c r="B290" s="265" t="s">
        <v>174</v>
      </c>
    </row>
    <row r="291" spans="2:2" hidden="1" x14ac:dyDescent="0.25">
      <c r="B291" s="265" t="s">
        <v>651</v>
      </c>
    </row>
    <row r="292" spans="2:2" hidden="1" x14ac:dyDescent="0.25">
      <c r="B292" s="265" t="s">
        <v>167</v>
      </c>
    </row>
    <row r="293" spans="2:2" hidden="1" x14ac:dyDescent="0.25">
      <c r="B293" s="265" t="s">
        <v>175</v>
      </c>
    </row>
    <row r="294" spans="2:2" hidden="1" x14ac:dyDescent="0.25">
      <c r="B294" s="265" t="s">
        <v>163</v>
      </c>
    </row>
    <row r="295" spans="2:2" hidden="1" x14ac:dyDescent="0.25">
      <c r="B295" s="265" t="s">
        <v>178</v>
      </c>
    </row>
    <row r="296" spans="2:2" hidden="1" x14ac:dyDescent="0.25">
      <c r="B296" s="265" t="s">
        <v>652</v>
      </c>
    </row>
    <row r="297" spans="2:2" hidden="1" x14ac:dyDescent="0.25">
      <c r="B297" s="265" t="s">
        <v>183</v>
      </c>
    </row>
    <row r="298" spans="2:2" hidden="1" x14ac:dyDescent="0.25">
      <c r="B298" s="265" t="s">
        <v>180</v>
      </c>
    </row>
    <row r="299" spans="2:2" hidden="1" x14ac:dyDescent="0.25">
      <c r="B299" s="265" t="s">
        <v>179</v>
      </c>
    </row>
    <row r="300" spans="2:2" hidden="1" x14ac:dyDescent="0.25">
      <c r="B300" s="265" t="s">
        <v>188</v>
      </c>
    </row>
    <row r="301" spans="2:2" hidden="1" x14ac:dyDescent="0.25">
      <c r="B301" s="265" t="s">
        <v>184</v>
      </c>
    </row>
    <row r="302" spans="2:2" hidden="1" x14ac:dyDescent="0.25">
      <c r="B302" s="265" t="s">
        <v>185</v>
      </c>
    </row>
    <row r="303" spans="2:2" hidden="1" x14ac:dyDescent="0.25">
      <c r="B303" s="265" t="s">
        <v>186</v>
      </c>
    </row>
    <row r="304" spans="2:2" hidden="1" x14ac:dyDescent="0.25">
      <c r="B304" s="265" t="s">
        <v>187</v>
      </c>
    </row>
    <row r="305" spans="2:2" hidden="1" x14ac:dyDescent="0.25">
      <c r="B305" s="265" t="s">
        <v>189</v>
      </c>
    </row>
    <row r="306" spans="2:2" hidden="1" x14ac:dyDescent="0.25">
      <c r="B306" s="265" t="s">
        <v>653</v>
      </c>
    </row>
    <row r="307" spans="2:2" hidden="1" x14ac:dyDescent="0.25">
      <c r="B307" s="265" t="s">
        <v>190</v>
      </c>
    </row>
    <row r="308" spans="2:2" hidden="1" x14ac:dyDescent="0.25">
      <c r="B308" s="265" t="s">
        <v>191</v>
      </c>
    </row>
    <row r="309" spans="2:2" hidden="1" x14ac:dyDescent="0.25">
      <c r="B309" s="265" t="s">
        <v>196</v>
      </c>
    </row>
    <row r="310" spans="2:2" hidden="1" x14ac:dyDescent="0.25">
      <c r="B310" s="265" t="s">
        <v>197</v>
      </c>
    </row>
    <row r="311" spans="2:2" ht="30" hidden="1" x14ac:dyDescent="0.25">
      <c r="B311" s="265" t="s">
        <v>156</v>
      </c>
    </row>
    <row r="312" spans="2:2" hidden="1" x14ac:dyDescent="0.25">
      <c r="B312" s="265" t="s">
        <v>654</v>
      </c>
    </row>
    <row r="313" spans="2:2" hidden="1" x14ac:dyDescent="0.25">
      <c r="B313" s="265" t="s">
        <v>655</v>
      </c>
    </row>
    <row r="314" spans="2:2" hidden="1" x14ac:dyDescent="0.25">
      <c r="B314" s="265" t="s">
        <v>198</v>
      </c>
    </row>
    <row r="315" spans="2:2" hidden="1" x14ac:dyDescent="0.25">
      <c r="B315" s="265" t="s">
        <v>157</v>
      </c>
    </row>
    <row r="316" spans="2:2" hidden="1" x14ac:dyDescent="0.25">
      <c r="B316" s="265" t="s">
        <v>656</v>
      </c>
    </row>
    <row r="317" spans="2:2" hidden="1" x14ac:dyDescent="0.25">
      <c r="B317" s="265" t="s">
        <v>170</v>
      </c>
    </row>
    <row r="318" spans="2:2" hidden="1" x14ac:dyDescent="0.25">
      <c r="B318" s="265" t="s">
        <v>202</v>
      </c>
    </row>
    <row r="319" spans="2:2" hidden="1" x14ac:dyDescent="0.25">
      <c r="B319" s="265" t="s">
        <v>203</v>
      </c>
    </row>
    <row r="320" spans="2:2" hidden="1" x14ac:dyDescent="0.25">
      <c r="B320" s="265" t="s">
        <v>182</v>
      </c>
    </row>
    <row r="321" hidden="1" x14ac:dyDescent="0.25"/>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9</ProjectId>
    <ReportingPeriod xmlns="dc9b7735-1e97-4a24-b7a2-47bf824ab39e" xsi:nil="true"/>
    <WBDocsDocURL xmlns="dc9b7735-1e97-4a24-b7a2-47bf824ab39e">http://wbdocsservices.worldbank.org/services?I4_SERVICE=VC&amp;I4_KEY=TF069012&amp;I4_DOCID=090224b085c076b7</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http://pubdocs.worldbank.org/en/312341532334649786/9-For-Website-170412-PPR-PACCZO-2016.xlsx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CEFE99-37DE-4915-8575-4FDA952563B0}"/>
</file>

<file path=customXml/itemProps2.xml><?xml version="1.0" encoding="utf-8"?>
<ds:datastoreItem xmlns:ds="http://schemas.openxmlformats.org/officeDocument/2006/customXml" ds:itemID="{4391B01B-853E-47B7-AAC9-72A2E1DB915E}"/>
</file>

<file path=customXml/itemProps3.xml><?xml version="1.0" encoding="utf-8"?>
<ds:datastoreItem xmlns:ds="http://schemas.openxmlformats.org/officeDocument/2006/customXml" ds:itemID="{1E143D75-73C7-4380-B3C8-FC0B11E3A8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Reliquats-au-31-déc</vt:lpstr>
      <vt:lpstr>Reliquats-au-31-déc USD</vt:lpstr>
      <vt:lpstr>Overview</vt:lpstr>
      <vt:lpstr>FinancialData</vt:lpstr>
      <vt:lpstr>Exhibit</vt:lpstr>
      <vt:lpstr>Risk Assesment</vt:lpstr>
      <vt:lpstr>Rating</vt:lpstr>
      <vt:lpstr>Lessons Learned</vt:lpstr>
      <vt:lpstr>Results Tracker-exemple</vt:lpstr>
      <vt:lpstr>Project Indicators</vt:lpstr>
      <vt:lpstr>Results Tracker</vt:lpstr>
      <vt:lpstr>'Results Tracker'!incomelevel</vt:lpstr>
      <vt:lpstr>incomelevel</vt:lpstr>
      <vt:lpstr>'Results Tracker'!info</vt:lpstr>
      <vt:lpstr>info</vt:lpstr>
      <vt:lpstr>'Results Tracker'!overalleffect</vt:lpstr>
      <vt:lpstr>overalleffect</vt:lpstr>
      <vt:lpstr>'Results Tracker'!physicalassets</vt:lpstr>
      <vt:lpstr>physicalassets</vt:lpstr>
      <vt:lpstr>'Reliquats-au-31-déc USD'!Print_Area</vt:lpstr>
      <vt:lpstr>'Results Tracker'!quality</vt:lpstr>
      <vt:lpstr>quality</vt:lpstr>
      <vt:lpstr>'Results Tracker'!question</vt:lpstr>
      <vt:lpstr>question</vt:lpstr>
      <vt:lpstr>'Results Tracker'!responses</vt:lpstr>
      <vt:lpstr>responses</vt:lpstr>
      <vt:lpstr>'Results Tracker'!state</vt:lpstr>
      <vt:lpstr>state</vt:lpstr>
      <vt:lpstr>'Results Tracker'!type1</vt:lpstr>
      <vt:lpstr>type1</vt:lpstr>
      <vt:lpstr>'Results Tracker'!yesno</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2018-06-15T14:49:34Z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6928cf46-c326-4255-ab09-b0d79a1ac86c,4;6928cf46-c326-4255-ab09-b0d79a1ac86c,6;6928cf46-c326-4255-ab09-b0d79a1ac86c,9;</vt:lpwstr>
  </property>
</Properties>
</file>