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autoCompressPictures="0" defaultThemeVersion="124226"/>
  <mc:AlternateContent xmlns:mc="http://schemas.openxmlformats.org/markup-compatibility/2006">
    <mc:Choice Requires="x15">
      <x15ac:absPath xmlns:x15ac="http://schemas.microsoft.com/office/spreadsheetml/2010/11/ac" url="https://worldbankgroup-my.sharepoint.com/personal/nahuja_worldbank_org/Documents/6. Adaptation Fund RBM/PPRs/Western Balkans_reviewed/"/>
    </mc:Choice>
  </mc:AlternateContent>
  <xr:revisionPtr revIDLastSave="1" documentId="8_{B4D14E88-B781-4ACC-97C5-046C291A4DEB}" xr6:coauthVersionLast="47" xr6:coauthVersionMax="47" xr10:uidLastSave="{C1BCA27D-EC10-453F-A271-63A793C62667}"/>
  <bookViews>
    <workbookView xWindow="-110" yWindow="-110" windowWidth="19420" windowHeight="10420" firstSheet="2" activeTab="2" xr2:uid="{00000000-000D-0000-FFFF-FFFF00000000}"/>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Rating!$C$7:$K$7</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Tracker'!$E$143:$E$145</definedName>
    <definedName name="info">'Results Tracker'!$E$162:$E$164</definedName>
    <definedName name="Month">[1]Dropdowns!$G$2:$G$13</definedName>
    <definedName name="overalleffect">'Results Tracker'!$D$162:$D$164</definedName>
    <definedName name="physicalassets">'Results Tracker'!$J$162:$J$170</definedName>
    <definedName name="quality">'Results Tracker'!$B$153:$B$157</definedName>
    <definedName name="question">'Results Tracker'!$F$153:$F$155</definedName>
    <definedName name="responses">'Results Tracker'!$C$153:$C$157</definedName>
    <definedName name="state">'Results Tracker'!$I$157:$I$159</definedName>
    <definedName name="type1" localSheetId="1">'[2]Results Tracker'!$G$146:$G$149</definedName>
    <definedName name="type1">'Results Tracker'!$G$153:$G$156</definedName>
    <definedName name="Year">[1]Dropdowns!$H$2:$H$36</definedName>
    <definedName name="yesno">'Results Tracker'!$E$149:$E$150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3" i="11" l="1"/>
  <c r="Q9" i="15"/>
  <c r="AD37" i="15" l="1"/>
  <c r="AD34" i="15"/>
  <c r="AD28" i="15"/>
  <c r="V45" i="15"/>
  <c r="V30" i="15"/>
  <c r="J45" i="15"/>
  <c r="AX45" i="15"/>
  <c r="AP45" i="15"/>
  <c r="J30" i="15"/>
  <c r="AX30" i="15"/>
  <c r="AP30" i="15"/>
  <c r="K11" i="8"/>
  <c r="AH25" i="15" l="1"/>
  <c r="AH26" i="15"/>
  <c r="AH18" i="15"/>
  <c r="AH19" i="15"/>
  <c r="AH20" i="15"/>
  <c r="AH21" i="15"/>
  <c r="AH22" i="15"/>
  <c r="AH23" i="15"/>
  <c r="AH24" i="15"/>
  <c r="AH17" i="15"/>
  <c r="AG28" i="15"/>
  <c r="AF28" i="15"/>
  <c r="AE28" i="15"/>
  <c r="AH39" i="15"/>
  <c r="AH40" i="15"/>
  <c r="AH41" i="15"/>
  <c r="AH42" i="15"/>
  <c r="AH34" i="15"/>
  <c r="AH35" i="15"/>
  <c r="AH36" i="15"/>
  <c r="AH37" i="15"/>
  <c r="AH38" i="15"/>
  <c r="AH33" i="15"/>
  <c r="AG43" i="15"/>
  <c r="AF43" i="15"/>
  <c r="AE43" i="15"/>
  <c r="AH28" i="15" l="1"/>
  <c r="AH30" i="15" s="1"/>
  <c r="AH43" i="15"/>
  <c r="AH45" i="15" s="1"/>
  <c r="S28" i="15" l="1"/>
  <c r="T24" i="15" l="1"/>
  <c r="T23" i="15"/>
  <c r="T19" i="15"/>
  <c r="T17" i="15"/>
  <c r="T28" i="15" l="1"/>
  <c r="V34" i="15" l="1"/>
  <c r="V35" i="15"/>
  <c r="V36" i="15"/>
  <c r="V37" i="15"/>
  <c r="V38" i="15"/>
  <c r="V39" i="15"/>
  <c r="V40" i="15"/>
  <c r="V41" i="15"/>
  <c r="V42" i="15"/>
  <c r="V33" i="15"/>
  <c r="T43" i="15"/>
  <c r="U43" i="15"/>
  <c r="S43" i="15"/>
  <c r="V43" i="15" l="1"/>
  <c r="V19" i="15"/>
  <c r="V20" i="15"/>
  <c r="V21" i="15"/>
  <c r="V22" i="15"/>
  <c r="V23" i="15"/>
  <c r="V24" i="15"/>
  <c r="V25" i="15"/>
  <c r="V26" i="15"/>
  <c r="V18" i="15"/>
  <c r="V17" i="15"/>
  <c r="U28" i="15"/>
  <c r="V28" i="15" l="1"/>
  <c r="I23" i="11" l="1"/>
  <c r="G15" i="11"/>
  <c r="G14" i="11"/>
  <c r="F14" i="11"/>
  <c r="E23" i="11"/>
  <c r="G18" i="11" l="1"/>
  <c r="G19" i="11" s="1"/>
  <c r="H19" i="11" s="1"/>
  <c r="H18" i="11" l="1"/>
  <c r="H15" i="11" s="1"/>
  <c r="J26" i="15"/>
  <c r="J19" i="15"/>
  <c r="J20" i="15"/>
  <c r="J21" i="15"/>
  <c r="J22" i="15"/>
  <c r="J23" i="15"/>
  <c r="J25" i="15"/>
  <c r="J24" i="15" l="1"/>
  <c r="J17" i="15"/>
  <c r="J18" i="15"/>
  <c r="J28" i="15" l="1"/>
  <c r="J34" i="15"/>
  <c r="J35" i="15"/>
  <c r="J36" i="15"/>
  <c r="J37" i="15"/>
  <c r="J38" i="15"/>
  <c r="J39" i="15"/>
  <c r="J40" i="15"/>
  <c r="J41" i="15"/>
  <c r="J42" i="15"/>
  <c r="J33" i="15"/>
  <c r="H43" i="15"/>
  <c r="G43" i="15"/>
  <c r="F43" i="15"/>
  <c r="I28" i="15" l="1"/>
  <c r="H28" i="15"/>
  <c r="G28" i="15"/>
  <c r="I43" i="15" l="1"/>
  <c r="J43" i="15" s="1"/>
  <c r="F28" i="15" l="1"/>
  <c r="AX43" i="15" l="1"/>
  <c r="AX28" i="15"/>
  <c r="AP43" i="15"/>
  <c r="AP28" i="15"/>
  <c r="AD43" i="15" l="1"/>
  <c r="R43" i="15"/>
  <c r="R28" i="15"/>
</calcChain>
</file>

<file path=xl/sharedStrings.xml><?xml version="1.0" encoding="utf-8"?>
<sst xmlns="http://schemas.openxmlformats.org/spreadsheetml/2006/main" count="2323" uniqueCount="1121">
  <si>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</si>
  <si>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</si>
  <si>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</si>
  <si>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</si>
  <si>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</si>
  <si>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</si>
  <si>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</si>
  <si>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</si>
  <si>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</si>
  <si>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</si>
  <si>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</si>
  <si>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</si>
  <si>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</si>
  <si>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</si>
  <si>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</si>
  <si>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</si>
  <si>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</si>
  <si>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</si>
  <si>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</si>
  <si>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</si>
  <si>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</si>
  <si>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</si>
  <si>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</si>
  <si>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</si>
  <si>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</si>
  <si>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</si>
  <si>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</si>
  <si>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</si>
  <si>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</si>
  <si>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</si>
  <si>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</si>
  <si>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</si>
  <si>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</si>
  <si>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</si>
  <si>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</si>
  <si>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</si>
  <si>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</si>
  <si>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</si>
  <si>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</si>
  <si>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</si>
  <si>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</si>
  <si>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</si>
  <si>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</si>
  <si>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</si>
  <si>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</si>
  <si>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</si>
  <si>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</si>
  <si>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</si>
  <si>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</si>
  <si>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</si>
  <si>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</si>
  <si>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</si>
  <si>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</si>
  <si>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</si>
  <si>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</si>
  <si>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</si>
  <si>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</si>
  <si>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</si>
  <si>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</si>
  <si>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</si>
  <si>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</si>
  <si>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</si>
  <si>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</si>
  <si>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</si>
  <si>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</si>
  <si>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</si>
  <si>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</si>
  <si>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</si>
  <si>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</si>
  <si>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</si>
  <si>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</si>
  <si>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</si>
  <si>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</si>
  <si>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</si>
  <si>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</si>
  <si>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</si>
  <si>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</si>
  <si>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</si>
  <si>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</si>
  <si>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</si>
  <si>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</si>
  <si>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</si>
  <si>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</si>
  <si>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</si>
  <si>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</si>
  <si>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</si>
  <si>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</si>
  <si>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</si>
  <si>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</si>
  <si>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</si>
  <si>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</si>
  <si>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</si>
  <si>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</si>
  <si>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</si>
  <si>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</si>
  <si>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</si>
  <si>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</si>
  <si>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</si>
  <si>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</si>
  <si>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</si>
  <si>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</si>
  <si>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</si>
  <si>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</si>
  <si>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</si>
  <si>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</si>
  <si>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</si>
  <si>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</si>
  <si>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</si>
  <si>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</si>
  <si>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</si>
  <si>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</si>
  <si>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</si>
  <si>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</si>
  <si>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</si>
  <si>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</si>
  <si>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</si>
  <si>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</si>
  <si>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</si>
  <si>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</si>
  <si>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</si>
  <si>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</si>
  <si>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</si>
  <si>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</si>
  <si>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</si>
  <si>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</si>
  <si>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</si>
  <si>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</si>
  <si>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</si>
  <si>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</si>
  <si>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</si>
  <si>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</si>
  <si>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</si>
  <si>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</si>
  <si>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</si>
  <si>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</si>
  <si>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</si>
  <si>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</si>
  <si>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</si>
  <si>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</si>
  <si>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</si>
  <si>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</si>
  <si>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</si>
  <si>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</si>
  <si>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</si>
  <si>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</si>
  <si>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</si>
  <si>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</si>
  <si>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</si>
  <si>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</si>
  <si>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</si>
  <si>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</si>
  <si>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</si>
  <si>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</si>
  <si>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</si>
  <si>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</si>
  <si>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</si>
  <si>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</si>
  <si>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</si>
  <si>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</si>
  <si>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</si>
  <si>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</si>
  <si>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</si>
  <si>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</si>
  <si>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</si>
  <si>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</si>
  <si>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</si>
  <si>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</si>
  <si>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</si>
  <si>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</si>
  <si>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</si>
  <si>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</si>
  <si>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</si>
  <si>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</si>
  <si>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</si>
  <si>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</si>
  <si>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</si>
  <si>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</si>
  <si>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</si>
  <si>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</si>
  <si>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</si>
  <si>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</si>
  <si>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</si>
  <si>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</si>
  <si>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</si>
  <si>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</si>
  <si>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</si>
  <si>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</si>
  <si>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</si>
  <si>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</si>
  <si>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</si>
  <si>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</si>
  <si>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</si>
  <si>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</si>
  <si>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</si>
  <si>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</si>
  <si>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</si>
  <si>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</si>
  <si>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</si>
  <si>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</si>
  <si>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</si>
  <si>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</si>
  <si>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</si>
  <si>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</si>
  <si>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</si>
  <si>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</si>
  <si>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</si>
  <si>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</si>
  <si>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</si>
  <si>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</si>
  <si>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</si>
  <si>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</si>
  <si>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</si>
  <si>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</si>
  <si>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</si>
  <si>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</si>
  <si>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</si>
  <si>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</si>
  <si>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</si>
  <si>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</si>
  <si>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</si>
  <si>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</si>
  <si>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</si>
  <si>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</si>
  <si>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</si>
  <si>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</si>
  <si>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</si>
  <si>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</si>
  <si>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</si>
  <si>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</si>
  <si>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</si>
  <si>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</si>
  <si>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</si>
  <si>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</si>
  <si>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</si>
  <si>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</si>
  <si>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</si>
  <si>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</si>
  <si>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</si>
  <si>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</si>
  <si>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</si>
  <si>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</si>
  <si>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</si>
  <si>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</si>
  <si>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</si>
  <si>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</si>
  <si>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</si>
  <si>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</si>
  <si>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</si>
  <si>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</si>
  <si>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</si>
  <si>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</si>
  <si>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</si>
  <si>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</si>
  <si>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</si>
  <si>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</si>
  <si>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</si>
  <si>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</si>
  <si>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</si>
  <si>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</si>
  <si>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</si>
  <si>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</si>
  <si>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</si>
  <si>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</si>
  <si>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</si>
  <si>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</si>
  <si>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</si>
  <si>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</si>
  <si>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</si>
  <si>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</si>
  <si>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</si>
  <si>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</si>
  <si>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</si>
  <si>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</si>
  <si>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</si>
  <si>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</si>
  <si>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</si>
  <si>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</si>
  <si>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</si>
  <si>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</si>
  <si>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</si>
  <si>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</si>
  <si>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</si>
  <si>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</si>
  <si>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</si>
  <si>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</si>
  <si>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</si>
  <si>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</si>
  <si>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</si>
  <si>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</si>
  <si>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</si>
  <si>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</si>
  <si>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</si>
  <si>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</si>
  <si>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</si>
  <si>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</si>
  <si>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</si>
  <si>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</si>
  <si>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</si>
  <si>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</si>
  <si>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</si>
  <si>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</si>
  <si>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</si>
  <si>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</si>
  <si>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</si>
  <si>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</si>
  <si>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</si>
  <si>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</si>
  <si>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</si>
  <si>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</si>
  <si>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</si>
  <si>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</si>
  <si>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</si>
  <si>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</si>
  <si>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</si>
  <si>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</si>
  <si>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</si>
  <si>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</si>
  <si>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</si>
  <si>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</si>
  <si>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</si>
  <si>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</si>
  <si>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</si>
  <si>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</si>
  <si>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</si>
  <si>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</si>
  <si>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</si>
  <si>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</si>
  <si>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</si>
  <si>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</si>
  <si>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</si>
  <si>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</si>
  <si>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</si>
  <si>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</si>
  <si>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</si>
  <si>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</si>
  <si>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</si>
  <si>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</si>
  <si>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</si>
  <si>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</si>
  <si>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</si>
  <si>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</si>
  <si>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</si>
  <si>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</si>
  <si>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</si>
  <si>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</si>
  <si>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</si>
  <si>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</si>
  <si>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</si>
  <si>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</si>
  <si>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</si>
  <si>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</si>
  <si>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</si>
  <si>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</si>
  <si>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</si>
  <si>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</si>
  <si>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</si>
  <si>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</si>
  <si>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</si>
  <si>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</si>
  <si>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</si>
  <si>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</si>
  <si>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</si>
  <si>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</si>
  <si>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</si>
  <si>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</si>
  <si>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</si>
  <si>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</si>
  <si>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</si>
  <si>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</si>
  <si>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</si>
  <si>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</si>
  <si>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</si>
  <si>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</si>
  <si>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</si>
  <si>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</si>
  <si>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</si>
  <si>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</si>
  <si>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</si>
  <si>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</si>
  <si>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</si>
  <si>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</si>
  <si>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</si>
  <si>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</si>
  <si>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</si>
  <si>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</si>
  <si>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</si>
  <si>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</si>
  <si>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</si>
  <si>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</si>
  <si>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</si>
  <si>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</si>
  <si>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</si>
  <si>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</si>
  <si>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</si>
  <si>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</si>
  <si>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</si>
  <si>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</si>
  <si>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</si>
  <si>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</si>
  <si>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</si>
  <si>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</si>
  <si>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</si>
  <si>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</si>
  <si>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</si>
  <si>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</si>
  <si>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</si>
  <si>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</si>
  <si>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</si>
  <si>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</si>
  <si>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</si>
  <si>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</si>
  <si>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</si>
  <si>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</si>
  <si>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</si>
  <si>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</si>
  <si>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</si>
  <si>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</si>
  <si>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</si>
  <si>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</si>
  <si>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</si>
  <si>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</si>
  <si>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</si>
  <si>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</si>
  <si>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</si>
  <si>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</si>
  <si>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</si>
  <si>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</si>
  <si>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</si>
  <si>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</si>
  <si>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</si>
  <si>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</si>
  <si>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</si>
  <si>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</si>
  <si>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</si>
  <si>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</si>
  <si>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</si>
  <si>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</si>
  <si>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</si>
  <si>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</si>
  <si>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</si>
  <si>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</si>
  <si>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</si>
  <si>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</si>
  <si>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</si>
  <si>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</si>
  <si>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</si>
  <si>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</si>
  <si>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</si>
  <si>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</si>
  <si>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</si>
  <si>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</si>
  <si>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</si>
  <si>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</si>
  <si>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</si>
  <si>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</si>
  <si>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</si>
  <si>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</si>
  <si>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</si>
  <si>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</si>
  <si>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</si>
  <si>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</si>
  <si>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</si>
  <si>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</si>
  <si>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</si>
  <si>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</si>
  <si>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</si>
  <si>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</si>
  <si>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</si>
  <si>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</si>
  <si>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</si>
  <si>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</si>
  <si>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</si>
  <si>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</si>
  <si>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</si>
  <si>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</si>
  <si>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</si>
  <si>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</si>
  <si>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</si>
  <si>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</si>
  <si>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</si>
  <si>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</si>
  <si>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</si>
  <si>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</si>
  <si>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</si>
  <si>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</si>
  <si>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</si>
  <si>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</si>
  <si>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</si>
  <si>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</si>
  <si>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</si>
  <si>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</si>
  <si>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</si>
  <si>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</si>
  <si>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</si>
  <si>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</si>
  <si>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</si>
  <si>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</si>
  <si>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</si>
  <si>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</si>
  <si>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</si>
  <si>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</si>
  <si>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</si>
  <si>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</si>
  <si>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</si>
  <si>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</si>
  <si>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</si>
  <si>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</si>
  <si>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</si>
  <si>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</si>
  <si>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</si>
  <si>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</si>
  <si>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</si>
  <si>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</si>
  <si>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</si>
  <si>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</si>
  <si>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</si>
  <si>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</si>
  <si>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</si>
  <si>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</si>
  <si>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</si>
  <si>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</si>
  <si>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</si>
  <si>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</si>
  <si>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</si>
  <si>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</si>
  <si>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</si>
  <si>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</si>
  <si>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</si>
  <si>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</si>
  <si>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</si>
  <si>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</si>
  <si>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</si>
  <si>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</si>
  <si>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</si>
  <si>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</si>
  <si>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</si>
  <si>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</si>
  <si>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</si>
  <si>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</si>
  <si>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</si>
  <si>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</si>
  <si>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</si>
  <si>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</si>
  <si>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</si>
  <si>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</si>
  <si>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</si>
  <si>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</si>
  <si>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</si>
  <si>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</si>
  <si>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</si>
  <si>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</si>
  <si>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</si>
  <si>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</si>
  <si>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</si>
  <si>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</si>
  <si>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</si>
  <si>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</si>
  <si>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</si>
  <si>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</si>
  <si>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</si>
  <si>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</si>
  <si>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</si>
  <si>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</si>
  <si>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</si>
  <si>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</si>
  <si>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</si>
  <si>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</si>
  <si>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</si>
  <si>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</si>
  <si>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</si>
  <si>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</si>
  <si>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</si>
  <si>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</si>
  <si>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</si>
  <si>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</si>
  <si>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</si>
  <si>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</si>
  <si>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</si>
  <si>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</si>
  <si>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</si>
  <si>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</si>
  <si>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</si>
  <si>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</si>
  <si>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</si>
  <si>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</si>
  <si>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</si>
  <si>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</si>
  <si>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</si>
  <si>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</si>
  <si>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</si>
  <si>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</si>
  <si>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</si>
  <si>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</si>
  <si>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</si>
  <si>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</si>
  <si>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</si>
  <si>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</si>
  <si>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</si>
  <si>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</si>
  <si>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</si>
  <si>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</si>
  <si>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</si>
  <si>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</si>
  <si>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</si>
  <si>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</si>
  <si>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</si>
  <si>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</si>
  <si>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</si>
  <si>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</si>
  <si>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</si>
  <si>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</si>
  <si>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</si>
  <si>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</si>
  <si>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</si>
  <si>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</si>
  <si>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</si>
  <si>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</si>
  <si>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</si>
  <si>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</si>
  <si>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</si>
  <si>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</si>
  <si>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</si>
  <si>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</si>
  <si>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</si>
  <si>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</si>
  <si>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</si>
  <si>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</si>
  <si>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</si>
  <si>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</si>
  <si>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</si>
  <si>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</si>
  <si>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</si>
  <si>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</si>
  <si>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</si>
  <si>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</si>
  <si>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</si>
  <si>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</si>
  <si>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</si>
  <si>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</si>
  <si>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</si>
  <si>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</si>
  <si>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</si>
  <si>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</si>
  <si>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</si>
  <si>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</si>
  <si>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</si>
  <si>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</si>
  <si>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</si>
  <si>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</si>
  <si>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</si>
  <si>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</si>
  <si>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</si>
  <si>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r>
      <t xml:space="preserve">USP 5: </t>
    </r>
    <r>
      <rPr>
        <i/>
        <sz val="11"/>
        <color theme="1"/>
        <rFont val="Times New Roman"/>
        <family val="1"/>
      </rPr>
      <t>[name the USP]</t>
    </r>
  </si>
  <si>
    <r>
      <t>USP 4:</t>
    </r>
    <r>
      <rPr>
        <i/>
        <sz val="11"/>
        <color theme="1"/>
        <rFont val="Times New Roman"/>
        <family val="1"/>
      </rPr>
      <t xml:space="preserve"> [name the USP]</t>
    </r>
  </si>
  <si>
    <r>
      <t xml:space="preserve">USP 3: </t>
    </r>
    <r>
      <rPr>
        <i/>
        <sz val="11"/>
        <color theme="1"/>
        <rFont val="Times New Roman"/>
        <family val="1"/>
      </rPr>
      <t>[name the USP]</t>
    </r>
  </si>
  <si>
    <r>
      <t>USP 2:</t>
    </r>
    <r>
      <rPr>
        <i/>
        <sz val="11"/>
        <color theme="1"/>
        <rFont val="Times New Roman"/>
        <family val="1"/>
      </rPr>
      <t xml:space="preserve"> [name the USP]</t>
    </r>
  </si>
  <si>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</si>
  <si>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</si>
  <si>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</si>
  <si>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</si>
  <si>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</si>
  <si>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</si>
  <si>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</si>
  <si>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</si>
  <si>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</si>
  <si>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</si>
  <si>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</si>
  <si>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</si>
  <si>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</si>
  <si>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</si>
  <si>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</si>
  <si>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</si>
  <si>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</si>
  <si>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</si>
  <si>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</si>
  <si>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</si>
  <si>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</si>
  <si>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</si>
  <si>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</si>
  <si>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</si>
  <si>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</si>
  <si>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</si>
  <si>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</si>
  <si>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</si>
  <si>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</si>
  <si>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</si>
  <si>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</si>
  <si>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</si>
  <si>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</si>
  <si>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</si>
  <si>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</si>
  <si>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</si>
  <si>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</si>
  <si>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</si>
  <si>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</si>
  <si>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</si>
  <si>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</si>
  <si>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</si>
  <si>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</si>
  <si>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</si>
  <si>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</si>
  <si>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</si>
  <si>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</si>
  <si>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</si>
  <si>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</si>
  <si>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</si>
  <si>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</si>
  <si>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</si>
  <si>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</si>
  <si>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</si>
  <si>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</si>
  <si>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</si>
  <si>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</si>
  <si>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</si>
  <si>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</si>
  <si>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</si>
  <si>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</si>
  <si>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</si>
  <si>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</si>
  <si>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</si>
  <si>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</si>
  <si>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</si>
  <si>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</si>
  <si>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</si>
  <si>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</si>
  <si>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</si>
  <si>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</si>
  <si>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</si>
  <si>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</si>
  <si>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</si>
  <si>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</si>
  <si>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</si>
  <si>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</si>
  <si>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</si>
  <si>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</si>
  <si>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</si>
  <si>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</si>
  <si>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</si>
  <si>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</si>
  <si>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</si>
  <si>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</si>
  <si>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</si>
  <si>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</si>
  <si>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</si>
  <si>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</si>
  <si>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</si>
  <si>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</si>
  <si>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</si>
  <si>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</si>
  <si>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</si>
  <si>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</si>
  <si>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</si>
  <si>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</si>
  <si>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</si>
  <si>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</si>
  <si>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</si>
  <si>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</si>
  <si>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</si>
  <si>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</si>
  <si>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</si>
  <si>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</si>
  <si>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</si>
  <si>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</si>
  <si>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</si>
  <si>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</si>
  <si>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</si>
  <si>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</si>
  <si>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4:  cumulative from project start to [insert date]</t>
  </si>
  <si>
    <t>Financial information PPR 5:  cumulative from project start to [insert date]</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</si>
  <si>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</si>
  <si>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</si>
  <si>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</si>
  <si>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</si>
  <si>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</si>
  <si>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</si>
  <si>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</si>
  <si>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</si>
  <si>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</si>
  <si>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</si>
  <si>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</si>
  <si>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</si>
  <si>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</si>
  <si>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</si>
  <si>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</si>
  <si>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</si>
  <si>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</si>
  <si>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</si>
  <si>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</si>
  <si>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</si>
  <si>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</si>
  <si>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</si>
  <si>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</si>
  <si>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</si>
  <si>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</si>
  <si>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</si>
  <si>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</si>
  <si>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</si>
  <si>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</si>
  <si>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</si>
  <si>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</si>
  <si>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</si>
  <si>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</si>
  <si>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</si>
  <si>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</si>
  <si>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</si>
  <si>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</si>
  <si>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</si>
  <si>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</si>
  <si>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</si>
  <si>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</si>
  <si>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</si>
  <si>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</si>
  <si>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</si>
  <si>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</si>
  <si>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</si>
  <si>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</si>
  <si>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</si>
  <si>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</si>
  <si>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</si>
  <si>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</si>
  <si>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</si>
  <si>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</si>
  <si>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</si>
  <si>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</si>
  <si>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UNDP</t>
  </si>
  <si>
    <t>Integrated climate-resilient transboundary flood risk management in the Drin River basin in the Western Balkans (Drin FRM project)</t>
  </si>
  <si>
    <t>The project will assist the riparian countries in the implementation of an integrated climate-resilient river basin flood risk management approach in order to improve their existing capacity to manage flood risk at regional, national and local levels and to enhance resilience of vulnerable communities in the Drin River Basin (DRB) to climate-induced floods. The following results shall be achieved: (i) Improved climate and risk informed decision-making, availability and use of climate risk information; (ii) Improved institutional arrangements, legislative and policy framework for climate-resilient FRM, and development of CCA and FRM strategy and plans at the basin, sub-basin, national and sub-national levels; (iii) Strengthened community resilience through improved flood management, through implementation of structural and non-structural measures and enhanced local capacity for CCA and FRM.</t>
  </si>
  <si>
    <t>United Nations Development Programme (UNDP)</t>
  </si>
  <si>
    <t>EE/MIE/DRR/2018/PPC/1</t>
  </si>
  <si>
    <t>Albania, Montenegro and North Macedonia</t>
  </si>
  <si>
    <t>Drin/Drim River Basin in Albania, Montenegro and North Macedonia</t>
  </si>
  <si>
    <t>n/a</t>
  </si>
  <si>
    <t>Mr Bojan Kovacevic</t>
  </si>
  <si>
    <t>bojan.kovacevic@undp.org</t>
  </si>
  <si>
    <t>ymirta@gmail.com</t>
  </si>
  <si>
    <t xml:space="preserve">Output 1.1. Strengthened hydrometric monitoring networks in the riparian countries </t>
  </si>
  <si>
    <t>Output 1.2. Improved knowledge of CC-induced flood risk and risk knowledge sharing through the introduction of river basin modelling tools and technologies for strategic flood risk assessment</t>
  </si>
  <si>
    <t>Output 1.3. GIS-based vulnerability, loss and damages assessment tools and database</t>
  </si>
  <si>
    <t>Output 2.1. Drin River Basin FRM Policy Framework and improved long-term cooperation on FRM</t>
  </si>
  <si>
    <t>Output 2.2. Regional, national and sub-national institutions are trained in climate-resilient FRM, responsibilities clarified and coordination strengthened</t>
  </si>
  <si>
    <t>Output 2.3. Drin River basin Integrated CCA and FRM Strategy and Plan developed</t>
  </si>
  <si>
    <t>Output 3.1. Introduction of appraisal-led design for structural and non-structural measures</t>
  </si>
  <si>
    <t>Output 3.2. Construction of structural risk reduction measures in prioritized areas</t>
  </si>
  <si>
    <t>Output 3.3. Strengthened community resilience to flooding through the participatory design and implementation of non-structural resilience, adaptation and awareness measures</t>
  </si>
  <si>
    <t>Output 4: Project Management</t>
  </si>
  <si>
    <t>PROJECTED COST
Montenegro</t>
  </si>
  <si>
    <t>PROJECTED COST
North Macedonia</t>
  </si>
  <si>
    <t>PROJECTED COST
IRH Regional</t>
  </si>
  <si>
    <t>PROJECTED COST
Albania</t>
  </si>
  <si>
    <t>PROJECTED COST
Total Project</t>
  </si>
  <si>
    <t>IRH Regional Component
AMOUNT</t>
  </si>
  <si>
    <t>Albania Component
AMOUNT</t>
  </si>
  <si>
    <t>Montenegro Component
AMOUNT</t>
  </si>
  <si>
    <t>N. Macedonia Component
AMOUNT</t>
  </si>
  <si>
    <t>TOTAL
AMOUNT (w/out GMS fee)</t>
  </si>
  <si>
    <t>Government change and/or administrative reforms in the beneficiary countries result in changing priorities that are not fully aligned with the expected results of the project</t>
  </si>
  <si>
    <t>Unexpectedly strong extreme climatic events threaten/destroy hydrometeorological and/or flood defense infrastructure</t>
  </si>
  <si>
    <t>Absorption and operational capacities of national project beneficiaries stay inadequate to properly run and maintain modeling, forecasting and EWS</t>
  </si>
  <si>
    <t>Changes and turnover in government staff</t>
  </si>
  <si>
    <t>Local communities are not interested to be engaged in community-based flood risk reduction measures and EWS</t>
  </si>
  <si>
    <t>No finances are available for proper operation and maintenance of the upgraded hydrometeorological network, EWS and flood protection structures</t>
  </si>
  <si>
    <t>Failure to engage the private sector in financing mechanisms</t>
  </si>
  <si>
    <t>Medium</t>
  </si>
  <si>
    <t>Low</t>
  </si>
  <si>
    <t>N/a</t>
  </si>
  <si>
    <t>Total Number of direct and indirect beneficiaries (disaggregated by sex) with reduced vulnerability to flood risks</t>
  </si>
  <si>
    <t>To assist the riparian countries in the implementation of an integrated climate-resilient river basin flood risk management approach in order to improve their existing capacity to manage flood risk at regional, national and local levels and to enhance resilience of vulnerable communities in the DRB to climate-induced floods</t>
  </si>
  <si>
    <t>Objective</t>
  </si>
  <si>
    <t>Level of implementation of the systematic gender-responsive socio-economic vulnerability assessment in the DRB</t>
  </si>
  <si>
    <t>Improved climate and risk informed decision-making, availability and use of climate risk information</t>
  </si>
  <si>
    <t>Outcome</t>
  </si>
  <si>
    <t>At least 50 officials and other key national/regional stakeholders trained on improving the enabling environment (minimum 30% women)</t>
  </si>
  <si>
    <t xml:space="preserve">Number of staff from targeted institutions trained to respond to impacts of climate-related events </t>
  </si>
  <si>
    <t xml:space="preserve">Improved institutional arrangements, legislative and policy framework for climate-resilient FRM, and development of CCA and FRM strategy and plans at the basin, sub-basin, national and sub-national levels </t>
  </si>
  <si>
    <t>No grievances have been received during the reporting period.</t>
  </si>
  <si>
    <t>Mr Ylber Mirta</t>
  </si>
  <si>
    <t>Ms Gerta Lubonja</t>
  </si>
  <si>
    <t>gerta.lubonja@ambu.gov.al</t>
  </si>
  <si>
    <t>Mr Arduen Karagjozi</t>
  </si>
  <si>
    <t>arduen.karagjozi@ambu.gov.al</t>
  </si>
  <si>
    <t>Ms Ivana Stojanovic</t>
  </si>
  <si>
    <t>ivana.stojanovic@mrt.gov.me</t>
  </si>
  <si>
    <t>Ms Ljupka Dimovska Zajkov</t>
  </si>
  <si>
    <t>dljupka@gmail.com</t>
  </si>
  <si>
    <t>UNDP performs the role of the EE as well.</t>
  </si>
  <si>
    <t>Poor maintenance of completed flood protection infrastructure by responsible authorities</t>
  </si>
  <si>
    <t>At least 30% participants of consultations are women</t>
  </si>
  <si>
    <t>Output 1.1 – Strengthened hydrometric monitoring networks in the riparian countries based on a unified optimized basin-scale assessment of monitoring needs</t>
  </si>
  <si>
    <t>Output 1.2 - Improved knowledge of climate change induced flood risk, and risk knowledge sharing through the introduction of modelling tools and technologies for the strategic flood risk assessment based on EUFD and development of basin flood hazard maps</t>
  </si>
  <si>
    <t>Output 1.3 - GIS-based vulnerability, loss and damages assessment tool and database established to record, analyze, predict and assess flood events and associated losses</t>
  </si>
  <si>
    <t>Output 2.1 – Drin River Basin FRM Policy Framework and improved long-term cooperation on flood risk management</t>
  </si>
  <si>
    <t>Output 2.2 – Regional, national and sub-national institutions (including meteorological and hydrological sectors) are trained in flood risk management, roles and responsibilities clarified and coordination mechanisms strengthened for effective climate-resilient FRM</t>
  </si>
  <si>
    <t>Output 2.3 – Drin River Basin Integrated CCA and FRM Strategy and Plan Developed</t>
  </si>
  <si>
    <t>Output 3.1 – Introduction of appraisal-led design for structural and non-structural measures using climate risk information and cost-benefit appraisal methods and application of methods to the detailed design of prioritized structural and non-structural measures for three riparian countries</t>
  </si>
  <si>
    <t>Output 3.2 – Construction of structural risk reduction measures in prioritized areas</t>
  </si>
  <si>
    <t>Output 3.3 - Strengthened local community resilience to flooding through the participatory design and implementation of non-structural community-based resilience, adaptation and awareness measures</t>
  </si>
  <si>
    <t>Outcome 8</t>
  </si>
  <si>
    <t>Outcome 7</t>
  </si>
  <si>
    <t xml:space="preserve">Total Number of direct and indirect beneficiaries (disaggregated by sex) with reduced vulnerability to flood risks; Number of beneficiaries relative to total population </t>
  </si>
  <si>
    <t>Availability of high-quality flood hazard and risk information generated and disseminated to stakeholders on a timely basis</t>
  </si>
  <si>
    <t>Gaps in observation and flood risk information hamper effective flood forecasting and EWS, development of basin-level integrated CCA and FRM strategy and plan and climate resilient sectoral planning</t>
  </si>
  <si>
    <t xml:space="preserve">Enhanced food hazard and risk information for DRB is available and used for:
(a) enhanced FFEWS (in cooperation with GIZ)
(b) Climate-informed Drin River Basin Integrated CCA and FRM Strategy and Plan and implementation capacities are in place
(c) Sectoral planning  </t>
  </si>
  <si>
    <t xml:space="preserve">1 coordination mechanism: Drin Core Group/MOU: Level 3
The Drin Coordinated Action was established to promote joint action for the coordinated integrated management of the shared water resources in the basin. The MoU does not currently specifically address joint actions required for cooperation on flood risk management. The existing coordination and bilateral agreements are insufficient for a truly transboundary river basin approach to flood risk management. </t>
  </si>
  <si>
    <r>
      <t xml:space="preserve">Project Objective
</t>
    </r>
    <r>
      <rPr>
        <sz val="11"/>
        <color rgb="FF000000"/>
        <rFont val="Times New Roman"/>
        <family val="1"/>
      </rPr>
      <t>To assist the riparian countries in the implementation of an integrated climate-resilient river basin flood risk management approach in order to improve their existing capacity to manage flood risk at regional, national and local levels and to enhance resilience of vulnerable communities in the DRB to climate-induced floods</t>
    </r>
  </si>
  <si>
    <r>
      <t xml:space="preserve">Outcome 1
</t>
    </r>
    <r>
      <rPr>
        <sz val="11"/>
        <color rgb="FF000000"/>
        <rFont val="Times New Roman"/>
        <family val="1"/>
      </rPr>
      <t>Improved climate and risk informed decision-making, availability and use of climate risk information</t>
    </r>
    <r>
      <rPr>
        <b/>
        <sz val="11"/>
        <color indexed="8"/>
        <rFont val="Times New Roman"/>
        <family val="1"/>
      </rPr>
      <t xml:space="preserve"> </t>
    </r>
  </si>
  <si>
    <t>Indicator 1.1: 
a) Coverage and effectiveness of the hydrometric monitoring networks in riparian countries.
b) Number of new observation stations installed</t>
  </si>
  <si>
    <t>Indicator 1.2: 
Level of introduction of modelling tools and technologies for the strategic flood risk assessment and flood hazard mapping</t>
  </si>
  <si>
    <t>Indicator 1.3. 
Level of implementation of the systematic gender-responsive socio-economic vulnerability assessment in the DRB</t>
  </si>
  <si>
    <t>Indicator target 1.1.  
a) Enhanced coverage and efficiency of the hydrometric monitoring network in DRB and improved O&amp;M provides for improved FFEWS and FRM decisions across DRB.  
b) Target number of new stations to be defined during Year1 of the project based on the network design.</t>
  </si>
  <si>
    <t>Indicator target 1.3. 
(a)  Socio-economic data collection tool developed and embedded at local and central institutions to systematically collect damages and losses data.  Bespoke GIS-based socio-economic modelling tool developed and introduced.  
(b) Baseline, progress and final report on social and gender vulnerability.  At least 30% participants of consultations are women.
(c) Systematic recording of flood damage and losses in DisInventar database</t>
  </si>
  <si>
    <r>
      <t xml:space="preserve">Outcome 2
</t>
    </r>
    <r>
      <rPr>
        <sz val="11"/>
        <color rgb="FF000000"/>
        <rFont val="Times New Roman"/>
        <family val="1"/>
      </rPr>
      <t>Improved institutional arrangements, legislative and policy framework for climate-resilient FRM, and development of CCA and FRM strategy and plans at the basin, sub-basin, national and sub-national levels</t>
    </r>
  </si>
  <si>
    <t xml:space="preserve">Indicator 2.1: 
State of the Drin River Basin FRM Policy Framework and cooperation on flood risk management </t>
  </si>
  <si>
    <t>Limited basin-level coordination and cooperation on flood risk management. 
Under an MoU between the national hydromet institutions there is cooperation and data exchange for flood warning, based on regional forecasts, EFAS and SEE FFG. The Drin Coordinated Action was established to promote joint action for the coordinated integrated management of the shared water resources in the basin. The MoU does not currently specifically address joint actions required for cooperation on flood risk management. 
Institutional capacities at the regional, national and sub-national level across the basin are insufficient to secure climate-resilient FRM.
The existing coordination and bilateral agreements are insufficient for a truly transboundary river basin approach to flood risk management. What is missing is a basin-level integrated climate change adaptation and flood risk management strategy and plan and a multi-lateral Framework Agreement for the DRB in the field of flood risk management which establishes the institutional and legal basis for cooperation.</t>
  </si>
  <si>
    <t>Indicator 3.1: 
State of climate-responsive design of structural and non-structural measures for long-term FRM investment in DRB</t>
  </si>
  <si>
    <t xml:space="preserve">Indicator target 3.1
For each of 3 riparian countries a set of structural and non-structural flood protection options identified and designed using climate risk information and cost-benefit appraisal methods. </t>
  </si>
  <si>
    <t>Indicator 2.3
State of Drin River Basin Integrated CCA and FRM Strategy</t>
  </si>
  <si>
    <t xml:space="preserve">Indicator 2.2
a) % increase in institutional capacity to promote integrated climate resilient flood risk management
b) Number of staff from targeted institutions trained to respond to impacts of climate-related events </t>
  </si>
  <si>
    <t>Indicator target 2.2
a) 50% increase in institutional capacity (measured through an institutional capacity assessment scorecard)
b) At least 50 officials and other key national/regional stakeholders trained on improving the enabling environment (minimum 30% women)</t>
  </si>
  <si>
    <t>Indicator target 2.3
Drin River Basin Integrated CCA and FRM Strategy and Plan developed and endorsed by regional and national stakeholders; Implementation started</t>
  </si>
  <si>
    <t>Indicator 3.2: 
(a) Number of people directly protected from flood risks through structural measures at 3 high risk sites in Albania, Republic of North Macedonia and Montenegro
(b) Area of land protected from flood risks through structural measures at Drin FRM project 3 sites</t>
  </si>
  <si>
    <t>Indicator target 3.2. 
(a) 10,000 people directly protected 
(b) 7000 ha protected, including agricultural and municipal land</t>
  </si>
  <si>
    <t>Indicator 3.3:
(a) number of communities across DRB supported with non-structural measures and adaptation planning (including training, participatory planning and implementation)
(b) scale of agroforestry measures implemented (ha)</t>
  </si>
  <si>
    <t>Indicator target 3.3. 
(a) At least 50 communities across DRB are supported with training, participatory CRM and FRM planning and/or implementation of non-structural measures
(b) At least 150 ha</t>
  </si>
  <si>
    <t>Communities of the DRB remain highly exposed to flooding. In the Riparian countries of the DRB, flood defense and flood risk management are done in a reactive manner and as budgets allow. Relevant institutions have limited annual budgets to address urgent issues like structural defense needs, and currently do not take a climate risk-informed strategic approach (e.g. river basin approach) to flood risk management interventions. Capacities to design climate-responsive and resilient flood protection structures are limited. Many defenses have exceeded their design life and have not been upgraded or maintained and are therefore now largely ineffective. There is limited use of modern eco-system-based flood risk management approaches and approaches which combine both structural and non-structural measures as part of FRM, due to a lack of knowledge and application of non-structural measures and ecosystem-based approaches (EbA) to flood risk management. There is also limited knowledge and capacities among local communities on climate resilient livelihoods for coping with climate-induced hazards</t>
  </si>
  <si>
    <t xml:space="preserve">Significant gaps in the coverage (especially in Republic of North Macedonia and Montenegro) and inefficiencies in data management, operations and maintenances of the hydrometric monitoring network across DRB prevents adequate forecasting and early warning and efficient decision making on FRM.
An integrated basin wide hydrological and hydraulic model for the DRB is absent. Under the new GIZ project, detailed flood modelling and mapping is planned for the Lake Shkoder/Skadar and Bojana-Buna area.  
Lack of socio-economic data for risk, damages, losses, exposure and vulnerability assessments. </t>
  </si>
  <si>
    <r>
      <t xml:space="preserve">Outcome 3
</t>
    </r>
    <r>
      <rPr>
        <sz val="11"/>
        <color rgb="FF000000"/>
        <rFont val="Times New Roman"/>
        <family val="1"/>
      </rPr>
      <t>Strengthened community resilience through improved flood management, implementation of structural and non-structural measures and enhanced local capacity for CCA and FRM</t>
    </r>
  </si>
  <si>
    <t>Indicator target 2.1
a)	FRM policies designed in line with relevant EU directives.  
b)	Basin risk transfer mechanisms designed, including risk financing and risk transfer strategy, private sector engagement strategy, feasibility studies for identified and shortlisted risk financing mechanisms. 
c)	Sector FRM policies (at least 2 – energy, agriculture) based on modelling of climate change impacts on the identified sectors and on the detailed methodologies for incorporating climate-change responsive flood risk considerations into risk assessments, strategies, policies and plans for the energy and agriculture sectors</t>
  </si>
  <si>
    <t>Direct beneficiaries: 190,000 people (50.6% women ) / 12% of the DRB population
Indirect beneficiaries: 1.6 million people living in DRB (50.6% women)</t>
  </si>
  <si>
    <t>2: Physical asset (produced/improved/strenghtened)</t>
  </si>
  <si>
    <t>Innovation rolled out</t>
  </si>
  <si>
    <t>Undertaking innovative practices</t>
  </si>
  <si>
    <t>No innovative practices</t>
  </si>
  <si>
    <t>Innovative product</t>
  </si>
  <si>
    <t>Regional Project Manager</t>
  </si>
  <si>
    <t>Direct beneficiaries: 190,000 people (50.6% are women) / 12% of the DRB population</t>
  </si>
  <si>
    <t>DRR and Early Warning Systems</t>
  </si>
  <si>
    <r>
      <t>Outcome 3: Strengthened awareness and owernship of adaptation and climate risk reduction processes</t>
    </r>
    <r>
      <rPr>
        <b/>
        <sz val="11"/>
        <color rgb="FFFF0000"/>
        <rFont val="Calibri (Body)_x0000_"/>
      </rPr>
      <t xml:space="preserve"> N/A</t>
    </r>
  </si>
  <si>
    <r>
      <t xml:space="preserve">Output 5: Vulnerable ecosystem services and natural resource assets strengthned in response to climate change impacts, including variability </t>
    </r>
    <r>
      <rPr>
        <b/>
        <sz val="11"/>
        <color rgb="FFFF0000"/>
        <rFont val="Calibri (Body)_x0000_"/>
      </rPr>
      <t>N/A</t>
    </r>
  </si>
  <si>
    <r>
      <t xml:space="preserve">Outcome 6: Diversified and strengthened livelihoods and sources of income for vulnerable people in targeted areas </t>
    </r>
    <r>
      <rPr>
        <b/>
        <sz val="11"/>
        <color rgb="FFFF0000"/>
        <rFont val="Calibri (Body)_x0000_"/>
      </rPr>
      <t>N/A</t>
    </r>
  </si>
  <si>
    <t xml:space="preserve">Implementing  Entity: </t>
  </si>
  <si>
    <r>
      <t xml:space="preserve">Are environmental or social risks present as per table II.K (II.L for REG) of the proposal? [3]
</t>
    </r>
    <r>
      <rPr>
        <b/>
        <sz val="11"/>
        <color rgb="FFFF0000"/>
        <rFont val="Times New Roman"/>
        <family val="1"/>
      </rPr>
      <t xml:space="preserve"> </t>
    </r>
  </si>
  <si>
    <t>Implementing Entity:</t>
  </si>
  <si>
    <t>Component 1. Hazard and risk knowledge management tools / Outcome 1. Improved climate and risk informed decision-making, availability and use of climate risk information</t>
  </si>
  <si>
    <t>Component 3 – Priority community-based climate change adaptation and FRM interventions / Outcome 3: Strengthened resilience of local communities through improved flood forecasting and early warning, implementation of structural and non-structural measures and the strengthened capacity for CCA and FRM at the local level</t>
  </si>
  <si>
    <t>Component 2 – Transboundary FRM institutional, legislative and policy framework / Outcome 2: Improved institutional arrangements, legislative and policy framework for FRM, and development of climate change adaptation and flood risk management strategy and plans at the basin, sub-basin, national and sub-national levels</t>
  </si>
  <si>
    <t xml:space="preserve">Outcome 4: Increased adaptive capacity within relevant development sector services and infrastructure assets </t>
  </si>
  <si>
    <t>MS</t>
  </si>
  <si>
    <t>The direct environmental and social risks associated with capacity building or training activities are minimal although there is a risk of gender bias in training due to a lack of access, gender equity and women empowerment in training provided.</t>
  </si>
  <si>
    <t>https://www.adaptation-undp.org/projects/integrated-climate-resilient-transboundary-flood-risk-management-drin-river-basin-western</t>
  </si>
  <si>
    <t>The commencement of the project implementation nearly coincided with the COVID-19 global pandemic outbreak, which lasted throughout and passed beyond the reporting period with the same intensity. This issue impeded the deployment of the Project Management Unit and international key experts, who once on board were prevented from conducting the field visits to the river basin, in order to undertake site inspections and meet stakeholders, especially at the local community level, with whom the distant (online) communication was hardly possible. Thus, timely and quality assessments of the assumptions made in the project documents were delayed, and the relevant management products, such as the terms of reference (ToRs) took more time to develop. 
Project implementing partners, such as the relevant national institutions (e.g. national hydrometeorological services, water administration entities, etc.) also slowed down the pace of their work due to understaffing caused by massive absence from work caused by the pandemic.</t>
  </si>
  <si>
    <t>Bojan Kovacevic, Regional Project Manager</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</si>
  <si>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</si>
  <si>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Project Manager:</t>
  </si>
  <si>
    <t>-</t>
  </si>
  <si>
    <t>zeljko.furtula@mpsv.gov.me</t>
  </si>
  <si>
    <t>Mr Zeljko Furtula</t>
  </si>
  <si>
    <t>Mr Stanislav Kim</t>
  </si>
  <si>
    <t>stanislav.kim@undp.org</t>
  </si>
  <si>
    <t>High</t>
  </si>
  <si>
    <t>Fluctuating, albeit small population of marginalized Roma community may be excluded from fully participating in decisions that may affect their settlements with no fixed shelter or access to basic services in the flood-vulnerable areas of the DRB.</t>
  </si>
  <si>
    <t>Most of the existing structural measures do not account for future projections of floods, exacerbated by climate change.</t>
  </si>
  <si>
    <r>
      <t xml:space="preserve">1. </t>
    </r>
    <r>
      <rPr>
        <u/>
        <sz val="11"/>
        <color theme="1"/>
        <rFont val="Times New Roman"/>
        <family val="1"/>
      </rPr>
      <t>Manage</t>
    </r>
    <r>
      <rPr>
        <sz val="11"/>
        <color theme="1"/>
        <rFont val="Times New Roman"/>
        <family val="1"/>
      </rPr>
      <t xml:space="preserve"> - water quality monitoring plan will be developed to ensure chemicals are not released. This will involve testing sediment prior to movement and planning so that the works are not undertaken during rain events
2. </t>
    </r>
    <r>
      <rPr>
        <u/>
        <sz val="11"/>
        <color theme="1"/>
        <rFont val="Times New Roman"/>
        <family val="1"/>
      </rPr>
      <t>Mitigate</t>
    </r>
    <r>
      <rPr>
        <sz val="11"/>
        <color theme="1"/>
        <rFont val="Times New Roman"/>
        <family val="1"/>
      </rPr>
      <t xml:space="preserve"> - where rainfall is anticipated, appropriate material should be placed under the sediment prior to excavation to ensure there is no seepage into groundwater systems
3. </t>
    </r>
    <r>
      <rPr>
        <u/>
        <sz val="11"/>
        <color theme="1"/>
        <rFont val="Times New Roman"/>
        <family val="1"/>
      </rPr>
      <t>Mitigate</t>
    </r>
    <r>
      <rPr>
        <sz val="11"/>
        <color theme="1"/>
        <rFont val="Times New Roman"/>
        <family val="1"/>
      </rPr>
      <t xml:space="preserve"> - water quality monitoring for the sources will be designed to identify potential impacts so that management measures can be proactively rather than reactively enacted upon</t>
    </r>
  </si>
  <si>
    <t>Project interventions are also planned within or in proximity to sensitive wetland environment that act as important bird breeding grounds. If water requirements are not taken into considerations in modelling and integrated flood management measures, wetlands may not receive adequate water to fulfil ecosystems functions.</t>
  </si>
  <si>
    <r>
      <t xml:space="preserve">1.1 </t>
    </r>
    <r>
      <rPr>
        <u/>
        <sz val="11"/>
        <color theme="1"/>
        <rFont val="Times New Roman"/>
        <family val="1"/>
      </rPr>
      <t>Avoidance</t>
    </r>
    <r>
      <rPr>
        <sz val="11"/>
        <color theme="1"/>
        <rFont val="Times New Roman"/>
        <family val="1"/>
      </rPr>
      <t xml:space="preserve"> - As part of the project design, all proposed structural measures with significantly adverse environmental and social impacts were eliminated
1.2 All structural measures will be positioned in a way to </t>
    </r>
    <r>
      <rPr>
        <u/>
        <sz val="11"/>
        <color theme="1"/>
        <rFont val="Times New Roman"/>
        <family val="1"/>
      </rPr>
      <t>avoid</t>
    </r>
    <r>
      <rPr>
        <sz val="11"/>
        <color theme="1"/>
        <rFont val="Times New Roman"/>
        <family val="1"/>
      </rPr>
      <t xml:space="preserve"> environmentally sensitive areas and all green infrastructures will use a diversity of native species for planting
1.3 An integrated landscape </t>
    </r>
    <r>
      <rPr>
        <u/>
        <sz val="11"/>
        <color theme="1"/>
        <rFont val="Times New Roman"/>
        <family val="1"/>
      </rPr>
      <t>management</t>
    </r>
    <r>
      <rPr>
        <sz val="11"/>
        <color theme="1"/>
        <rFont val="Times New Roman"/>
        <family val="1"/>
      </rPr>
      <t xml:space="preserve"> approach will be emphasized for flood control without a narrow emphasis on structural measures that may decrease erosion in own areas while increasing erosion in another
2. </t>
    </r>
    <r>
      <rPr>
        <u/>
        <sz val="11"/>
        <color theme="1"/>
        <rFont val="Times New Roman"/>
        <family val="1"/>
      </rPr>
      <t>Manage</t>
    </r>
    <r>
      <rPr>
        <sz val="11"/>
        <color theme="1"/>
        <rFont val="Times New Roman"/>
        <family val="1"/>
      </rPr>
      <t xml:space="preserve"> - Special attention will be given in the transboundary basin-wide hydrological modelling to understand and subsequently prioritize adequate hydrological flows to wetlands to maintain ecosystem functions</t>
    </r>
  </si>
  <si>
    <r>
      <t xml:space="preserve">1.1 </t>
    </r>
    <r>
      <rPr>
        <u/>
        <sz val="11"/>
        <color theme="1"/>
        <rFont val="Times New Roman"/>
        <family val="1"/>
      </rPr>
      <t>Manage</t>
    </r>
    <r>
      <rPr>
        <sz val="11"/>
        <color theme="1"/>
        <rFont val="Times New Roman"/>
        <family val="1"/>
      </rPr>
      <t xml:space="preserve"> - All structural measures will be positioned in a way to avoid environmentally sensitive areas and all green infrastructures will use a diversity of native species for planting
1.2 </t>
    </r>
    <r>
      <rPr>
        <u/>
        <sz val="11"/>
        <color theme="1"/>
        <rFont val="Times New Roman"/>
        <family val="1"/>
      </rPr>
      <t>Manage</t>
    </r>
    <r>
      <rPr>
        <sz val="11"/>
        <color theme="1"/>
        <rFont val="Times New Roman"/>
        <family val="1"/>
      </rPr>
      <t xml:space="preserve"> - all construction activities will be carried out with respect to national regulations, including Environmental and Social Impact Assessment (ESIA) as required.</t>
    </r>
  </si>
  <si>
    <t>1.1 a. distance of river structures from the environmentally sensitive areas; b. no clearance of vegetation outside of the designated clearing boundaries, c. no damage to native fauna as a result of clearing activities; d. no loss of important vegetation areas</t>
  </si>
  <si>
    <t>During the construction of the structural interventions, it may be necessary to undertake small scale earth works to redesign river course and remove sediment within the water course. There is the potential for the release of chemicals, nutrients, heavy metals and other material from the sediment and for these to enter waterways and groundwater systems during the works.</t>
  </si>
  <si>
    <t>YES, UNDP performs the both IE and EE roles.</t>
  </si>
  <si>
    <t>Stanislav Kim, OiC Climate and Disaster Team Leader, UNDP Istanbul Regional Hub</t>
  </si>
  <si>
    <t>Number and level  (where relevant) of effective coordination mechanisms for climate-resilient FRM in DRB                                                                                                                                                                                                                                                                                                                                                                                                                                                                                                                                         (Level 1 = no coordination mechanism; Level 2= coordination mechanism in place; Level 3 = coordination mechanism in place, meeting regularly with appropriate representation (gender and decision-making authorities); Level 4 = coordination mechanism in place, meeting regularly, with appropriate representation, with appropriate information flows and monitoring of action items/issues raised)</t>
  </si>
  <si>
    <t>4 coordination mechanisms:
(a) DCG/MOU: Level 4
(b) Drin Expert Working Group on Floods: Level 4
(c) DRB Framework Agreement on FRM
(d) DRB SAP is informed of climate-induced flood risks and integrated resilient FRM measures</t>
  </si>
  <si>
    <t>Highly Unsatisfactory (HU)</t>
  </si>
  <si>
    <t xml:space="preserve">As stated above, major risk mitigation measures employed during the current reporting period addressed the impacts caused by prolonged Covid-19 pandemic. These measures proved efficent as they help maintain momentum over the implementation of project activities and intensify implementation of activities between the pandemic peaks, especially in the Q3 and Q4 2021. The measures encompassed not just use of virtual management and meeting tools, but also activities such as the e-procurment, monitoring over the work of contractors by using real-time editing/ revewing software tools, e.g. on-line review of components of detail design and safeguards of structural flood protection measures, etc.
The risk imposed by the pandemic having been reduced, the project implementation pace picked up in accordance to the revised Multi Year Work Plan and the revised budget.
</t>
  </si>
  <si>
    <t>N/A</t>
  </si>
  <si>
    <t>a)	Review existing FM policy and enabling environments in each riparian country and develop basin FRM policies for the implementation of FRM legislative and policy framework in line with relevant EU directives.  
b)	Development of risk financing and risk transfer mechanisms strategy to include private sector engagement strategy for long-term implementation of risk financing and risk transfer mechanisms for national-level flood risk financing and resilience strategy. Also, to include identification or public-sector risk financing mechanisms for flood risk management.  Risk financing and transfer mechanisms products and tools will be identified (if existing) and/or developed based on detailed socio-economic risk, damages and losses assessment (to be undertaken in Output 1.3). The project will undertake feasibility studies for the identified and shortlisted risk financing mechanisms.   
c)	Sector FRM policies (at least 2 – energy, agriculture) - Undertake detailed technical studies (including modelling) on climate change impacts on the identified sectors (energy and agriculture) in the DRB. Consult with national sector leaders and relevant stakeholders on findings of study and invite comments on recommendations through the floods working group. Develop and codify detailed methodologies for incorporating climate-change responsive flood risk considerations into risk assessments, strategies, policies and plans for the energy and agriculture sectors. Develop and finalize robust sector FRM policies and any necessary enabling guidelines and/or tools for effective implementation of new policies</t>
  </si>
  <si>
    <t xml:space="preserve">a)	Institutional mapping to identify the current relevant national and sub-national government departments with functions in flood risk management in each Riparian country. 
b)	Institutional capacity assessment and gap analysis to include functional, resourcing, technical and financial capacity assessment.  Development of long-term Institutional capacity development plan addressing resourcing, technical, and financial needs in each Riparian. Develop training programme for climate risk management and flood risk management and embed in relevant national/regional institutions to improve the technical capacity and knowledge base for climate risk management and a long-term adaptation planning for flood risk management.      
c)	The ToR of the Drin EWG Floods will be revisited in terms of mandate, membership, resource requirements, technical capacity and technical enabling environment; data sharing and data access and technical means and tools for coordination.  In consultation with riparian countries and the DCG a strategy and a five-year work program of the Drin EWG Floods will be developed and implemented.
d)	Deliver prioritized training to practitioners, decision-makers and communities
e)	The project’s Knowledge Management strategy will be embedded under this Output (along with Output 3.3) and the KM tools and strategies will be developed and applied to fully embed capacity development in key institutions.   </t>
  </si>
  <si>
    <t xml:space="preserve">Development of an integrated basin flood risk management plan for the DRB with participation of all relevant stakeholders. The plan will take a bottom-up, multi-stakeholder, consensus-based approach. This activity will be mainstreamed into the national on-going work on the development of the river basin management plans through the relevant national authorities. From the basin plan, and sub-national plans will be developed.  </t>
  </si>
  <si>
    <t>a)	Detailed review of the existing coverage, physical condition and data collection procedure including the quality of data. Collect data from the relevant Riparian Institutions to get the current station coverage, equipment installed, data period and data collection procedure.
b)	Undertake an assessment of the monitoring network requirements for effective monitoring for strategic flood risk management, flood forecasting and early warning in the future and optimize the stations coverage.  
c)	Undertake an assessment of the existing telecommunications infrastructure to support the telemetered and automated stations.  
d)	Digitize all relevant historical paper format data for DRB and systematize and store within the hydrometric database. Establish guidelines, procedures, data sharing protocols and user’s manuals for the new hydrometric database.  
e)	Assess the institutional arrangements and capacity for the operation and maintenance of the hydrometric network and develop Institutional capacity development plan for hydrometric network O&amp;M detailing manpower and financial requirements, and training needs, for the efficient O&amp;M of all the stations in each Riparian country. Assess existing roles and responsibilities and the capacity of staff responsible for operating and maintaining the hydrometric network. Assess the existing protocols for the collection, transmission, sharing, storage, management and use of the observed data.
f)	Establish mechanisms for population and maintenance of centralized basin hydrometric database 
g)	Prepare an operational plan for the hydrometric network including transmission of data, data management, data analysis and reporting procedures. The maintenance plan will cover manpower, technical capacity, material and finance requirements. 
h)	Provide detailed specification and design including costs of all equipment and each component of the hydrometric network specified including the detailed design and bid document for the stations for future rehabilitation / new installation. 
i)	Provide technical and financial assistance to improve hydrometric monitoring network (undertake procurement and installation of equipment).  
j)	Review existing financing of hydrometric network O&amp;M in each riparian country.  Identify resourcing, and training needs as well as institutional arrangements for the management of the proposed new hydrometric network.
k)	Develop and implement O&amp;M financing mechanisms for the hydrometric network.</t>
  </si>
  <si>
    <t xml:space="preserve">
a)	Establish Spatial Data Initiative  and data management system for project
b)	Undertake detailed topographic surveys of the river channel through high risk areas including all major infrastructure across the river (e.g. bridges, dams etc.) and along river banks (e.g. flood walls, levees etc.) for the Crn Drim in Macedonia.
c)	Acquire/purchase/commission high resolution topographic data for the floodplain areas through high risk areas of the Crn Drim in Macedonia. Aerial photographs or LiDAR sources would be recommended in order to obtain a high-resolution DEM covering the whole basin.  Coarser DEM and topographic data will be used for the rest of the basin for basin wide modelling
d)	Using the most appropriate modelling techniques, establish numerical high-level basin wider hydrological and hydraulic models of the DRB. Undertake detailed hydrological and hydraulic modelling for the Crn Drim in Macedonia in line with EUFD and produce high resolution flood hazard inundation maps suitable for use in land use planning, development zoning, flood risk
mitigation design, establishment of flood insurance criteria, raising public awareness, and emergency planning for the Crn Drim in Macedonia.  Maps will be produced for a number of different return periods and for a range of climate change scenarios. Flood modelling and mapping will cover all relevant flooding mechanisms within the basin.
e)	Integrate detailed hydrological and hydraulic modelling for other Areas for further assessment (AFAs) being modelled by GIZ and riparian governments into the high-level river basin model, as and when they become available
f)	Undertake capacity assessment of relevant institutions for flood risk assessment and modelling and develop a long-term capacity development plan and training needs.</t>
  </si>
  <si>
    <t>a)	Develop and codify methods and tools for undertaking socio-economic surveys to collect necessary information to fully map the socio-economic conditions of within the basin.    
b)	Undertake socio-economic and vulnerability assessment to fully map existing vulnerability within the DRB, in order to identify the most appropriate adaptation options to reduce vulnerability within the s basin.   
c)	Develop a GIS-based flood risk model which integrates various spatial socio-economic data with the flood hazard maps, calculates flood risk, performs vulnerability assessment, produce vulnerability maps which will include damages and loss of life estimates and to test flood management options.
d)	Implement the DisInventar database in Riparian countries for the systematic recording of damage and loss. 
e)	Develop harmonized methods, guidelines and procedures in line with Sendai Framework, for recording flood events, undertaking post-event surveys and assessing vulnerability to flooding as well as assessing the effectiveness of flood mitigation measures in reducing vulnerability and damages.
f)	Undertake cost-benefit options analysis using the vulnerability loss and damages model to identify options that maximize benefits as the basis for the development of the Integrated FRM strategy and plan for the basin</t>
  </si>
  <si>
    <t xml:space="preserve">a)	Undertake optioneering for long-term FRM measures for DRB including feasibility, outline design and indicative costing. 
b)	Undertake detailed design for structural measures to be implemented by the project. The project will undertake detailed design for implementation of structural options identified as priority measures during project development. The measures to be implemented are described under Output 3.2 and described in more detail in Annex 5. </t>
  </si>
  <si>
    <t>During proposal development Riparian countries provided structural measures that have already been prioritised for implementation.  The Adaptation Fund (AF) project will undertake the detailed design of these structures during project implementation (Output 3.1) and take account of the full river basin impact of the intervention measures.  It will undertake detailed climate-risk based assessment (using models and methods developed in output 1 of the project) to appraise all options and develop the detailed design of the proposed interventions.</t>
  </si>
  <si>
    <t>In order to ensure participatory and long-term sustainable community resilience the project will provide training to selected municipalities/communities on maintenance of non-structural intervention measures.  Some non-structural measures have already been identified as part of the structural measures (e.g. for Macedonia), but it is envisaged that, during the development of the basin FRM strategy, additional non-structural measures will be identified</t>
  </si>
  <si>
    <t>a)	Establish Spatial Data Initiative  and data management system for project
b)	Undertake detailed topographic surveys of the river channel through high risk areas including all major infrastructure across the river (e.g. bridges, dams etc.) and along river banks (e.g. flood walls, levees etc.) for the Crn Drim in Macedonia.
c)	Acquire/purchase/commission high resolution topographic data for the floodplain areas through high risk areas of the Crn Drim in Macedonia. Aerial photographs or LiDAR sources would be recommended in order to obtain a high-resolution DEM covering the whole basin.  Coarser DEM and topographic data will be used for the rest of the basin for basin wide modelling
d)	Using the most appropriate modelling techniques, establish numerical high-level basin wider hydrological and hydraulic models of the DRB. Undertake detailed hydrological and hydraulic modelling for the Crn Drim in Macedonia in line with EUFD and produce high resolution flood hazard inundation maps suitable for use in land use planning, development zoning, flood risk
mitigation design, establishment of flood insurance criteria, raising public awareness, and emergency planning for the Crn Drim in Macedonia.  Maps will be produced for a number of different return periods and for a range of climate change scenarios. Flood modelling and mapping will cover all relevant flooding mechanisms within the basin.
e)	Integrate detailed hydrological and hydraulic modelling for other Areas for further assessment (AFAs) being modelled by GIZ and riparian governments into the high-level river basin model, as and when they become available
f)	Undertake capacity assessment of relevant institutions for flood risk assessment and modelling and develop a long-term capacity development plan and training needs.</t>
  </si>
  <si>
    <t>Ms Clotilde Goeman</t>
  </si>
  <si>
    <t>clotilde.goeman@undp.org</t>
  </si>
  <si>
    <t>1 January - 31 December 2022</t>
  </si>
  <si>
    <t>Inception Report with Annexes, submitted on 23 November 2020
Midterm Review (MTR) Report with Annexes, submitted on 31 January 2023 (in the same year as 3rd PPR as per Project Document)</t>
  </si>
  <si>
    <t>PROJECTED COST
IRH Regional
(#116503)</t>
  </si>
  <si>
    <t>PROJECTED COST
Albania
(#117016)</t>
  </si>
  <si>
    <t>PROJECTED COST
Montenegro
(#117017)</t>
  </si>
  <si>
    <t>PROJECTED COST
North Macedonia
(#117018)</t>
  </si>
  <si>
    <t>Not applicable.</t>
  </si>
  <si>
    <t>PROJECTED COST
Total Project (w/out GMS fee)</t>
  </si>
  <si>
    <t>COVID-19 pandemic, the outbreak of which nearly coincided with the commencement of the project, extended well into 2021, thus negativelly affecting timeliness of delivery of project outcomes.</t>
  </si>
  <si>
    <t>The project has relied on the institutional set up of the Drin Core Group (DCG) and the Expert Working Group on Floods (EWGF) as its subsidiary, as a systematic institutional memory for all Drin River Basin intitiatives and projects and thus updated both the DCG and EWGF on progress and achievements. 
Further, the project has, through its Outcome 2, worked on knowledge management and further supporting of DCG systematic institutional memory, so that the new governments'  staff can continue building on this information. All project deliverables, such as the Flood Hazard and Flood Risk Maps, will be handed over to the designated beneficiaries in the electronic format and appropriate software packages, as well as in printed forms (maps catalogues, etc.)</t>
  </si>
  <si>
    <t xml:space="preserve">Basin-wide risk financing and risk transfer mechanisms strategy, currently under development within the Outcome 2, will include private sector engagement strategy for long-term implementation of risk financing and risk transfer mechanisms for national-level flood risk financing and resilience strategy. Subsequently, risk financing and transfer mechanisms products and tools will be identified (if existing) and/or developed based on detailed socio-economic risk, damages and losses assessment completed under Output 1.3. </t>
  </si>
  <si>
    <t>1. 0
2 a. 0 
   b. 0 
   c. 0
   d. 0</t>
  </si>
  <si>
    <t>No. of Commitment Letters for co-financing costs of O&amp;M of constructed flood protection structures earmarked in the budget of the responsible municipalities</t>
  </si>
  <si>
    <r>
      <t xml:space="preserve">1. The project will use Gender Assessment and Action Plan (GAAP) prepared during the project development phase and regularly (at least annually) updated during the project implementation during as a tool to </t>
    </r>
    <r>
      <rPr>
        <u/>
        <sz val="11"/>
        <color theme="1"/>
        <rFont val="Times New Roman"/>
        <family val="1"/>
      </rPr>
      <t>manage</t>
    </r>
    <r>
      <rPr>
        <sz val="11"/>
        <color theme="1"/>
        <rFont val="Times New Roman"/>
        <family val="1"/>
      </rPr>
      <t xml:space="preserve"> gender mainstreaming and </t>
    </r>
    <r>
      <rPr>
        <u/>
        <sz val="11"/>
        <color theme="1"/>
        <rFont val="Times New Roman"/>
        <family val="1"/>
      </rPr>
      <t>mitigate</t>
    </r>
    <r>
      <rPr>
        <sz val="11"/>
        <color theme="1"/>
        <rFont val="Times New Roman"/>
        <family val="1"/>
      </rPr>
      <t xml:space="preserve"> related risks
2. Use the Grievance Redress Mechanism (GRM) mechanism to capture any grievances and </t>
    </r>
    <r>
      <rPr>
        <u/>
        <sz val="11"/>
        <color theme="1"/>
        <rFont val="Times New Roman"/>
        <family val="1"/>
      </rPr>
      <t>mitigate</t>
    </r>
    <r>
      <rPr>
        <sz val="11"/>
        <color theme="1"/>
        <rFont val="Times New Roman"/>
        <family val="1"/>
      </rPr>
      <t xml:space="preserve"> risks related to gender discrimination
3. The project will tailor all capacity building and training activities to include gender mainstreaming component</t>
    </r>
  </si>
  <si>
    <t>1.a. Water quality monitoring plan in place; 
2. interventions on protection of water from seepage recorded in the daily construction log
3.a. before the start of the works to hire an accredited laboratory to record the baseline quality of the river Gracanica; b.twice a year during the construction phase quality of the river water measured</t>
  </si>
  <si>
    <t xml:space="preserve">1. Likelihood of sediment movement during the construction activities
2 Accelerated erosion by increasing the speed and volume of channel flow and influence river hydraulics in unpredictable and ways, including the increase of bank erosion.
</t>
  </si>
  <si>
    <r>
      <rPr>
        <b/>
        <i/>
        <sz val="11"/>
        <color theme="1"/>
        <rFont val="Times New Roman"/>
        <family val="1"/>
      </rPr>
      <t>Project Objective-level indicators:</t>
    </r>
    <r>
      <rPr>
        <sz val="11"/>
        <color theme="1"/>
        <rFont val="Times New Roman"/>
        <family val="1"/>
      </rPr>
      <t xml:space="preserve">
1-	Women’s representation (%) in consultation meetings on (i) hazard analysis, risk awareness and assessment and vulnerability/capacity analysis; (ii) developing the risk and hazard maps; and (iii) identification of indicators for assessing gender specific aspects of risk and vulnerability Target: At least 30% of women and members of vulnerable groups represented in consultation process and activities defined above
2-	 Percentage of females and those belonging to vulnerable groups participating in decision-making processes. Target: Women make at least 50% of members of coordination and decision-making bodies, such as the Regional Project Board, National Project Boards, etc.
</t>
    </r>
    <r>
      <rPr>
        <b/>
        <i/>
        <sz val="11"/>
        <color theme="1"/>
        <rFont val="Times New Roman"/>
        <family val="1"/>
      </rPr>
      <t>Component 1 - Flood hazard and risk knowledge management tools - level indicators</t>
    </r>
    <r>
      <rPr>
        <sz val="11"/>
        <color theme="1"/>
        <rFont val="Times New Roman"/>
        <family val="1"/>
      </rPr>
      <t xml:space="preserve">
1- Representation of women and marginalized groups in survey sampling strategies Target: At least 30% of female and members of vulnerable groups targeted in all survey samples
2-	Female representation in the Participatory Vulnerability Approach (PVA) tools Target: At least 30% of female persons among those contacted in the PVA 
3-	Awareness/perception of the climate change among women and vulnerable groups Target: At least 30% of women among those with satisfactory level of CC-related knowledge, based on meeting assessment requirements
4-	GIS-based vulnerability assessment tools comply with EUFD standards for addressing GSI dimensions (receptors, exposure, infrastructure, etc.)
5-	The recommended adaptation options consider the needs of women. Target: at least 30% of proposed adaption options in the GSI report refer to women in particular
</t>
    </r>
    <r>
      <rPr>
        <i/>
        <sz val="11"/>
        <color theme="1"/>
        <rFont val="Times New Roman"/>
        <family val="1"/>
      </rPr>
      <t>C</t>
    </r>
    <r>
      <rPr>
        <b/>
        <i/>
        <sz val="11"/>
        <color theme="1"/>
        <rFont val="Times New Roman"/>
        <family val="1"/>
      </rPr>
      <t xml:space="preserve">omponent 2 - Transboundary FRM institutional, legal and policy framework - level indicators
</t>
    </r>
    <r>
      <rPr>
        <i/>
        <sz val="11"/>
        <color theme="1"/>
        <rFont val="Times New Roman"/>
        <family val="1"/>
      </rPr>
      <t>1.	Basin-wide</t>
    </r>
    <r>
      <rPr>
        <sz val="11"/>
        <color theme="1"/>
        <rFont val="Times New Roman"/>
        <family val="1"/>
      </rPr>
      <t xml:space="preserve"> and sectoral FRM policies include actions to address gender equality and social inclusion. Target: All FRM policies distinguish women and vulnerable groups as separate beneficiaries 
2.	GSI indicators, distinguishing women as separate beneficiaries, developed for stakeholders’ assessment Target: gender disaggregated data obtained at a stakeholder institution management level, general personnel level, gaps and capacity development needs identified
3.	Institutional capacity development and training project(s) i) increase knowledge of and capacity to use GSI methods and tools, ii) are relevant to the geographic and/or functional mandates of different stakeholders. Target: 5 Institutional lesson learned reports and training material produced on gender responsive flood impact 
4.	Increased participation of women as well as men in institutional capacity development and training activities, particularly among practitioners and community participants. Target: Women make up at least 30% of trainees
</t>
    </r>
    <r>
      <rPr>
        <b/>
        <i/>
        <sz val="11"/>
        <color theme="1"/>
        <rFont val="Times New Roman"/>
        <family val="1"/>
      </rPr>
      <t>Component 3 - Community-based CC adaptation and FRM interventions - level indicators</t>
    </r>
    <r>
      <rPr>
        <i/>
        <sz val="11"/>
        <color theme="1"/>
        <rFont val="Times New Roman"/>
        <family val="1"/>
      </rPr>
      <t xml:space="preserve">
</t>
    </r>
    <r>
      <rPr>
        <sz val="11"/>
        <color theme="1"/>
        <rFont val="Times New Roman"/>
        <family val="1"/>
      </rPr>
      <t>1.	Involvement of women in (i) community-based flood risk management procedures and activities for flood preparedness and response/contingency plans; (ii) the development of action plans for post flood recovery; (iii) the dissemination of information to the communities; (iv) all capacity development activities; and (iv) flood monitoring/warning activities Target: Provision and arrangement are made to ensure that min. 40% women are involved in the above activities
2.	Level of awareness at the local community level of GSI dimensions of FRM and EWS including the needs, priorities and contributions of women and other social, particularly vulnerable groups Target: Increased level of knowledge as reported in the meeting satisfaction cards based on separate questions on GSI mainstreaming
3.	Female involvement (%) in the identification, prioritization and design of community-level infrastructure (such as small embankments, drainage, flood barriers, etc.); and subsequent regular operations and maintenance. Target: At least 30% of women involved in the above activities
4.	Female participation in all training in all training on flood risk assessment and analysis Target: At least 30% of female trainees in all training on flood risk assessment an analysis
5.	Training activities contain separate syllabus on GSI dimensions of FRM and EWS Target: At least 20% of the training session is dedicated to GSI dimensions of FRM and EWS
6.	Zero tolerance to violation of core labor standards by the selected contractors on implementation of structural measures</t>
    </r>
  </si>
  <si>
    <t>No residual impact has been recorded by the project.</t>
  </si>
  <si>
    <t>1. No. of physical either voluntary or involuntary resettlement recorded
2. a. GRM ToR developed, approved by DCG/RPB and fully functional; b. number of grievances recorded and sucessfully resolved through GRM; c. number of public consultations/debates facilitated by designated municipal authorities; d. number of public insights into the design documentation, including ESIAs, facilitated by designated authorities</t>
  </si>
  <si>
    <r>
      <t xml:space="preserve">1. </t>
    </r>
    <r>
      <rPr>
        <u/>
        <sz val="11"/>
        <color theme="1"/>
        <rFont val="Times New Roman"/>
        <family val="1"/>
      </rPr>
      <t>Mitigation:</t>
    </r>
    <r>
      <rPr>
        <sz val="11"/>
        <color theme="1"/>
        <rFont val="Times New Roman"/>
        <family val="1"/>
      </rPr>
      <t xml:space="preserve"> Project to obtain commitment from the concerned municipalities to cover O&amp;M costs of the built flood protection structures.</t>
    </r>
  </si>
  <si>
    <t>1. Letter of Commitment to co-finance O&amp;M of flood protection infrastructure on Sasteska River obtained from Debrca municipal authorities</t>
  </si>
  <si>
    <t>1. No physical resettlement measures were foreseen by the appraisal-led design of 2 preselected structural measures in N. Macedonia and Montenegro during the implementation period
2. No economic resettlement measures were foreseen by the design of 2 structural flood protection measures
3. Local authorities informed population in the concerned settlements on the availability of the project GRM - GRM was fully in place during the reporting period. No grievances were recorded
4. Public insight into Detailed design of Sateska riverbed relocation in the Municipality of Debrca in North Macedonia advertised and facilitated by designated authorities, in line with the law requirements, as evidenced by the media announcement
5. Public debate on the Detailed design of the Sateska River structural measure facilitated by designated municipal authorities, in line with the law requirements, as evidenced by the media announcement and the public debate minutes, attached to the design documentation</t>
  </si>
  <si>
    <t>No residual impact has been recorded during the reporting period.</t>
  </si>
  <si>
    <t>No residual impact has been registered during the reporting period</t>
  </si>
  <si>
    <r>
      <t xml:space="preserve">1. GAAP updated and approved by the DCG/Regional Project Board during the reporting period
2. GRM fully operational - no grievances received during the reporting period
3. Trainings in advance climate risk management planning and flood prevention measures (covering hydraulic modelling) conducted in three riparian states (North Macedonia, Albania and Montenegro) during the reporting period were tailor-made to gender mainstreaming, thus resulting in </t>
    </r>
    <r>
      <rPr>
        <b/>
        <sz val="11"/>
        <color theme="1"/>
        <rFont val="Times New Roman"/>
        <family val="1"/>
      </rPr>
      <t>57%</t>
    </r>
    <r>
      <rPr>
        <sz val="11"/>
        <color theme="1"/>
        <rFont val="Times New Roman"/>
        <family val="1"/>
      </rPr>
      <t xml:space="preserve"> of women among the attendees, as evidenced by the trainings reports</t>
    </r>
  </si>
  <si>
    <t>1. Some particular infrastructure or structural measures for flood control, including ongoing activities of dredging of riverbeds, or the creation of new channels as part of flood control measures may have serious ecological consequences (degradation of water quality, exacerbation of riverbed erosion processes, disturbance of fish spawning etc.) affecting critical habitats and offer only temporary solutions to ongoing erosion and siltation processes. 
2. Possibility of disturbance to critical habitats and/or sensitive environmental areas, as structural measures are proposed in proximity to important birding and spawning areas, including legally protected areas.  Narrow focus on flood control may not integrate aspect of water management to account for water availability to wetlands.</t>
  </si>
  <si>
    <t xml:space="preserve">1.2.a distance of river structures from the environmentally sensitive areas; b. no clearance of vegetation outside of the designated clearing boundaries (50m from both side of each bridge), c. no damage to native fauna as a result of clearing activities; d. no loss of important vegetation areas
2.1. a. daily inspections of erosion by Contractor, drainage and sediment control measures as part of the Daily Check Procedure; and b. weekly site inspections on a or after rainfall events exceeding 20mm in a 24-hour period by Construction supervisor, c. number of eventual non-conformances to ESMP or any applicable Erosion and Sediment Management Plan
</t>
  </si>
  <si>
    <t xml:space="preserve">1.1 Environmental and social impacts having been re-assessed during the detailed designs of the two (2) pre-selected structural flood protection measures that were finalized during the reporting period (Relocation of the Sateska riverbed in North Macedonia and Reconstruction of the embankments along the Montenegro side of Bojana/Buna River), no significant adverse impacts were identified. Project ESMP remains unchanged.
1.2 All structural measures were positioned away from the environmentally sensitive areas
1.3 Integrated landscape management approach has been applied during the design of the two structural measures in North Macedonia and Montenegro during the reporting period, thus decreasing erosion in the area of intervention and downstream
2. Project has maintained basin-wide focus on the flood risk management by, among other things, developing a general 1D hydraulic model for the entire Drin River Basin (using HEC-RAS software). That way basin-wide hydraulic flows have been synchronized with the ones identified through the more detailed hydraulic modelling of the prioritized high-risk flood areas. </t>
  </si>
  <si>
    <t>No residual impact has been registered at this stage.</t>
  </si>
  <si>
    <r>
      <t xml:space="preserve">1. </t>
    </r>
    <r>
      <rPr>
        <u/>
        <sz val="11"/>
        <color theme="1"/>
        <rFont val="Times New Roman"/>
        <family val="1"/>
      </rPr>
      <t>Avoid</t>
    </r>
    <r>
      <rPr>
        <sz val="11"/>
        <color theme="1"/>
        <rFont val="Times New Roman"/>
        <family val="1"/>
      </rPr>
      <t xml:space="preserve"> - The project activities represent a paradigm shift in flood control planning by introducing the appraisal-led design for structural and non-structural measures using climate risk information (among other criteria) for detailed design</t>
    </r>
  </si>
  <si>
    <t>No residual risks were registered during this stage.</t>
  </si>
  <si>
    <t>1. EDSCP in place for each executed structural measure</t>
  </si>
  <si>
    <r>
      <t xml:space="preserve">1.1 </t>
    </r>
    <r>
      <rPr>
        <u/>
        <sz val="11"/>
        <color theme="1"/>
        <rFont val="Times New Roman"/>
        <family val="1"/>
      </rPr>
      <t>Manage</t>
    </r>
    <r>
      <rPr>
        <sz val="11"/>
        <color theme="1"/>
        <rFont val="Times New Roman"/>
        <family val="1"/>
      </rPr>
      <t xml:space="preserve"> - Prepare an Erosion, Drainage and Sediment Control Plan (EDSCP) and
1.2 </t>
    </r>
    <r>
      <rPr>
        <u/>
        <sz val="11"/>
        <color theme="1"/>
        <rFont val="Times New Roman"/>
        <family val="1"/>
      </rPr>
      <t>Mitigate</t>
    </r>
    <r>
      <rPr>
        <sz val="11"/>
        <color theme="1"/>
        <rFont val="Times New Roman"/>
        <family val="1"/>
      </rPr>
      <t xml:space="preserve"> - Install silt curtains to restrict sediment movement from the site and covering of sediment where practicable
2.1 </t>
    </r>
    <r>
      <rPr>
        <u/>
        <sz val="11"/>
        <color theme="1"/>
        <rFont val="Times New Roman"/>
        <family val="1"/>
      </rPr>
      <t>Avoid</t>
    </r>
    <r>
      <rPr>
        <sz val="11"/>
        <color theme="1"/>
        <rFont val="Times New Roman"/>
        <family val="1"/>
      </rPr>
      <t xml:space="preserve"> significantly altering flow regimes in ways that prevent water resources from fulfilling their functions for upstream and downstream ecosystems and their services to local communities. This will be achieved by detailed hydraullic modeling of the areas of intervention
2.2 </t>
    </r>
    <r>
      <rPr>
        <u/>
        <sz val="11"/>
        <color theme="1"/>
        <rFont val="Times New Roman"/>
        <family val="1"/>
      </rPr>
      <t>Manage</t>
    </r>
    <r>
      <rPr>
        <sz val="11"/>
        <color theme="1"/>
        <rFont val="Times New Roman"/>
        <family val="1"/>
      </rPr>
      <t xml:space="preserve"> - achieve natural hazard mitigation (e.g. flood prevention, peak flow reduction, soil erosion and landslide control) through detail designs of small-scale structural measures</t>
    </r>
  </si>
  <si>
    <t>1.1 EDSCP in place during the execution of works on the preselected structural measure on relocation of the Sateska riverbed in North Macedonia
1.2 There was no need for installation of the silt curtain in the Sateska riverbed since the civil works were conducted in the old, dry riverbed, which was prepared for the river diversion
2.1 Flow regime was established following detailed hydraulic modelling of the Sateska river
2.2 Natural hazards mitigation achieved through proper detailed design of structural measures</t>
  </si>
  <si>
    <t>No residual risks identified during this stage</t>
  </si>
  <si>
    <t>Does the results framework include gender-responsive indicators broken down at the different levels (objective, outcome, output)?</t>
  </si>
  <si>
    <r>
      <rPr>
        <b/>
        <sz val="11"/>
        <color theme="1"/>
        <rFont val="Times New Roman"/>
        <family val="1"/>
      </rPr>
      <t>Good</t>
    </r>
    <r>
      <rPr>
        <sz val="11"/>
        <color theme="1"/>
        <rFont val="Times New Roman"/>
        <family val="1"/>
      </rPr>
      <t xml:space="preserve">
28% of the interviewees/consultations respondents during the socio-economic and flood marks data collection were female</t>
    </r>
  </si>
  <si>
    <r>
      <rPr>
        <b/>
        <sz val="11"/>
        <color theme="1"/>
        <rFont val="Times New Roman"/>
        <family val="1"/>
      </rPr>
      <t>Satisfactory</t>
    </r>
    <r>
      <rPr>
        <sz val="11"/>
        <color theme="1"/>
        <rFont val="Times New Roman"/>
        <family val="1"/>
      </rPr>
      <t xml:space="preserve">
68,353 people (50.15% of which are women) were detailed by the Risk Prioritization Model (RPM) as beneficiaries in the modelled 300 year flood plains in North Macedonia and Albania during the reporting period.</t>
    </r>
  </si>
  <si>
    <t>HS</t>
  </si>
  <si>
    <r>
      <rPr>
        <b/>
        <i/>
        <sz val="11"/>
        <color rgb="FF000000"/>
        <rFont val="Times New Roman"/>
        <family val="1"/>
      </rPr>
      <t>Project Output 1.3 successfully completed during the reporting period</t>
    </r>
    <r>
      <rPr>
        <sz val="11"/>
        <color indexed="8"/>
        <rFont val="Times New Roman"/>
        <family val="1"/>
      </rPr>
      <t xml:space="preserve">
a) Methodology and tools for undertaking socio-economic surveys to fully map the socio-economic conditions within the Drin River Basin was </t>
    </r>
    <r>
      <rPr>
        <sz val="11"/>
        <color rgb="FFFF0000"/>
        <rFont val="Times New Roman"/>
        <family val="1"/>
      </rPr>
      <t>developed</t>
    </r>
    <r>
      <rPr>
        <sz val="11"/>
        <color indexed="8"/>
        <rFont val="Times New Roman"/>
        <family val="1"/>
      </rPr>
      <t xml:space="preserve"> by the Lead Socio Economist and approved by the national implementing partners and the Drin Core Group as the Regional Project Board.
b) Socio-economic and vulnerability assessment </t>
    </r>
    <r>
      <rPr>
        <sz val="11"/>
        <color rgb="FFFF0000"/>
        <rFont val="Times New Roman"/>
        <family val="1"/>
      </rPr>
      <t xml:space="preserve">completed </t>
    </r>
    <r>
      <rPr>
        <sz val="11"/>
        <rFont val="Times New Roman"/>
        <family val="1"/>
      </rPr>
      <t xml:space="preserve">
c) GIS-based community flood risk prioritization model </t>
    </r>
    <r>
      <rPr>
        <sz val="11"/>
        <color rgb="FFFF0000"/>
        <rFont val="Times New Roman"/>
        <family val="1"/>
      </rPr>
      <t>completed</t>
    </r>
    <r>
      <rPr>
        <sz val="11"/>
        <rFont val="Times New Roman"/>
        <family val="1"/>
      </rPr>
      <t xml:space="preserve">, integrating socio-economic data with the flood haaard maps, calculating flood risk, performing community vulnerability assessment and producing vulnerability maps that include damages and loss of life estimates to test flood management options. Socio-economic and flood marks data collected in the prioritized communities by ground truthing.
d) DisInventar data base in Riparian countries for systematic recording of damage and loss assessed
e) Roadmap developed for delivery of Sendai data for recording of flood events, undertaking post-event surveys and assessing vulnerability to flooding. Post-disaster needs assessment (PDNA) methodology developed and training-of-trainers conducted for designated municipal officials in Montenegro, in close collaboration with the Directorate for Protection and Rescue of the Ministry of Interior of Montenegro. Project plans to scale up such trainings with other Riparians.
f) Cost-benefit option analysis </t>
    </r>
    <r>
      <rPr>
        <sz val="11"/>
        <color rgb="FFFF0000"/>
        <rFont val="Times New Roman"/>
        <family val="1"/>
      </rPr>
      <t>developed</t>
    </r>
    <r>
      <rPr>
        <sz val="11"/>
        <rFont val="Times New Roman"/>
        <family val="1"/>
      </rPr>
      <t xml:space="preserve"> by using the vulnerability loss and damages model to identify options that maximize benefits as the basis for development of a basin-wide integrated Flood Risk Management (FRM) Strategy and FRM Plan </t>
    </r>
  </si>
  <si>
    <t>ToR for the basin-wide integrated Flood Risk Management Strategy and Flood Risk Management Plan was developed GWP, reviewed by UNDP PMU, and procuremenet was launched by GWP.</t>
  </si>
  <si>
    <r>
      <t xml:space="preserve">a) Optioneering for long-term FRM measures for DRB </t>
    </r>
    <r>
      <rPr>
        <sz val="11"/>
        <color rgb="FFFF0000"/>
        <rFont val="Calibri"/>
        <family val="2"/>
        <scheme val="minor"/>
      </rPr>
      <t>completed</t>
    </r>
    <r>
      <rPr>
        <sz val="11"/>
        <color theme="1"/>
        <rFont val="Calibri"/>
        <family val="2"/>
        <scheme val="minor"/>
      </rPr>
      <t xml:space="preserve">
b) Appraisal-led detail designs of the structural flood protection measures, identified as priority measures during project development in North Macedonia and Montenegro, respectivelly Relocation of the Sateska riverbed and installation of sluice gates, and Reconstruction of embankements along Montenegro bank of Bojana/Buna River  were </t>
    </r>
    <r>
      <rPr>
        <sz val="11"/>
        <color rgb="FFFF0000"/>
        <rFont val="Calibri"/>
        <family val="2"/>
        <scheme val="minor"/>
      </rPr>
      <t xml:space="preserve">completed </t>
    </r>
    <r>
      <rPr>
        <sz val="11"/>
        <rFont val="Calibri"/>
        <family val="2"/>
        <scheme val="minor"/>
      </rPr>
      <t>and handed over to the designated national authorities</t>
    </r>
    <r>
      <rPr>
        <sz val="11"/>
        <color theme="1"/>
        <rFont val="Calibri"/>
        <family val="2"/>
        <scheme val="minor"/>
      </rPr>
      <t xml:space="preserve">. Designs underwent Environmental and Social Impact Assessment (ESIA) and a third party technical review. 
Design of the structural measures in Albania underway, following the FRM measures optioneering exercise.
</t>
    </r>
  </si>
  <si>
    <t>During proposal development Riparian countries Montenegro and North Macedonia provided structural measures that have already been prioritised for implementation. The Adaptation Fund (AF) project will undertake the detailed design of these structures during project implementation (Output 3.1) and take account of the full river basin impact of the intervention measures. It will undertake detailed climate-risk based assessment (using models and methods developed in output 1 of the project) to appraise all options and develop the detailed design of the proposed interventions.</t>
  </si>
  <si>
    <r>
      <t>With implementation of the prioritized structural measure of Relocation of the Sateska riverbed, including procurement and installation of automated sluice gates</t>
    </r>
    <r>
      <rPr>
        <sz val="11"/>
        <rFont val="Calibri"/>
        <family val="2"/>
        <scheme val="minor"/>
      </rPr>
      <t xml:space="preserve">, this Outcome under the North Macedonia component has been successfully </t>
    </r>
    <r>
      <rPr>
        <sz val="11"/>
        <color rgb="FFFF0000"/>
        <rFont val="Calibri"/>
        <family val="2"/>
        <scheme val="minor"/>
      </rPr>
      <t>completed</t>
    </r>
    <r>
      <rPr>
        <sz val="11"/>
        <rFont val="Calibri"/>
        <family val="2"/>
        <scheme val="minor"/>
      </rPr>
      <t>.
Execution of prioritized structural measure of Reconstructon of the embankements along the Montenegro bank of Bojana/Buna river, for which detailed design has been completed, will commence in Q1 2023.
Detailed design of the structural measures under Albanian component to commence during Q1 2023.</t>
    </r>
  </si>
  <si>
    <t>In order to ensure participatory and long-term sustainable community resilience the project will provide training to selected municipalities/communities on maintenance of non-structural intervention measures. Some non-structural measures have already been identified as part of the structural measures (e.g. for Macedonia), but it is envisaged that, during the development of the basin FRM strategy, additional non-structural measures will be identified</t>
  </si>
  <si>
    <t>Non-structural measure of development of Post Disaster Needs Assessment (PDNA) methodology, tools and techniques and conducting a training-of-trainers for designated municipal authorities, in close collaboration with the Directorate for Protection and Rescue of the Ministry of Inerior of Montenegro has been successfully implemented.</t>
  </si>
  <si>
    <t>Clotilde Goeman, Technical Advisor</t>
  </si>
  <si>
    <r>
      <t xml:space="preserve">Component 1 – Hazard and risk knowledge management tools  / Outcome 1: Improved climate and risk informed decision-making, availability and use of climate risk information - </t>
    </r>
    <r>
      <rPr>
        <b/>
        <i/>
        <sz val="11"/>
        <color rgb="FF000000"/>
        <rFont val="Times New Roman"/>
        <family val="1"/>
      </rPr>
      <t>successfully completed during the reporting period</t>
    </r>
  </si>
  <si>
    <r>
      <t>Given that the Covid-19 pandemic outbreak coincided with the project start and lasted with various intensity throughout the reporting period, the project managed to pull off well, especially during the 2022 (reporting period). Adequate and timely mitigation measures were applied during the pandemic, and appropriate project governance practice was exercised through timely revisions of both the budget and work plans, each time approved by the Regional Project Board (Drin Core Group). Successful coordination with the key stakeholders in the Riparian countries, as well as with the two similar projects run by GIZ and EU-IPA teams (the former one at the basin level whereas the latter project covered the territory of Montenegro) was maintained throughout the project implementation so that detailed hydrological and hydraulic modelling for other Areas for further assessment (AFAs) modelled by the two projects were integrated into the high-level river basin model, thus overlapping having been avoided.
During the reporting period the project managed to successfully complete its entire Component/Output 1 by delivery of the community Risk Prioritization Model (RPM), flood hazard and flood risk maps in the prioritized high-risk flood plain areas. Following detailed assessment by the project key experts, optimized O&amp;M plans for national hydromet monitoring networks were developed, based upon which national hydromet networks were systematically improved by procurement of new automated monitoring stations and refurbishment of existing ones. Thus, the flood forecasting capacity of the key institutions was brought up to the higher level. 
Under the Component/ Outcome 2, the Global Water Partnership (GWP), as the Responsible Party, managed to deliver the institutional capacity and gap analyses, rework the ToR, Strategy and a five-year work programme of the Expert Working Group o Floods (GWP) thus partially mitigating initial delays.
The project advanced well in the design of structural flood protection measures under the Outcome 3, by completing the detailed designs of prioritized measures in North Macedonia and Montenegro, and completing execution of structural measures in North Macedonia.
Overall "</t>
    </r>
    <r>
      <rPr>
        <u/>
        <sz val="11"/>
        <rFont val="Times New Roman"/>
        <family val="1"/>
      </rPr>
      <t>Satisfactory (S)</t>
    </r>
    <r>
      <rPr>
        <sz val="11"/>
        <rFont val="Times New Roman"/>
        <family val="1"/>
      </rPr>
      <t>" rating reflects project's agility in catching up with the revised work plans and delivering high quality outputs. By the end of the reporting period, 44% of the entire budget has been successfully implemented.</t>
    </r>
  </si>
  <si>
    <t>Project has completed detailed review and assessments of national hydromet monitoring networks coverage, physical condition, data collection and exchange, requirements for effective monitoring for strategic flood riks management and flood forecasting and came up with the plan on optimized coverage.
National hydromet services were assessed in terms of their capacities for the O&amp;M of hydromet monitoring networks while an operational plan was developed. Project also managed to obtain metadata for the White Drin sub-basin in Kosovo, and assessed that part of the DRB in the assessment so that the basin is assessed as whole. Finally, the metadata was obtained for the hydromet network owned and operated by the Albanian Hydroelectrical Power Corporation (KESH) in their Drin cascade powerplants.
The optimized networks required for basin-scale flood risk monitoring and management having been identified, the project designed, developed specifications and cost estimates and procured 7 new fully automated hydromet monitoring stations under Montenegro component, 10 new stations and refurbished 16 existing stations under North Macedonia component. Project provided basic training, while National Hydromet Services committed for operations and maintenance (O&amp;M) of the new monitoring equipment through Memoranda of Understanding (MoUs) signed with UNDP.  Such project's technical assistance resulted in the  improved hydromet monitoring network longitudinal basin coverage of the hypsometric curve by avg. 30%, while spatial density was increased from 30% to 60%, depending on the sub-basin. These results were presented and acknowledged by the Drin Core Group/ Regional Project Board.
Project assessed the institutional arrangements and capacity for the operation and maintenance of the hydrometric network jointly with national hydromets and developed Institutional capacity development plan for hydrometric network operations and maintenance (O&amp;M) and training needs.</t>
  </si>
  <si>
    <t>Project managed to successfully complete this Output during the reporting period by establishing Spatial Data Intitative and data management system, completing the required topographic surveys of river channels, acquiring high-res topographic data of flood plains of Crn Drim in North Macedonia by contemporary areial LiDAR surveillance and geodetical surveillance of the riverbed structures, acquiring DEM imagery of the flood plains in Albania, developing numerical high-level basin wide hydrological model and 1D hydraulic model and underaking detailed hydrological and hydraulic modelling for prioritized flood plains in Albania and North Macedonia.
Thus, project produced high resolution flood hazard inundation maps suitable for use in land planning, zoning development,etc for a whole range of flood return periods in line with the EUFD.
Finally, project integrated hydrological and hydraulic modelling of AFAs produced by y partnering projects (GIZ Adaptation to Climate Change through Flood Risk Management Project and EU IPA Support to Implementation and Monitoring of Water Management in Montenegro).</t>
  </si>
  <si>
    <t xml:space="preserve">
Project completed this Output successfully during the implementation period by developing methodology and tools for undertaking socio-economic surveys to fully map the socio-economic conditions within the Drin River Basin and undertaking a socio-economic and vulnerability assessment of the communities at high flood risk, developing and testing a community Risk Prioritization Model that integrates different socio-economic data with the flood hazard maps, calculates flood risk and yields in the community vulnerability assessment and vulnerability maps that include damages and loss of life estimates. 
A catalogue of Flood Risk Maps has been produced, based on different climate-change scenarios and flood returned periods.
A roadmap for further harmonization of Sendai data gathering, methodology and tools for post-disaster needs assessment (PDNA) were developed while beneficiaries from affected communities in certain sub-basins were trained.</t>
  </si>
  <si>
    <t>The RP completed b) institutional capacity asessment and gap analysis and development of long term institutional capacity development plans for addressing different needs per riparian states. 
Also, c) ToR of the Drin Expert Working Group on Floods (EWGF) has been revisited and a strategy and a five-year work programme were developed.</t>
  </si>
  <si>
    <t>During proposal development Riparian countries provided structural measures that have already been prioritised for implementation. The Adaptation Fund (AF) project will undertake the detailed design of these structures during project implementation (Output 3.1) and take account of the full river basin impact of the intervention measures.  It will undertake detailed climate-risk based assessment (using models and methods developed in output 1 of the project) to appraise all options and develop the detailed design of the proposed interventions.</t>
  </si>
  <si>
    <t>With construction of the prioritized structural measure of Relocation of the Sateska riverbed, including procurement and installation of automated sluice gates, this Outcome under the North Macedonia component has been successfully completed.
Execution of the prioritized structural measure of Reconstructon of the embankements along the Montenegro bank of Bojana/Buna river, for which detailed design has been completed, will commence in Q1 2023.
Detailed design of the structural measures under Albanian component to commence during Q1 2023.</t>
  </si>
  <si>
    <t>With a) Optioneering for long-term FRM measures for DRB completed and b) the appraisal-led detail designs of the structural flood protection measures, identified as priority measures during project development in North Macedonia and Montenegro, respectivelly Relocation of the Sateska riverbed and installation of sluice gates, and Reconstruction of embankements along Montenegro bank of Bojana/Buna River completed and handed over to the designated national authorities, this Output is on the right path towards successful implementation. 
Design documents underwent Environmental and Social Impact Assessment (ESIA) and a third party technical review. 
Design of the structural measures in Albania underway, following the FRM measures optioneering exercise.</t>
  </si>
  <si>
    <t>Global Water Partnership (GWP) Organization, formally enaged as the Responsible Party for implementation of this Component/Outcome has managed to complete a) the review of the existing FM policy and enabling environments in riparian countries, while b) development of risk financing and risk transfer mechanisms strategy to include private sector engagement is underway at this point.</t>
  </si>
  <si>
    <t>Overall rating</t>
  </si>
  <si>
    <t>State and the efficiency of work among the coordination mechanisms for the climate resilient FRM, is as follows:
(a) DCG (Level 3)
(b) EWGF (Level 2), 
(c) DRB Framework Agreement on FRM (Level 1)
(d) DRB SAP is informed of climate-induced flood risks and integraed resilient FRM measures (Level 2)</t>
  </si>
  <si>
    <t xml:space="preserve">Indicator target 1.2. 
Enhanced modelling tools and technologies for the strategic flood risk assessment in DRB based on EUFD, including: 
a)	Spatial Data Initiative  and data management system
b)	Detailed topographic surveys and data for the Crn Drim in Macedonia.
c)	Detailed hydrological and hydraulic modelling for the Crn Drim in Macedonia and high resolution flood hazard inundation maps 
d)	Numerical high-level basin-wide hydrological and hydraulic models of the DRB integrating detailed area-based modeling developed under AF, GIZ and national projects. </t>
  </si>
  <si>
    <r>
      <t xml:space="preserve">Progress against Indicator target 1.2:
a) Spatial Data Initiative and mangement system </t>
    </r>
    <r>
      <rPr>
        <sz val="11"/>
        <color rgb="FFFF0000"/>
        <rFont val="Times New Roman"/>
        <family val="1"/>
      </rPr>
      <t>established</t>
    </r>
    <r>
      <rPr>
        <sz val="11"/>
        <color indexed="8"/>
        <rFont val="Times New Roman"/>
        <family val="1"/>
      </rPr>
      <t xml:space="preserve">
b) Digital Elevation Models (DEM) </t>
    </r>
    <r>
      <rPr>
        <sz val="11"/>
        <color rgb="FFFF0000"/>
        <rFont val="Times New Roman"/>
        <family val="1"/>
      </rPr>
      <t>acquired</t>
    </r>
    <r>
      <rPr>
        <sz val="11"/>
        <color indexed="8"/>
        <rFont val="Times New Roman"/>
        <family val="1"/>
      </rPr>
      <t xml:space="preserve"> from National Water Resources Management Agency of Albania (AMBU); detailed topographic surveys for the Crn Drim sub-basin in North Macedonia </t>
    </r>
    <r>
      <rPr>
        <sz val="11"/>
        <color rgb="FFFF0000"/>
        <rFont val="Times New Roman"/>
        <family val="1"/>
      </rPr>
      <t>acquired</t>
    </r>
    <r>
      <rPr>
        <sz val="11"/>
        <color indexed="8"/>
        <rFont val="Times New Roman"/>
        <family val="1"/>
      </rPr>
      <t xml:space="preserve"> via  areal surveillance of 4,125 sq. kilometers using LiDAR technology in coordination with the National Geodetic Authority.
c) Detailed hdyrological and hydraulic modelling for the Crn Drim in N. Macedonia </t>
    </r>
    <r>
      <rPr>
        <sz val="11"/>
        <color rgb="FFFF0000"/>
        <rFont val="Times New Roman"/>
        <family val="1"/>
      </rPr>
      <t>completed</t>
    </r>
    <r>
      <rPr>
        <sz val="11"/>
        <color indexed="8"/>
        <rFont val="Times New Roman"/>
        <family val="1"/>
      </rPr>
      <t xml:space="preserve"> and high-res flood hazard inundation and flood risk maps </t>
    </r>
    <r>
      <rPr>
        <sz val="11"/>
        <color rgb="FFFF0000"/>
        <rFont val="Times New Roman"/>
        <family val="1"/>
      </rPr>
      <t>developed</t>
    </r>
    <r>
      <rPr>
        <sz val="11"/>
        <color indexed="8"/>
        <rFont val="Times New Roman"/>
        <family val="1"/>
      </rPr>
      <t xml:space="preserve">
d) Numerical high-level hydrological and hydraulic DRB basin-wide models </t>
    </r>
    <r>
      <rPr>
        <sz val="11"/>
        <color rgb="FFFF0000"/>
        <rFont val="Times New Roman"/>
        <family val="1"/>
      </rPr>
      <t>completed</t>
    </r>
  </si>
  <si>
    <t xml:space="preserve">No progress against target 2.1 reported by the Responsible Party (RP)/GWP during the reporting period.
</t>
  </si>
  <si>
    <r>
      <t xml:space="preserve">Design of </t>
    </r>
    <r>
      <rPr>
        <sz val="11"/>
        <color rgb="FFFF0000"/>
        <rFont val="Times New Roman"/>
        <family val="1"/>
      </rPr>
      <t xml:space="preserve">all </t>
    </r>
    <r>
      <rPr>
        <sz val="11"/>
        <color rgb="FF000000"/>
        <rFont val="Times New Roman"/>
        <family val="1"/>
      </rPr>
      <t xml:space="preserve">prioritized structural flood protection measures for DRB in North Macedonia and Montenegro </t>
    </r>
    <r>
      <rPr>
        <sz val="11"/>
        <color rgb="FFFF0000"/>
        <rFont val="Times New Roman"/>
        <family val="1"/>
      </rPr>
      <t>completed</t>
    </r>
    <r>
      <rPr>
        <sz val="11"/>
        <color rgb="FF000000"/>
        <rFont val="Times New Roman"/>
        <family val="1"/>
      </rPr>
      <t xml:space="preserve"> using climate risk information and CBA method.
Design of prioritized structural measures in Albania underway.
</t>
    </r>
  </si>
  <si>
    <r>
      <t xml:space="preserve">a) With procurement of 9 new hydrological (6 in North Macedonia and 3 in Montenegro) and 8 meteorological (4 each in N. Macedonia and Montenegro) fully automatic monitoring stations and upgrade of 11 existing hydrologoical and 5 meteo stations (all in N. Macedonia), spatial and altitudinal coverage and efficientcy of the hydromet monitoring network in DRB has been </t>
    </r>
    <r>
      <rPr>
        <sz val="11"/>
        <color rgb="FFFF0000"/>
        <rFont val="Times New Roman"/>
        <family val="1"/>
      </rPr>
      <t>enhanced</t>
    </r>
    <r>
      <rPr>
        <sz val="11"/>
        <color indexed="8"/>
        <rFont val="Times New Roman"/>
        <family val="1"/>
      </rPr>
      <t xml:space="preserve">. Institutional assessment on the O&amp;M and Optimized design of the hydromet networks </t>
    </r>
    <r>
      <rPr>
        <sz val="11"/>
        <color rgb="FFFF0000"/>
        <rFont val="Times New Roman"/>
        <family val="1"/>
      </rPr>
      <t>completed</t>
    </r>
    <r>
      <rPr>
        <sz val="11"/>
        <color indexed="8"/>
        <rFont val="Times New Roman"/>
        <family val="1"/>
      </rPr>
      <t xml:space="preserve">.
b) Target number of 25 functional hydromet monitoring stations in N. Macedonia defined during Year 1 has been </t>
    </r>
    <r>
      <rPr>
        <sz val="11"/>
        <color rgb="FFFF0000"/>
        <rFont val="Times New Roman"/>
        <family val="1"/>
      </rPr>
      <t>reached</t>
    </r>
    <r>
      <rPr>
        <sz val="11"/>
        <color indexed="8"/>
        <rFont val="Times New Roman"/>
        <family val="1"/>
      </rPr>
      <t>.</t>
    </r>
  </si>
  <si>
    <r>
      <t xml:space="preserve">Progress against target 1.3:
(a) Socio-economic data collection tool </t>
    </r>
    <r>
      <rPr>
        <sz val="11"/>
        <color rgb="FFFF0000"/>
        <rFont val="Times New Roman"/>
        <family val="1"/>
      </rPr>
      <t>developed</t>
    </r>
    <r>
      <rPr>
        <sz val="11"/>
        <color indexed="8"/>
        <rFont val="Times New Roman"/>
        <family val="1"/>
      </rPr>
      <t xml:space="preserve">. Bespoke GIS-base socio-economic modelling tool </t>
    </r>
    <r>
      <rPr>
        <sz val="11"/>
        <color rgb="FFFF0000"/>
        <rFont val="Times New Roman"/>
        <family val="1"/>
      </rPr>
      <t>developed</t>
    </r>
    <r>
      <rPr>
        <sz val="11"/>
        <color indexed="8"/>
        <rFont val="Times New Roman"/>
        <family val="1"/>
      </rPr>
      <t xml:space="preserve">
(b) Baseline report on social and gender vulnerability </t>
    </r>
    <r>
      <rPr>
        <sz val="11"/>
        <color rgb="FFFF0000"/>
        <rFont val="Times New Roman"/>
        <family val="1"/>
      </rPr>
      <t>developed</t>
    </r>
    <r>
      <rPr>
        <sz val="11"/>
        <color indexed="8"/>
        <rFont val="Times New Roman"/>
        <family val="1"/>
      </rPr>
      <t xml:space="preserve"> under the community Risk Prioritization Model (RPM), with 28% of respondents being women
(c) Analysis of the existing DisInventar databases in the three riparian countries </t>
    </r>
    <r>
      <rPr>
        <sz val="11"/>
        <color rgb="FFFF0000"/>
        <rFont val="Times New Roman"/>
        <family val="1"/>
      </rPr>
      <t>completed</t>
    </r>
  </si>
  <si>
    <r>
      <t xml:space="preserve">Further to the recommendations of the EU Floods Directive (2007/60/EC) for the basin-wide flood management, the Project has found the </t>
    </r>
    <r>
      <rPr>
        <i/>
        <sz val="11"/>
        <color rgb="FF000000"/>
        <rFont val="Times New Roman"/>
        <family val="1"/>
      </rPr>
      <t>transboundary approach to be superior in terms of cost effectiveness</t>
    </r>
    <r>
      <rPr>
        <sz val="11"/>
        <color rgb="FF000000"/>
        <rFont val="Times New Roman"/>
        <family val="1"/>
      </rPr>
      <t>. Specifically, in the use of subject expertise, including through hired consultants, information can be deployed over a larger, supranational area to gain cost efficiencies. In addition, by virtue of a cooperative approach that considers knock-on effects of interventions in one place, on another place costly maladaptation outcomes are avoided. By considering impacts of interventions across the whole project area, the transboundary approach ensures that the risk of negative and costly outcomes is mitigated and that benefits are shared widely across the basin.</t>
    </r>
  </si>
  <si>
    <t>No changes have been made to project outputs, outcomes or activities. Project Objective and Results Framework remain valid.</t>
  </si>
  <si>
    <t xml:space="preserve">(i) Gender competencies of each project team member have been assessed and knowledge improved through UNDP's manadatory training courses, e.g: The Gender Journey: Thinking outside the box, UN Course on Prevention of Harassment, Sexual Harassment and Abuse of Authority, Prevention of Sexual Exploitation and Abuse of the Local Population and UN Human Rights and Responsibilities 
(ii) Gender competencies were amongst criteria in the ToRs for recruitment of the team members
(iii) The Global Water Partnership Organization (GWP), Responsible Party for implementation of the Project Outcome 2 - Improved Institutional Arrangements, commissioned Gender Expert who reviewed and updated the Project's Gender Action Plan (GAP) during the reporting period
(iv) Gender responsiveness of the poject budget was assessed during the budger revision process, confirming that project activities were adequately funded to address both men's and women's differentiated adaptation needs. The budget includes sufficent resources for engagement of National Gender Experts who monitored GAP implementation, and are to conduct gender training of the project team, key stakeholders and local communities, asses capacities of the national partnering institutions to carry out gender-responsive activities and help them build their gender capacities. Revised budget was endorsed by the Regonal Project Board (RPB).
(v) ToR for the socio-economic and flood marks data collection in the flood affected areas treated gender disaggregated data wherever possible, and defined numbers of female respondends during the consultations process
(vi) Trainings delivered by the project were tailored in a way to ensure at minimum 50% of women among the participants
(vii) Finally, the AF Principle 5 - gender equality and women's empowerment has been reviewed against during the social and environmental screening, of all sub-projects 
</t>
  </si>
  <si>
    <r>
      <t xml:space="preserve">USP 1: </t>
    </r>
    <r>
      <rPr>
        <i/>
        <sz val="11"/>
        <color theme="1"/>
        <rFont val="Times New Roman"/>
        <family val="1"/>
      </rPr>
      <t>[name the USP]</t>
    </r>
  </si>
  <si>
    <t>GEF funded, UNDP implemented  “Enabling transboundary cooperation and integrated water resources management in the extended transboundary Drin River Basin”project</t>
  </si>
  <si>
    <t>DRR and Early Warning System</t>
  </si>
  <si>
    <r>
      <t>Mid-term:</t>
    </r>
    <r>
      <rPr>
        <sz val="11"/>
        <color theme="1"/>
        <rFont val="Times New Roman"/>
        <family val="1"/>
      </rPr>
      <t xml:space="preserve"> Addressing the flood risk management in line with the EU Flood Directive (EUFD), following the Preliminary Flood Risk Assessment, prioritizing flood risk at the community level and producing the flood hazard indundation maps and flood riks maps</t>
    </r>
  </si>
  <si>
    <r>
      <rPr>
        <b/>
        <sz val="11"/>
        <color theme="1"/>
        <rFont val="Times New Roman"/>
        <family val="1"/>
      </rPr>
      <t xml:space="preserve">Mid-term: </t>
    </r>
    <r>
      <rPr>
        <sz val="11"/>
        <color theme="1"/>
        <rFont val="Times New Roman"/>
        <family val="1"/>
      </rPr>
      <t>As all Riparian States are candidates for EU accession, the project has fully followed relevant EU directives: EU Water Directive (EUWD) and EU Floods Directive (EUFD), in close collaboration with designated national authorities. Thus, all deliverables will serve the Riparians' obligations as the EU candidates and at the same time fufill contemporary standards in flood risk management.</t>
    </r>
  </si>
  <si>
    <r>
      <rPr>
        <b/>
        <sz val="11"/>
        <color theme="1"/>
        <rFont val="Times New Roman"/>
        <family val="1"/>
      </rPr>
      <t>Mid-term:</t>
    </r>
    <r>
      <rPr>
        <sz val="11"/>
        <color theme="1"/>
        <rFont val="Times New Roman"/>
        <family val="1"/>
      </rPr>
      <t xml:space="preserve"> No such measures have been identified by mid-term.</t>
    </r>
  </si>
  <si>
    <r>
      <t xml:space="preserve">The overall progress during the reporting period has been rated as </t>
    </r>
    <r>
      <rPr>
        <u/>
        <sz val="11"/>
        <rFont val="Times New Roman"/>
        <family val="1"/>
      </rPr>
      <t>"Satisfactory (S)"</t>
    </r>
    <r>
      <rPr>
        <sz val="11"/>
        <rFont val="Times New Roman"/>
        <family val="1"/>
      </rPr>
      <t>, as project activities planned for current reporting period progressed on track to achieve most of its major outcomes/outputs with only minor shortcomings. During the reporting period the project has geared up to</t>
    </r>
    <r>
      <rPr>
        <u/>
        <sz val="11"/>
        <rFont val="Times New Roman"/>
        <family val="1"/>
      </rPr>
      <t xml:space="preserve"> successfully complete its Component/Outcome 1</t>
    </r>
    <r>
      <rPr>
        <sz val="11"/>
        <rFont val="Times New Roman"/>
        <family val="1"/>
      </rPr>
      <t xml:space="preserve"> and </t>
    </r>
    <r>
      <rPr>
        <u/>
        <sz val="11"/>
        <rFont val="Times New Roman"/>
        <family val="1"/>
      </rPr>
      <t>deliver 44% of the entire project budget</t>
    </r>
    <r>
      <rPr>
        <sz val="11"/>
        <rFont val="Times New Roman"/>
        <family val="1"/>
      </rPr>
      <t xml:space="preserve">, thus largely mitigating delays caused by COVID-19 pandemic outbreak, which nearly coincided with the commencement of the project implementation and lasted with various intensity during the first two years of implementation.
Within the Outcome 1, the project has succeeded to develop the flood risk maps with a pretty detailed granularity of community risk in the nominated flood risk areas, which may likely pose a precedent not just for the Drin River Basin but beyond. These maps have established a good foundation for planning and appraisal-led design of future community flood protection structural and non-structural measures, policy development, etc.
Full complementarity has been established by other project intitatives, GIZ run "Adaptation to Climate Change through Flood Risk Management" Project, and EU IPA funded "Support to Implementation and Monitoring of Water Management in Montenegro" Project so that any overlaps in the activities were avoided. The Project has modelled and mapped the high-risk flood plains in Albania and Montenegro as tasked by the designated authorities (Water Management Administrations), while the entire Crn Drim sub-basin in North Macedonia was modelled and mapped in detail, as foreseen by the Project Document.
Finally, effective partnerships were established with the key national beneficiaries and partnering institutions, such as the National Hydrometeorological Services, Water Management Administrations and relevant ministries in the riparian states. Comprehensive training plan has been developed, while certain trainings to riparian stakeholders were successfully delivered.
</t>
    </r>
  </si>
  <si>
    <r>
      <rPr>
        <b/>
        <sz val="11"/>
        <color theme="1"/>
        <rFont val="Times New Roman"/>
        <family val="1"/>
      </rPr>
      <t>Good</t>
    </r>
    <r>
      <rPr>
        <sz val="11"/>
        <color theme="1"/>
        <rFont val="Times New Roman"/>
        <family val="1"/>
      </rPr>
      <t xml:space="preserve">
73 officials (out of whom 51% are women) were trained in advanced climate risk management planning and flood prevention measures (covering hydraulic modelling), as well as in the post disaster needs assesment (PDNA) techniques during the reporting preiod</t>
    </r>
  </si>
  <si>
    <t xml:space="preserve">Yes. SE screening procedure was carried out for each of the foreseen structural protection measures against all SE principles,  the initially foreseen risks were (re)assessed and safeguards developed under the ESMP were confirmed.
</t>
  </si>
  <si>
    <t>N/A - UNDP performed both IE and EE roles.</t>
  </si>
  <si>
    <r>
      <t xml:space="preserve">List each USP that has been identified in the reporting period to the level where effective ESP compliance is possible. </t>
    </r>
    <r>
      <rPr>
        <b/>
        <sz val="11"/>
        <color rgb="FFFF0000"/>
        <rFont val="Times New Roman"/>
        <family val="1"/>
      </rPr>
      <t>No USPs were identified during the reporting period.</t>
    </r>
    <r>
      <rPr>
        <b/>
        <sz val="11"/>
        <color theme="1"/>
        <rFont val="Times New Roman"/>
        <family val="1"/>
      </rPr>
      <t xml:space="preserve">
</t>
    </r>
    <r>
      <rPr>
        <b/>
        <i/>
        <sz val="11"/>
        <color theme="1"/>
        <rFont val="Times New Roman"/>
        <family val="1"/>
      </rPr>
      <t>Add lines as necessary, one line for every USP identified.</t>
    </r>
    <r>
      <rPr>
        <b/>
        <sz val="11"/>
        <color theme="1"/>
        <rFont val="Times New Roman"/>
        <family val="1"/>
      </rPr>
      <t xml:space="preserve"> </t>
    </r>
  </si>
  <si>
    <t>The project continued regular consultations with the national focal points (NFPs), as well governments-appointed representatives to the Drin Core Group (DCG), which held two sessions during the reporting period, on 1 June and 24 November 2022, also in the capacity of the Regional Project Board (RPB). 
All relevant project deliverables were shared wth the DCG and its subsidiary, Expert Working Group for Floods (EWGF), for endorsement, while major progress, challenges, budget revisions and updates to the Multi Year Work Plan (MYWP) were presented at the DCG sessions. DCG/RPB reports were signed and disseminated.
Meetings and consultations were regularly carried out with the key implementing partners and national stakeholders, such as directors of National Water Agencies, National Hydrometeorological Services (NHMS) either virtually or in person. Project continued lobbying and advocating in support of CC adaptation, EWS and DRR at all aforementioned occasions.</t>
  </si>
  <si>
    <t>Disaster Risk Reduction (DRR) and climate-proofing requirements were embedded in the ToRs for the three detailed designs of structural flood risk protection measures in Montenegro and North Macedonia, identified in the project proposal: (i) rehabilitation of emankements  along Bojana/Buna River in Montenegro, (ii) regulation of the rivrbed and rehabilitation of Bridges in the downstream Gracanica River and (iii) Regulation of the Sateska riverbed.
Climate change (CC) aspects have been addressed in the Assessment of the hydro-meteorological mointoring networks in the Drin River Basin by the Key International Hydro-met Networks Expert, so that the new hydro-meteorological monitoring stations were procured and are to be installed fully taking into account the disaster and climate risks.</t>
  </si>
  <si>
    <t>1. Flood Risk Maps developed by the prioritized flood risk areas of the Drin River Basin, have taken into account future projections of floods affected by different climate changes scenarios within various flood return periods. Maps are based on the basin-wide hydrological model developed as part of the project (in HEC-HMS software), while successfully addressing the temporal and spatial intermittency in the obtained hydromet data series, which limited data quality for assessment and modelling purposes, by using satellite imagery that provides for the climate parameters assessment for creating virtual rain/snow gauges over the DRB at various time steps and preparing long time series with enough data to be processed and calculate both statistical rainfall values at virtual gauges and variograms related to rain heterogeneity, depending on the altitude and the distance to the sea. Rainfall values of recent flood events gathered this way were used for validation of hydrological and hydraulic models. Climate risk information obtained this way was used during the appraisal-led design of structural flood protection measures.</t>
  </si>
  <si>
    <t xml:space="preserve">1. Water Quality Monitoring Plan was developed as part of the Environmental Impact Assessment, and implemented during the execution of works on the preselected structural measure on relocation of the Sateska riverbed in North Macedonia. No release of harmful substances was registered during the plan monitoring activities.
2. During the civil works on the aforementioned structural measure on relocation of the Sateska riverbed, appropriate designed geotextiles were used as anti-seepage measures during the excavation works. No seepage incidents were recorded.
3. Water quality monitoring measures were developed during the detailed design and implemented during the works execution. No deterioration of water quality was recorded during the implementation of works. </t>
  </si>
  <si>
    <t>Fully completed</t>
  </si>
  <si>
    <t>Under implementation. The FM policy and enabling environments in each riparian countries were reviewed and the development of risk financing and risk transfer mechanisms strategy to include private sector engagement strategy for long-term implementation of risk financing and risk transfer mechanisms is underway. 
The other activities haven't started.</t>
  </si>
  <si>
    <t xml:space="preserve">a) Institutional mapping to identify the current relevant national and sub-national goverment departments with functions in flood risk management in each Riparian country underway
b) Institutional capacity assessment and gap analysis completed
c) Revision of The ToR of the Drin River Basin Expert Working Group on Floods (EWGF) completed, in consultations with teh riparian states and the Drin Core Group (DCG), a strategy and a five-year work programme of the EWGF completed
The other activities haven't started. </t>
  </si>
  <si>
    <t>Procurement process started.</t>
  </si>
  <si>
    <t>Non-structural measure of development of Post Disaster Needs Assessment (PDNA) methodology, tools and techniques and training-of-trainers for designated municipal authorities, in close collaboration with the Directorate for Protection and Rescue of the Ministry of Inerior of Montenegro were implemented.</t>
  </si>
  <si>
    <t>Even though the project team is spread across countries in the region, and travel were limited due to COVID-19, the project manager has been able to build a collaborative team, with regular discussions and informal communication between members, ensuring lessons learned are shared and colleagues work together to achieve project results and resolve challenges. The Project Manager, with strong technical support from the CTA have also been able to provide important feedbacks on some of the project reports to improve the quality and/or increase its relevance and scope (technical and geographical). There has been a strong demonstration of adaptive management from the team. 
In terms of project results, the rating can be considered "satisfactory", with a significant acceleration in project implementation over the last year of implementation, owing in part to the lifting of COVID-19 restrictions. Under component 1, with the above-mentioned support of the CTA, hazard and risk knowledge management tools were successfully developed and shared with the countries and their representatives/technicians. Under component 2, for which GWP-Med is responsible, most deliverables are not finalized at the time of reporting. Delays in the completion of component 2 activities can partly be explained by the changes in staff in GWP-Med. With the new component manager in place since March 2022, and different planning meetings organized and planned with GWP-Med in the last months of the year and in 2023, it is hoped that the delivery of activities will accelerate in 2023. This is important as the conduct of some activities depend on the realization of some reports planned under component 2. Under component 3, safeguards and other preparatory work was conducted and some of the infrastructures have already been installed in North Macedonia. The early conduct of these activities will give the opportunity for the team to take appropriate measures for operations and maintenance. 
With the lifting of COVID-19 restrictions, the first Drin Core Group (DCG) meeting since the start of the project could be held in person, providing the opportunity for the project team to also meet in person. Meetings with national counterparts were held as necessary. A team meeting was also held on the side of the DCG meeting, to reflect on the project achievements and challenges and plan for 2023. 
The Mid-Term review (MTR) was also conducted in 2022, with important lesssons learned and recommendations. This includes in particular the need for advocacy at the national level to ensure the project sustainability, considering (i) the absence of an authority for the basin (the DCG does not have legal authority) and (ii) the lack of capacity of hydromet services. The project team will also need to advocate at the national level for increased regional collaboration, in particular in terms of data sharing. The MTR also recommends to provide technical support to GWP-Med for the achievement of componnent 2. Finally, the MTR suggests to assess within 6 months time of MTR submission (by April 2023) whether the project will need to request a no-cost extension. This is to ensure the sustainability of project activities, in particular for the infrastructures under component 3. The MTR has assessed the progress towards results as Satisfactory for the objective, Highly Satisfactory for Component 1, Moderately Satisfactory for Component 2 and Satisfactory for Component 3. The Project Implementation &amp; Adaptive Management was rated Highly Satisfactory and the Sustainability Moderately Likely. 
One of the main risk identified for this project is the absence of an authority for the Drin River Basin. This puts at risk the sustainability of the project, negatively impacting the potential for knowledge retention and the sharing of practices beyond the project. GWP-Med, as the secretariat for the DCG can play this role to an extent. It is however hoped that an authority will be set-up in the coming years, with GWP-Med's support. In the meantime, as mentioned above, the project team will need to carry out important advocacy actvities at the national level to ensure project sustainability and the engagement of project partners.</t>
  </si>
  <si>
    <t xml:space="preserve">A lack of basin-level institutional frameworks to deal with flood risk management has posed challenges to the project team. Institutions that do exist, such as the Drin Core Group (DCG), based on a memorandum of understanding between riparian nations signed ten years ago to consider transboundary issues in the basin, are temporary in nature and do not provide the certainty of well-developed long-term frameworks. Despite its role as the Regional Project Board, the DCG was unable to deal with issues in implementation of the structural measures along transboundary water bodies that were raised before them, e.g. securing approval from the authorities from the riparian states of Albania and Montenegro on reconstruction of the embankments along Montenegro banks of the Bojana/Buna River.
Given the inability of DCG to resolve issues with Bojana/Buna structural intervention, the project identified an already existing, bi-lateral framework agreement, and facilitated resolution of the issue through the Bilateral Commission for Management of the Transboundary Water Resources between Albania and Montenegro, thus improving the transboundary cooperation arrangements between the two riparian states. The lengthiness of the transboundary consultation process impacted the project timeliness; however, the proposed structural intervention will be completed within the project timeframe. 
</t>
  </si>
  <si>
    <r>
      <rPr>
        <b/>
        <sz val="11"/>
        <color rgb="FF000000"/>
        <rFont val="Times New Roman"/>
        <family val="1"/>
      </rPr>
      <t>Mid-term:</t>
    </r>
    <r>
      <rPr>
        <sz val="11"/>
        <color rgb="FF000000"/>
        <rFont val="Times New Roman"/>
        <family val="1"/>
      </rPr>
      <t xml:space="preserve">
1. In case of transboundary, basin-wide projects, all parts of a transboundary basin (sub-basins) should be made part of the project. Drin FRM project not having encompassed the White Drin sub-basin in Kosovo (because of the UN Security Council Resolution No. 1244 from 1999), absence of hydro-meteorological historical data values for almost 1/3 of the overall DRB water flow could have negativelly affect the accuracy of the hydrological and hydraulic modelling of other downstream parts of the Drin River Basin. However, the project team reached out to Kosovo Hydromet Service and gathered necessary hydromet data at no additional cost, which were used for hydrologic and hydraullic modeling and hydromet monitoring network assessment
2. Absence of permanent basin level legal/insitutional framework (e.g. framework agreement on DRB) to deal with flood risk challenges may pose a threat for sustainability of certain project outputs, particularly those related to the transboundary policy development. Institutions that do exist, such as the MoU signed a decade ago to consider transboundary issues in the basin are temporary in nature and do not provide the certainty of well developed long-term legal frameworks.</t>
    </r>
  </si>
  <si>
    <r>
      <rPr>
        <b/>
        <sz val="11"/>
        <color rgb="FF000000"/>
        <rFont val="Times New Roman"/>
        <family val="1"/>
      </rPr>
      <t>Mid-term:</t>
    </r>
    <r>
      <rPr>
        <sz val="11"/>
        <color rgb="FF000000"/>
        <rFont val="Times New Roman"/>
        <family val="1"/>
      </rPr>
      <t xml:space="preserve"> Temporal and spatial intermittency in the obtained hydromet data series, which limited data quality for assessment and modelling purposes, was addressed by the project by using the satellite imagery available based on UNDP-NASA MoU on data exchange. This provided climate parameters for (i) creating virtual rain/snow gauges over the Drin River Basin at various time steps, (ii) preparing long time series with enough data to be processed and (iii) calculating statistical rainfall values at virtual gauges and variograms related to rain heterogeneity, depending on the altitude and the distance to the sea. Rainfall values of recent flood events gathered this way were used for validation of hydrological and hydraulic models.</t>
    </r>
  </si>
  <si>
    <t>Inexistence of centralised, basin-wide database of hydro-meteorological data in digital format posed difficulties to the project team to gather relevant (meta)data on the hydrological or meteorological monitoring stations necessary for the assessment of national hydromet monitoring newtorks, historical hydro-meteorological data series needed for hydrological modelling, etc. The project developed effective partnerships with the national hydromet services that own the data, supported them in data digitalization and analytics and acquired required hydromet data. 
A basin-wide data repository with data exchange protocols should be created once the legal framework and permanent basin-wide institutions are established.</t>
  </si>
  <si>
    <t xml:space="preserve">
With the completion of the socio-economic Community Risk Prioritization Model (RPM) and development of the Flood Risk Maps, the Project has reached out to the most vulnerable communities and engaged them in implementation of community-based flood protection measures, both structural and non-structural.
Some of the most vulnerable communities, such as municipalities of Ulcinj and Niksic in Montenegro, Shkoder and Lezhe in Albania and Ohrid, Struga and Debrca in North Macedonia have already been actively involved in the appraisal-led design of structural and non structural flood protection measures, some of which have already been completed. Both regional and national teams and key experts have regularly met with relevant community representatives throughout the reporting period, both in person or online. Furthermore, the project foresees continued implementation of several (non)structural measures in the communities at high flood-risk. The communities have expressed great interest in development of particular non-structural measures as a follow up on the flood risk maps, such as the municipal flood risk management plans that would include spatial zoning plans (Lezhe, Debrca, Ohrid, Struga). Also, the concerned communities earmarked funds from municipal budgets for operation and maintenance of the built flood protection structures, confirmed through the Letters of Commitments that the municipal mayors also discussed with the Mid-term Review Expert.</t>
  </si>
  <si>
    <t>The assessment of the National Hydromet Services' (NHSs) institutional arrangements and capacity for the operation and maintenance (O&amp;M) of the hydrometric network by the Key International Hydromet Network Expert has already identified lack of funds for proper O&amp;M. As stated above, an Institutional capacity development plan for hydrometric network O&amp;M was developed, detailing manpower, financial requirements, and training needs, development of tailor-made trainings and manuals, etc. The plan was presented to the Drin Core Group (DCG)/ Regional Project Board with an aim for the DCG members to advocate with their respective Governments on broadening the financial support to already underfunded national hydromet services. Certain trainings, such as those on hydraulic modeling, have been successfully delivered, not only to the representatives of public institutions, but also to academia, non-government sector, etc.</t>
  </si>
  <si>
    <r>
      <t xml:space="preserve">1. </t>
    </r>
    <r>
      <rPr>
        <u/>
        <sz val="11"/>
        <color theme="1"/>
        <rFont val="Times New Roman"/>
        <family val="1"/>
      </rPr>
      <t>Avoidance</t>
    </r>
    <r>
      <rPr>
        <sz val="11"/>
        <color theme="1"/>
        <rFont val="Times New Roman"/>
        <family val="1"/>
      </rPr>
      <t xml:space="preserve"> of physical and economic resettlements
2. </t>
    </r>
    <r>
      <rPr>
        <u/>
        <sz val="11"/>
        <color theme="1"/>
        <rFont val="Times New Roman"/>
        <family val="1"/>
      </rPr>
      <t>Mitigation</t>
    </r>
    <r>
      <rPr>
        <sz val="11"/>
        <color theme="1"/>
        <rFont val="Times New Roman"/>
        <family val="1"/>
      </rPr>
      <t xml:space="preserve"> - in case of impacts on Roma settlements (or those of any other vulnerable group or beneficiary) that may lead to economic resettlement, stakeholders will have access to compensation 
3. </t>
    </r>
    <r>
      <rPr>
        <u/>
        <sz val="11"/>
        <color theme="1"/>
        <rFont val="Times New Roman"/>
        <family val="1"/>
      </rPr>
      <t>Manage:</t>
    </r>
    <r>
      <rPr>
        <sz val="11"/>
        <color theme="1"/>
        <rFont val="Times New Roman"/>
        <family val="1"/>
      </rPr>
      <t xml:space="preserve"> stakeholders will be informed of the project-level Grievance Redress Mechanism (GRM), which will be advertised in the informal settlements
4. </t>
    </r>
    <r>
      <rPr>
        <u/>
        <sz val="11"/>
        <color theme="1"/>
        <rFont val="Times New Roman"/>
        <family val="1"/>
      </rPr>
      <t>Manage:</t>
    </r>
    <r>
      <rPr>
        <sz val="11"/>
        <color theme="1"/>
        <rFont val="Times New Roman"/>
        <family val="1"/>
      </rPr>
      <t xml:space="preserve"> Public insight into the design documents will be advertised and facilitated by designated authorities and overseen by project
5. </t>
    </r>
    <r>
      <rPr>
        <u/>
        <sz val="11"/>
        <color theme="1"/>
        <rFont val="Times New Roman"/>
        <family val="1"/>
      </rPr>
      <t>Manage:</t>
    </r>
    <r>
      <rPr>
        <sz val="11"/>
        <color theme="1"/>
        <rFont val="Times New Roman"/>
        <family val="1"/>
      </rPr>
      <t xml:space="preserve"> Following public insight into design documents, public debates will be announced in local and wider media and facilitated by authorities designated by law. Public debates' minutes will be publicized</t>
    </r>
  </si>
  <si>
    <t>Progress against the target 3.3
(a) 40 communities in Montenegro supported by PDNA training
(b) 0</t>
  </si>
  <si>
    <r>
      <t xml:space="preserve">a) 15% increase in institutional capacity measured
b) (i) </t>
    </r>
    <r>
      <rPr>
        <sz val="11"/>
        <color rgb="FFFF0000"/>
        <rFont val="Times New Roman"/>
        <family val="1"/>
      </rPr>
      <t>47</t>
    </r>
    <r>
      <rPr>
        <sz val="11"/>
        <color indexed="8"/>
        <rFont val="Times New Roman"/>
        <family val="1"/>
      </rPr>
      <t xml:space="preserve"> public officials and other key national/regional stakeholders from 3 riparian states (27 women or 57%) trained in Staff from targeted institutions trained in advanced climate risk management planning and and flood prevention measures (covering hyraullic modelling) 
(ii) </t>
    </r>
    <r>
      <rPr>
        <sz val="11"/>
        <color rgb="FFFF0000"/>
        <rFont val="Times New Roman"/>
        <family val="1"/>
      </rPr>
      <t>27</t>
    </r>
    <r>
      <rPr>
        <sz val="11"/>
        <color indexed="8"/>
        <rFont val="Times New Roman"/>
        <family val="1"/>
      </rPr>
      <t xml:space="preserve"> municipal officials in Montenegro (12 female participants or 46%)  trained in conducting post-event flood damages and losses assessment and Post-Disaster-Needs-Assessment (PDNA) based on the tailored PDNA methodology
(iii) </t>
    </r>
    <r>
      <rPr>
        <sz val="11"/>
        <color rgb="FFFF0000"/>
        <rFont val="Times New Roman"/>
        <family val="1"/>
      </rPr>
      <t>8</t>
    </r>
    <r>
      <rPr>
        <sz val="11"/>
        <color indexed="8"/>
        <rFont val="Times New Roman"/>
        <family val="1"/>
      </rPr>
      <t xml:space="preserve"> national hydromet services staff (out of whom 3 women or 37%) received hands on training in hydrometric network design and O&amp;M, including the planning, design, establishment and upgrade of monitoring stations to meet a range of needs, data exchange, etc.
</t>
    </r>
  </si>
  <si>
    <t>COVID-19 pandemic outbreak that nearly coincided with the project start, lasted throughout 2021 with varying intensity, thus significantly affecting the pace of project implementation and causing delays across most activities. Project responded by changing the work modalities and switching to telecommuning and teleworking of team members, using of e-procurement tools, etc. The effective use of IT tools has helped maintaining momentum over most of the activities, while those that were related to physical activity in the field were, in most cases, postponed until the lifting of COVID-19 restrictions. Proficiency in contemporary IT skills, allowed project personnel to keep fulfilling relevant tasks while working remotely.
Delays caused by COVID-19 pandemic were addressed through revised Multi Year Work Plan (MYWP) and Budget, thereby postponing unrealized activities to 2022 and beyond, along the same budget lines. The proposed changes were endorsed by the Project Board and the affected the project timeliness only. 
The implementation picked up during 2022 setting the project back on track with the delivery reaching 44% of the total budget.</t>
  </si>
  <si>
    <r>
      <t xml:space="preserve">Mid-term:
</t>
    </r>
    <r>
      <rPr>
        <sz val="11"/>
        <color rgb="FF000000"/>
        <rFont val="Times New Roman"/>
        <family val="1"/>
      </rPr>
      <t>1. GIS-based community Risk Prioritization Model can be scaled up to other river basins in the Western Balkans and beyond, whether transboundary or not.
2. However, to ensure full sustainability of the measures implemented by the project, the permanent basin-wide legislative framework followed by establishment of a permanent basin level water management entity (e.g. river basin commission) would have to be set up, as recommended by Midterm Review (MTR) findings and envisaged in the Drin Strategic Action Programme (SAP).The project has however addressed this by presenting the deliverables to the DCG and asking for advocacy with national governments.</t>
    </r>
  </si>
  <si>
    <r>
      <t xml:space="preserve">Mid-term: </t>
    </r>
    <r>
      <rPr>
        <sz val="11"/>
        <color rgb="FF000000"/>
        <rFont val="Times New Roman"/>
        <family val="1"/>
      </rPr>
      <t>For implementation of transboundary adaptation interventions, presence of a transboundary legal institutional framework is of great benefit. Such framework is a warrant of sustainability, and moreover, prospect for scaling up of project/programme outputs. The project in the meantime has addressed the transboundary issues through the formal bi-lateral bodies where existing (e.g. bi-lateral transboundary water management committees, etc.) or through presentation of its deliverables to the DCG and requests for DCG advocacy of them with the national governments.</t>
    </r>
  </si>
  <si>
    <r>
      <t xml:space="preserve">Mid-term:
</t>
    </r>
    <r>
      <rPr>
        <sz val="11"/>
        <color rgb="FF000000"/>
        <rFont val="Times New Roman"/>
        <family val="1"/>
      </rPr>
      <t>Information and knowledge products by the project have been made available to the designated beneficiaries in digital format by handing over models in relevant software and in hard copies as maps catalogues, reports, etc. In coordination with beneficiaries, the project opted for contemporary freeware, such as the US Army Corps of Engineers developed HEC package for hydrological modelling (HEC-HMS), hydraulic modelling (HEC-RAS), flood impact socio-economic modelling (HEC-FIA), which can be upgraded by benefiting institutions free of charge, contrary to the expensive software for which annual extention of licences are required and frequently cannot be afforded by beneficiary insitutions.
During the development of safeguard studies full participatory approach was applied by the designated institutions, thus allowing for public insight and commenting into the developed documents, public consultations and feedback.</t>
    </r>
    <r>
      <rPr>
        <b/>
        <sz val="11"/>
        <color rgb="FF000000"/>
        <rFont val="Times New Roman"/>
        <family val="1"/>
      </rPr>
      <t xml:space="preserve">
</t>
    </r>
  </si>
  <si>
    <r>
      <rPr>
        <b/>
        <sz val="11"/>
        <color rgb="FF000000"/>
        <rFont val="Times New Roman"/>
        <family val="1"/>
      </rPr>
      <t>Mid-term:</t>
    </r>
    <r>
      <rPr>
        <sz val="11"/>
        <color rgb="FF000000"/>
        <rFont val="Times New Roman"/>
        <family val="1"/>
      </rPr>
      <t xml:space="preserve"> Project has developed the following knowledge products:
- Methods and tools for undertaking socio-economic surveys to fully map the socio-economic conditions within the DRB
- Roadmap to Sendai/Desinventar Harmonisation in Drin River Basin
- Socio-economic Risk Model to support the detailed engineering design of structural measures
- Optimized design of the hydrometeorological monitoring networks in the Drin River Basin
- Flood hazard inundation maps for the prioritized high-risk flood plains in the Drin River Basin parts in Albania and North Macedonia
- Flood risk maps for the prioritized high-risk flood plains in the DRB
- Flood risk modelling and mapping technical guidance document (covering ‘hydraulic and modelling mapping of flood risk’ topics of the guidance)
- Project participated in the Adaptation Fund study on Transboundary Approaches to Climate Adaptation: Lessons Learned from the Adaptation Fund's Regional Projects and Programmes (https://www.adaptation-fund.org/document/transboundary-approaches-to-climate-adaptation-lessons-learned-from-the-adaptation-funds-regional-projects-and-programmes/)
- Project was presented at the AF, UNECE Global Workshop on Water, Agriculture and Climate Change (https://www.adaptation-fund.org/document/transboundary-approaches-to-climate-adaptation-lessons-learned-from-the-adaptation-funds-regional-projects-and-programmes/) </t>
    </r>
  </si>
  <si>
    <t xml:space="preserve"> </t>
  </si>
  <si>
    <r>
      <t xml:space="preserve">High-quality flood hazard inundation maps and flood risk information maps for the prioritized areas of potentially significant flood risk (APSFRs) </t>
    </r>
    <r>
      <rPr>
        <sz val="11"/>
        <color rgb="FFFF0000"/>
        <rFont val="Times New Roman"/>
        <family val="1"/>
      </rPr>
      <t>generated and disseminated</t>
    </r>
    <r>
      <rPr>
        <sz val="11"/>
        <color indexed="8"/>
        <rFont val="Times New Roman"/>
        <family val="1"/>
      </rPr>
      <t>, in coordination with relevant national authorities.
(a) Flood Forecasting (FF) part of the FFEWS coverage enhanced both spatially and altitudinally by 20%</t>
    </r>
  </si>
  <si>
    <t>The learning objectives, which include experience sharing within and across the sectors and between different initiatives (e.g. similar projects run by GIZ, EU IPA, etc.), have been met by connecting key stakeholder groups, practitioners and experts through various platforms, such as the two basin-wide technical working groups on hydrometeorological monitoring and flood risk mapping facilitated by GIZ (2 sessions held during the reporting period) with full Drin FRM project participation and results presentation, or the project-facilitated sessions of the Expert Working Group on floods (one session facilitated). Further, the learning objectives encompassed short and long-term learning and training programmes to a state level institutions, which have been addressed through a series of tailored trainings, such as those in advanced climate risk management planning and flood prevention measures (covering hydraulic modelling) and post disaster needs assessment methodology and techniques that have been delivered to the national flood risk management practitioners during the reporting period.</t>
  </si>
  <si>
    <t>The project embedded gender considerations into all of its activities during the reporting period. During the gathering of socio-economic data in the prioritized communities at flood risk, using the ground truthing, particular attention was paid to the local communities with higher involvement of women, as well as other vulnerable groups. Preference was given to those communities during the long-listing and prioritization of flood protection measures.
The issue of unavailability of the census data disaggregated down below the municipal level, including the data disaggregated by gender, threatened to affect the proper assessment of the most vulnerable communities/villages in the flood prone areas, which had to be addressed by using the most recent available data that was later validated through the ground truthing. As a lesson learned, when properly conducted, the ground truthing, makes a powerful validation tool for the s/e data obtained through desktop research or acquired from the national institutions.</t>
  </si>
  <si>
    <t>Direct beneficiaries: 94,850 (51% women)/ 5.9% of DRB population
Indirect beneficiaries: 800,000 (51% of women)</t>
  </si>
  <si>
    <t>Completed detailed designs of all flood protection structural measures in Montenegro and North Macedonia, included the development of Environmental and Social Screening and Impact Assessment (ESIA). The safeguard measures identified through ESMP have proved effective to avoid undesired negative impacts. Implementation of the safeguard measures during the execution of civil works on structural measures in North Macedonia was overseen by construction supervision (independent team of engineers, all licensed by the state and separately commissoned to oversee the constructon works), Environmental and Social Safeguards Engineer, Project Management Unit (Regional Project Manager and Chief Technical Advisor).</t>
  </si>
  <si>
    <r>
      <t xml:space="preserve">Mid-term: </t>
    </r>
    <r>
      <rPr>
        <sz val="11"/>
        <color rgb="FF000000"/>
        <rFont val="Times New Roman"/>
        <family val="1"/>
      </rPr>
      <t>The project has followed new approach in the climate-informed basin and national risk reduction and early warning, which scaled up the use of climate-risk information tools and approaches across all sectors. Development of flood hazard and flood risk maps for all prioritized high-risk flood plains has served as foundation for informed decision making in areas such as the spatial planning and construction zoning, long-listing and appraisal-led design of capital flood protection infrastructure. This will provide a strong baseline for the adoption and replication of new infrastructure.</t>
    </r>
  </si>
  <si>
    <t>Abovementioned objectives have contributed mainly to the Outcome 2, e.g. in line with the Indicator Target 2.2.</t>
  </si>
  <si>
    <r>
      <t xml:space="preserve">a) Institutional mapping to identify the current relevant national and sub-national goverment departments with functions in flood risk management in each Riparian country underway
b) Institutional capacity assessment and gap analysis </t>
    </r>
    <r>
      <rPr>
        <sz val="11"/>
        <color rgb="FFFF0000"/>
        <rFont val="Times New Roman"/>
        <family val="1"/>
      </rPr>
      <t xml:space="preserve">completed
</t>
    </r>
    <r>
      <rPr>
        <sz val="11"/>
        <rFont val="Times New Roman"/>
        <family val="1"/>
      </rPr>
      <t xml:space="preserve">c) Revision of The ToR of the Drin River Basin Expert Working Group on Floods (EWGF) </t>
    </r>
    <r>
      <rPr>
        <sz val="11"/>
        <color rgb="FFFF0000"/>
        <rFont val="Times New Roman"/>
        <family val="1"/>
      </rPr>
      <t xml:space="preserve">completed, </t>
    </r>
    <r>
      <rPr>
        <sz val="11"/>
        <rFont val="Times New Roman"/>
        <family val="1"/>
      </rPr>
      <t xml:space="preserve">in consultations with teh riparian states and the Drin Core Group (DCG), a strategy and a five-year work programme of the EWGF </t>
    </r>
    <r>
      <rPr>
        <sz val="11"/>
        <color rgb="FFFF0000"/>
        <rFont val="Times New Roman"/>
        <family val="1"/>
      </rPr>
      <t xml:space="preserve">completed
</t>
    </r>
    <r>
      <rPr>
        <sz val="11"/>
        <rFont val="Times New Roman"/>
        <family val="1"/>
      </rPr>
      <t xml:space="preserve">d) Tailored prioritized trainings, such as those in advanced climate risk management planning and flood prevention measures (covering hydraulic modelling) and post disaster needs assessment methodology and techniques have been </t>
    </r>
    <r>
      <rPr>
        <sz val="11"/>
        <color rgb="FFFF0000"/>
        <rFont val="Times New Roman"/>
        <family val="1"/>
      </rPr>
      <t>delivered</t>
    </r>
    <r>
      <rPr>
        <sz val="11"/>
        <rFont val="Times New Roman"/>
        <family val="1"/>
      </rPr>
      <t xml:space="preserve"> to the national flood risk management practitioners and decision-makers during the reporting period.</t>
    </r>
    <r>
      <rPr>
        <sz val="11"/>
        <color indexed="8"/>
        <rFont val="Times New Roman"/>
        <family val="1"/>
      </rPr>
      <t xml:space="preserve">
During the reporting period, project facilitated GWP served as the secretariat that faciliated 23rd and 24th sessions of the Drin Core Group (DCG), that serves as the Regional Project Board, on 1 June and 24 November 2022, respectivelly, as well as the 2nd session of the EWGF.
e) The project's Knowldege Management strategy is under development</t>
    </r>
  </si>
  <si>
    <t>All key national partnering and benefitting institutions have been needs-assessed, e.g. based upon the Assessment of the Hydro-Meteorological Monitoring Networks and the Institutional Assessment on the Operation and Maintenance of the Hydro-Meteorological Monitoring Networks, the Optimized Design of the Hydro-Meteorological Monitoring Networks was developed by the Key International Hydromet Network Expert, detailing manpower, financial requirements, and training needs, development of tailor-made trainings and manuals, etc. Thus, in addition to the strengthened hydrometeorological monitoring networks by procurement and installation of new monitoring stations, roadmap and foundations for capacity development of the National Hydrometeorological Services were laid down.
Furthermore, under the Outcome 2, GWP-Med, as the Responsible Party, has completed an assessment and gap analysis of functional, resourcing, technical and financial capacity of regional, national and sub-national institutions, and developed a long-term Institutional capacity development plan addressing resourcing, technical, and financial needs in each Riparian and a training programme for climate risk management and flood risk management, which will be embedded in relevant national/regional institutions to improve the technical capacity and knowledge base for climate risk management and a long-term adaptation planning for flood risk management. This, however, remains an active risk, depending on the governments commitment/ability to fund the programmed capacity development activities in the afterlife of the project.</t>
  </si>
  <si>
    <t>Global Water Partnership (GWP) Organization  was preselected in the Project Document as the Responsible Party (RP) for implementation of the Outcome 2.
a) Review of the existing FM policy and enabling environments in each riparian country and FRM policy recommendations related to EU Flood Directive (EUFD) and EU Water Framework Directive (WFD) completed. Implementation of FRM policies at the basin level may be limited until development and adoption of a permanent basin-wide policy framework and relevant managing institutions (e.g. river basin commission, etc.)
b) Development of risk financing and risk transfer mechanisms strategy to include private sector engagement strategy for long-term implementation of risk financing and risk transfer mechanisms is underway
c) Technical studies and modelling on climate change impacts on some of the identified sectors for the tasked hi-risk flood areas, completed within the Outcome 1, will be used for development of the ToR for the sectoral FRM policies.</t>
  </si>
  <si>
    <t>Project Output 1.1 was successfully completed during the reporting period
a) Detailed review of the existing coverage, physical conditional and data collection procedures, (meta) data collection from the relevant Riparian Institutions - National Hydro-Meteorological Services (hydromets) and the Albanian Hydroelectrical Power Corporation - completed. During the data gathering, the project reached out to the White Drim sub-basin in Kosovo at no additional cost (although not part of the project in light of the UN Security Council Resolution 1244), so that the Drin River Basin was assessed a whole.
b) Assessment of the monitoring network requirements for effective monitoring, flood forecasting and early warning and optimized station coverage plan completed.
c) Assessment of the existing telecommunications infrastructure, to support the telemetered and automated stations completed.
d) Digitizing all relevant historical paper format data for DRB and development of a hydrological basin-wide model completed.
e) Institutional arrangements and capacities for the O&amp;M of the hydrometric networks assessed and the Institutional capacity development plan for hydrometric network O&amp;M, detailing human resources, financial requirements and training needs for each riparian state completed.
f) Mechanisms for population and maintenance of centralized basin hydrometric data base established.
g) Operational plan for the hydrometric network completed.
h) Detailed specifications and designs including cost estimates of all equipment procured by the project, including detailed design of all monitoring stations, and bid documents for rehabilitation of existing stations and installation of new ones - completed.
i) Procurement and installation of 7 new fully automated hydromet monitoring stations under Montenegro component, 10 new stations and refurbishment of 16 existing stations under North Macedonia component completed. Project provided basic training, while National Hydromet Services committed for operations and maintenance (O&amp;M) of the new monitoring equipment through Memoranda of Understanding (MoUs) signed with UNDP.  Such project's technical assistance resulted in the improved hydromet monitoring network longitudinal basin coverage of the hypsometric curve by avg. 30%, while spatial density was increased from 30% to 60%, depending on the sub-basin. These results were presented and acknowledged by the Drin Core Group/ Regional Project Board in June 2022.
j) In close collaboration with national hydromet services project developed questionnaires for assessing their institutional arrangements and capacity for the O&amp;M of the hydrometric network and developing Institutional capacity development plan for hydrometric network O&amp;M and training needs. Institutional assessment and capacity development plan completed
k) Hydrometric network O&amp;M financing mechanisms developed. The implementation of the proposed mechanisms, which has been strongly advocated by the project primarily through the Drin Core Group, remains however under the responsibility of the riparian Governments.</t>
  </si>
  <si>
    <t>Implementing Entity Fee</t>
  </si>
  <si>
    <t>GRAND TOTAL</t>
  </si>
  <si>
    <t>Financial information PPR 1:  cumulative from project start to 31 December 2020</t>
  </si>
  <si>
    <t xml:space="preserve">Since the commencement of the project the total of US$4,613,935 of the AF grant funds were received through first (US$ 2,711,022.5) and second (US$ 1,902,912.5) payment tranches.
Project disbursement during the reporting period was US$ 1,175,892
Given the cumulative total disbursement of US$ 2,145,457, 46.5% of the received funds or 38.5% of the initially planned delivery (Project Document) have been disbursed by the end of the reporting period. </t>
  </si>
  <si>
    <t>Financial information PPR 2:  cumulative from project start to 31 December 2021</t>
  </si>
  <si>
    <r>
      <t xml:space="preserve">Estimated cumulative total disbursement as of 31 December 2020 (Note: </t>
    </r>
    <r>
      <rPr>
        <b/>
        <u/>
        <sz val="11"/>
        <rFont val="Times New Roman"/>
        <family val="1"/>
      </rPr>
      <t>excluding IE fee</t>
    </r>
    <r>
      <rPr>
        <b/>
        <sz val="11"/>
        <rFont val="Times New Roman"/>
        <family val="1"/>
      </rPr>
      <t xml:space="preserve"> which is shown as a separate line below)</t>
    </r>
  </si>
  <si>
    <r>
      <t xml:space="preserve">Estimated cumulative total disbursement as of 31 December 2021 (Note: </t>
    </r>
    <r>
      <rPr>
        <b/>
        <u/>
        <sz val="11"/>
        <rFont val="Times New Roman"/>
        <family val="1"/>
      </rPr>
      <t xml:space="preserve">excluding IE fee </t>
    </r>
    <r>
      <rPr>
        <b/>
        <sz val="11"/>
        <rFont val="Times New Roman"/>
        <family val="1"/>
      </rPr>
      <t>which is shown as a separate line below)</t>
    </r>
  </si>
  <si>
    <r>
      <t xml:space="preserve">Estimated cumulative total disbursement as of 31 December 2022  (Note: </t>
    </r>
    <r>
      <rPr>
        <b/>
        <u/>
        <sz val="11"/>
        <rFont val="Times New Roman"/>
        <family val="1"/>
      </rPr>
      <t>excluding IE fee</t>
    </r>
    <r>
      <rPr>
        <b/>
        <sz val="11"/>
        <rFont val="Times New Roman"/>
        <family val="1"/>
      </rPr>
      <t xml:space="preserve"> which is shown as a separate line below)</t>
    </r>
  </si>
  <si>
    <t>Financial information PPR 3:  cumulative from project start to 31 December 2022</t>
  </si>
  <si>
    <t>During 2020 and Q1 2021, the Project team switched to teleworking and telecommuting work modalities, which allowed for maintaining momentum over the activities that had already started and initiating the new ones. Majority of meetings moved onto on-line pratforms thus enabling regular communication with internal and external stakeholders, vendors, etc.
When conditions for safe travel having were met in the Q3&amp;Q4 2021, the international key experts, PMU and national teams were deployed in the field to conduct intesive assessments related to the Outcome 1.
Project timeliness having been affected, the Multi Year Work Plan (MYWP) and budget were revised twice in 2020/21 and presented to the Drin Core Group/ Regional Project Board for endorsement/approval at its semmi-annual meetings.
During the reporting period, Project implementation picked up thus setting the project fully back on track, and Outcome 1 was entirely completed in 2022, as foreseen in the revised MYWP.</t>
  </si>
  <si>
    <r>
      <rPr>
        <b/>
        <i/>
        <sz val="11"/>
        <color rgb="FF000000"/>
        <rFont val="Times New Roman"/>
        <family val="1"/>
      </rPr>
      <t>Project Output 1.2 successfully completed during the reporting period</t>
    </r>
    <r>
      <rPr>
        <sz val="11"/>
        <color indexed="8"/>
        <rFont val="Times New Roman"/>
        <family val="1"/>
      </rPr>
      <t xml:space="preserve">
a) Project Spatial Data Initiative and data management system </t>
    </r>
    <r>
      <rPr>
        <sz val="11"/>
        <color rgb="FFFF0000"/>
        <rFont val="Times New Roman"/>
        <family val="1"/>
      </rPr>
      <t xml:space="preserve">established
</t>
    </r>
    <r>
      <rPr>
        <sz val="11"/>
        <rFont val="Times New Roman"/>
        <family val="1"/>
      </rPr>
      <t xml:space="preserve">b) Detailed topographis surveys of the river channel through high risk flood areas, including major river structures accross rivers (bridges, dams, etc.) and along the river banks for the Crin Drim in North Macedonia, as well as for the Drin in Albania </t>
    </r>
    <r>
      <rPr>
        <sz val="11"/>
        <color rgb="FFFF0000"/>
        <rFont val="Times New Roman"/>
        <family val="1"/>
      </rPr>
      <t xml:space="preserve">completed
</t>
    </r>
    <r>
      <rPr>
        <sz val="11"/>
        <rFont val="Times New Roman"/>
        <family val="1"/>
      </rPr>
      <t xml:space="preserve">c) High-resolution topographic data for the flood plain areas through high risk areas of the Crin Drim in North Macedoina </t>
    </r>
    <r>
      <rPr>
        <sz val="11"/>
        <color rgb="FFFF0000"/>
        <rFont val="Times New Roman"/>
        <family val="1"/>
      </rPr>
      <t xml:space="preserve">acquired </t>
    </r>
    <r>
      <rPr>
        <sz val="11"/>
        <rFont val="Times New Roman"/>
        <family val="1"/>
      </rPr>
      <t xml:space="preserve">through LiDAR aerial surveillance while coarser Digital Elevation Model (DEM) and topographic data were </t>
    </r>
    <r>
      <rPr>
        <sz val="11"/>
        <color rgb="FFFF0000"/>
        <rFont val="Times New Roman"/>
        <family val="1"/>
      </rPr>
      <t>acquired</t>
    </r>
    <r>
      <rPr>
        <sz val="11"/>
        <rFont val="Times New Roman"/>
        <family val="1"/>
      </rPr>
      <t xml:space="preserve"> from the National Water Administrations for the rest of the basin for modelling
d) Numerical high-level basin-wide hydrological model (in HEC HMS) </t>
    </r>
    <r>
      <rPr>
        <sz val="11"/>
        <color rgb="FFFF0000"/>
        <rFont val="Times New Roman"/>
        <family val="1"/>
      </rPr>
      <t xml:space="preserve">established </t>
    </r>
    <r>
      <rPr>
        <sz val="11"/>
        <rFont val="Times New Roman"/>
        <family val="1"/>
      </rPr>
      <t xml:space="preserve">by Chief Technical Advisor. Long-term hydrological and meteorological data series (cca. 1950s - 2000s) that were used for callibration and validation of the project hydrological and hydraullic models were acquired from the national hydromet services, as a result of an effective partnership, especially since these data were handed over to a project for the first time. Using GPM/IMERG, ERA5 satellite imagery, the project was able to </t>
    </r>
    <r>
      <rPr>
        <i/>
        <sz val="11"/>
        <rFont val="Times New Roman"/>
        <family val="1"/>
      </rPr>
      <t>fill in the temporal and spatial data gaps</t>
    </r>
    <r>
      <rPr>
        <sz val="11"/>
        <rFont val="Times New Roman"/>
        <family val="1"/>
      </rPr>
      <t xml:space="preserve"> and prepare long time series with enough data to be processed and calculate both statistical rainfall values at virtual gauges and variograms related to rain heterogeneity, depending on the altitude and the distance to the sea. Rainfall values of recent flood events gathered this way, validated with hydromet data are to be used for validation of hydrological and hydraulic models.
Basin-wide (1D HEC RAS) hydraulic and detailed flood plain hydraulic (2D HEC RAS) models in Albania and North Macedonia were </t>
    </r>
    <r>
      <rPr>
        <sz val="11"/>
        <color rgb="FFFF0000"/>
        <rFont val="Times New Roman"/>
        <family val="1"/>
      </rPr>
      <t xml:space="preserve">established </t>
    </r>
    <r>
      <rPr>
        <sz val="11"/>
        <rFont val="Times New Roman"/>
        <family val="1"/>
      </rPr>
      <t xml:space="preserve">by Lead Hydraulic Modeller and National Hydraulic Modellers. Detailed hydrological and hydraulic modelling of the Crn Drim basin in North Macedonia was </t>
    </r>
    <r>
      <rPr>
        <sz val="11"/>
        <color rgb="FFFF0000"/>
        <rFont val="Times New Roman"/>
        <family val="1"/>
      </rPr>
      <t xml:space="preserve">completed </t>
    </r>
    <r>
      <rPr>
        <sz val="11"/>
        <rFont val="Times New Roman"/>
        <family val="1"/>
      </rPr>
      <t>in line with EUFD and high resolution flood hazard inundation maps were developed.</t>
    </r>
    <r>
      <rPr>
        <sz val="11"/>
        <color indexed="8"/>
        <rFont val="Times New Roman"/>
        <family val="1"/>
      </rPr>
      <t xml:space="preserve">
e) In close coordination with national authorities and designated riparian institutions (water administration agencies, relevant ministries, national hydromet services, etc.), the project </t>
    </r>
    <r>
      <rPr>
        <i/>
        <sz val="11"/>
        <color rgb="FF000000"/>
        <rFont val="Times New Roman"/>
        <family val="1"/>
      </rPr>
      <t xml:space="preserve">integrated </t>
    </r>
    <r>
      <rPr>
        <sz val="11"/>
        <color indexed="8"/>
        <rFont val="Times New Roman"/>
        <family val="1"/>
      </rPr>
      <t xml:space="preserve">hydrological and hydraulic modeling for Areas of Further Assessment (AFAs) completed by GIZ run "Adaptation to Climate Change through Flood Risk Management" Project, and EU IPA funded "Support to Implementation and Monitoring of Water Management in Montenegro" Project, the latter covering the entire territory of Montenegro. Drin FRM Project provided technical support to EU IPA in hydrological and hydraulic modelling of certain AFAs in DRB in Montenegro.
</t>
    </r>
  </si>
  <si>
    <t>No progress to report against target 2.3 during the reporting period. These targets foreseen to be reached fully in 2024</t>
  </si>
  <si>
    <t>Project successfully probed usage of satellite imagery for gathering the climate parameters necessary for creating virtual precipitation basin-wide models. By this, the gaps were filled in the historical meteorological data series obtained from national hydromet services, important for validation of the developed hydrological and hydraulic models.</t>
  </si>
  <si>
    <t xml:space="preserve"> (a) 6,500 people directly protected
(b) 3,350 ha of land protected, including agricultural and municipal land</t>
  </si>
  <si>
    <t>(i) As per the ESP Principle 5 (Gender), the GAAP has been updated by the GWP as Responsible Party.
(ii) As per the ESP Principles 1, 3, 9, 10, 11, 12 and 15 against which potential negative impacts were identified in relation with the structural  flood protection measures Detailed designs of the two pre-selected structural measures in Montenegro (Reconstruction of the embankements along the Bojana/Buna River in Montenegro and North Macedonia (Rehabilitation Sateska Riverbed) were finalized during the reporting period, including the site-specific Social and Environmental Screenings (SES) according to both UNDP SES principles and AF ESP, Environmental Social and Impact Assessments (ESIAs) and Environmental and Social Management Plans (ESMPs) that foresaw adequate ESP safeguard measures.
(iii) The ESP safeguard measures for the Rehabilitation of the Sateska Riverbed in North Macedonia were fully integrated in the detailed design and works' tendering procedure and fully implemented during the construction process. Implementation of ESP safeguard measures was supervised and signed off by a safeguard specialist supervising engineer, member of an independent supervision team.
(iv) Implementation (construction) of the pre-identified structural measure in Montenegro, together with the designed ESP safeguards measures are due to start in 2023. All ESP measures have been integrated in the detailed design and will be tendered together with construction works. One of the ESP safeguard measures, approval of the detailed design by both riparian countries' (Montenegro and Albania) authorities prior to the construction, has already been completed.</t>
  </si>
  <si>
    <t>Environmental</t>
  </si>
  <si>
    <t>Yes, the required capacity for ESMP implementation has proved effective with adequate roles and responsibilities having been assigned to the members of the Project Implementation Unit (PIU): Regional Project Manager (RPM) and Chief Technical Advisor (CTA), both civil engineers with experience in managing FRM projects, together with National Coordinators and the Hydrotechnical Engineer monitoring the design of the pre-selected structural measures in Montenegro and North Macedonia, including the E&amp;S (re)screening, developing Environment and Social Impact Assessments (ESIA), in line with both UNDP Environmental and Social Policy (ESP) and the 15 AF E&amp;S principles and national E&amp;S legislation requirements. The developed detailed design and E&amp;S safeguards were reviewed by an independently commissioned third party design review team that included certified E&amp;S safeguards specialist, before relevant construction permits were granted.  
Project Quality Assurance (QA) role is performed by the UNDP IRH QA Unit, Regional Programme Manger, Chief Technical Advisor, Hydrotechnical Engineer and E&amp;S Safeguards Specialist, and the NCE Regional Technical Advisor (RTA).
As identified under the Project's Environmental and Social Management Framework (ESMF), Annex 6 to the Project Document, the project initiated the Environmental and Social Management System (ESMS) processes:
(i) detailed screening/identification of risks and applicable principles (UNDP S&amp;E screening from Annex 6 was updated and a screening against AF 15 principles was conducted in line with the AF Guidance for IE on compliance with the AF ESP) for each structural measure
(ii) Impact assessment (scope of ESIA was determined based upon the results of risk screening for specific site-based measures and ESIA developed accordingly) and site-specific ESMPs were developed
(iii) monitoring over the implemented constructon works and designed safeguards was ensured on site by an independently commissioned supervisory team that included a certified safeguard specialist, UNDP civil engineer, national project coordinator and PIU.</t>
  </si>
  <si>
    <t xml:space="preserve">Yes. The project Gender Action Plan (GAP) was updated and approved by the Drin Core Group/ Regional Project Board during the reporting year.
For the development of flood risk maps, the project conducted a socio-economic survey of the prioritized communities at risk during the reporting year, in which gender was mainstreamed throughout both the flood marks and flood receptors data collection. During the household interviews, data gathering teams put emphasis on engaging women headed households or women household members in men headed households. Out of 152 interviewees in the flood marks collection areas, 42 or 28% were female. Flood receptors data was disaggregated by gender for each of the nine flood receptors, thus indicating the areas where women were more affected by floods than men, e.g education receptor where in many communities the number of female teachers outnumbered the male ones.
The flood attribute data were enhanced by reflecting community social vulnerability. With the focus on gender inequality and social inclusiveness the imbalance in social vulnerability within Albanian and Macedonian communities was futher researched. In this context, the riskiest nominated communities, Blinist and Shkoder centre in Albania have the highest percentages of female populations, with Shkoder centre having the highest percentage of single mother households. In North Macedonia none of the 5 riskiest communities had a gender disparity.  </t>
  </si>
  <si>
    <t xml:space="preserve"> No USPs have been identified during this reporting period. The USP identified in the PPR2, "Reconstruction of bridges and regulation of riverbed in the downstream Gracanica River in Montenegro", will not be implemented due to the unavailability of funds for its implementation. This potential USP was identified in the previous reporting period as an alternative sub-project in case the initially-planned sub-project in Montenegro (in Bojana/Buna) could not be implemented due to a potential absence of consent from riparian countries. With the implementation of the Bojana/Buna activities, the proposed USP could not be funded, however, USP detailed design, including site-specific ESMP, was developed and handed over to national authorities.</t>
  </si>
  <si>
    <r>
      <t xml:space="preserve">Since the commencement of the project the total of US$ 6,385,916 of the AF grant funds were received through first (US$ 2,711,022.5), second (US$ 1,902,912.5) and third (US$ 1,771,981) payment tranches.
Project disbursement during the reporting period was US$ 1,962,853.90
Given the cumulative total disbursement of US$ 4,139,132.74, </t>
    </r>
    <r>
      <rPr>
        <b/>
        <sz val="11"/>
        <color rgb="FF000000"/>
        <rFont val="Times New Roman"/>
        <family val="1"/>
      </rPr>
      <t>65%</t>
    </r>
    <r>
      <rPr>
        <sz val="11"/>
        <color indexed="8"/>
        <rFont val="Times New Roman"/>
        <family val="1"/>
      </rPr>
      <t xml:space="preserve"> of the received funds and </t>
    </r>
    <r>
      <rPr>
        <b/>
        <sz val="11"/>
        <color rgb="FF000000"/>
        <rFont val="Times New Roman"/>
        <family val="1"/>
      </rPr>
      <t>45%</t>
    </r>
    <r>
      <rPr>
        <sz val="11"/>
        <color indexed="8"/>
        <rFont val="Times New Roman"/>
        <family val="1"/>
      </rPr>
      <t xml:space="preserve"> of the entire budget (Project Document) have been disbursed by the end of the reporting period. The project aims to reach 70% of the received funds during the Q1 2023 and thus request the fourth payment tranche together with the submission of this PPR.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</si>
</sst>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0_);_(* \(#,##0\);_(* &quot;-&quot;_);_(@_)"/>
    <numFmt numFmtId="43" formatCode="_(* #,##0.00_);_(* \(#,##0.00\);_(* &quot;-&quot;??_);_(@_)"/>
    <numFmt numFmtId="164" formatCode="dd\-mmm\-yyyy"/>
    <numFmt numFmtId="165" formatCode="_(* #,##0.00_);_(* \(#,##0.00\);_(* &quot;-&quot;_);_(@_)"/>
    <numFmt numFmtId="166" formatCode="[$-409]d\-mmm\-yy;@"/>
    <numFmt numFmtId="167" formatCode="_-* #,##0.00\ _X_D_R_-;\-* #,##0.00\ _X_D_R_-;_-* &quot;-&quot;??\ _X_D_R_-;_-@_-"/>
  </numFmts>
  <fonts count="7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1"/>
      <color theme="1"/>
      <name val="Arial"/>
      <family val="2"/>
    </font>
    <font>
      <b/>
      <sz val="11"/>
      <color rgb="FFFF0000"/>
      <name val="Calibri (Body)_x0000_"/>
    </font>
    <font>
      <u/>
      <sz val="11"/>
      <color theme="1"/>
      <name val="Times New Roman"/>
      <family val="1"/>
    </font>
    <font>
      <u/>
      <sz val="11"/>
      <name val="Times New Roman"/>
      <family val="1"/>
    </font>
    <font>
      <sz val="8"/>
      <color rgb="FF000000"/>
      <name val="Segoe UI"/>
      <family val="2"/>
    </font>
    <font>
      <sz val="11"/>
      <color theme="1" tint="0.499984740745262"/>
      <name val="Times New Roman"/>
      <family val="1"/>
    </font>
    <font>
      <b/>
      <i/>
      <sz val="11"/>
      <color rgb="FF000000"/>
      <name val="Times New Roman"/>
      <family val="1"/>
    </font>
    <font>
      <sz val="14"/>
      <color theme="1" tint="0.34998626667073579"/>
      <name val="Times New Roman"/>
      <family val="1"/>
    </font>
    <font>
      <sz val="14"/>
      <name val="Times New Roman"/>
      <family val="1"/>
    </font>
    <font>
      <b/>
      <u/>
      <sz val="11"/>
      <name val="Times New Roman"/>
      <family val="1"/>
    </font>
    <font>
      <sz val="8"/>
      <color theme="1"/>
      <name val="Times New Roman"/>
      <family val="1"/>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FFFF00"/>
        <bgColor indexed="64"/>
      </patternFill>
    </fill>
  </fills>
  <borders count="76">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right/>
      <top/>
      <bottom style="thin">
        <color auto="1"/>
      </bottom>
      <diagonal/>
    </border>
    <border>
      <left/>
      <right/>
      <top style="thin">
        <color auto="1"/>
      </top>
      <bottom/>
      <diagonal/>
    </border>
    <border>
      <left style="thin">
        <color auto="1"/>
      </left>
      <right style="medium">
        <color auto="1"/>
      </right>
      <top/>
      <bottom/>
      <diagonal/>
    </border>
    <border>
      <left style="medium">
        <color auto="1"/>
      </left>
      <right style="thin">
        <color indexed="64"/>
      </right>
      <top/>
      <bottom/>
      <diagonal/>
    </border>
    <border>
      <left style="medium">
        <color auto="1"/>
      </left>
      <right style="thick">
        <color auto="1"/>
      </right>
      <top/>
      <bottom style="thin">
        <color auto="1"/>
      </bottom>
      <diagonal/>
    </border>
    <border>
      <left style="thin">
        <color auto="1"/>
      </left>
      <right style="thick">
        <color auto="1"/>
      </right>
      <top style="medium">
        <color auto="1"/>
      </top>
      <bottom style="medium">
        <color auto="1"/>
      </bottom>
      <diagonal/>
    </border>
    <border>
      <left style="thin">
        <color auto="1"/>
      </left>
      <right/>
      <top/>
      <bottom/>
      <diagonal/>
    </border>
    <border>
      <left/>
      <right style="thick">
        <color auto="1"/>
      </right>
      <top/>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41" fontId="59" fillId="0" borderId="0" applyFont="0" applyFill="0" applyBorder="0" applyAlignment="0" applyProtection="0"/>
  </cellStyleXfs>
  <cellXfs count="1082">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16" xfId="0" applyFont="1" applyFill="1" applyBorder="1" applyAlignment="1">
      <alignment vertical="center" wrapText="1"/>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25" xfId="0" applyFill="1" applyBorder="1"/>
    <xf numFmtId="0" fontId="0" fillId="2" borderId="1"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6"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9" fillId="0" borderId="59"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6"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60" xfId="0" applyFont="1" applyFill="1" applyBorder="1" applyAlignment="1">
      <alignment horizontal="center" vertical="center" wrapText="1"/>
    </xf>
    <xf numFmtId="0" fontId="38" fillId="11" borderId="44" xfId="0" applyFont="1" applyFill="1" applyBorder="1" applyAlignment="1">
      <alignment horizontal="center" vertical="center" wrapText="1"/>
    </xf>
    <xf numFmtId="0" fontId="39" fillId="0" borderId="11" xfId="0" applyFont="1" applyBorder="1" applyAlignment="1">
      <alignment vertical="center" wrapText="1"/>
    </xf>
    <xf numFmtId="0" fontId="35" fillId="12" borderId="11" xfId="4" applyFill="1" applyBorder="1" applyAlignment="1" applyProtection="1">
      <alignment wrapText="1"/>
      <protection locked="0"/>
    </xf>
    <xf numFmtId="0" fontId="42" fillId="2" borderId="11" xfId="0" applyFont="1" applyFill="1" applyBorder="1" applyAlignment="1">
      <alignment vertical="center" wrapText="1"/>
    </xf>
    <xf numFmtId="10" fontId="35" fillId="12" borderId="11" xfId="4" applyNumberFormat="1"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3" fillId="8" borderId="52" xfId="4" applyFont="1" applyBorder="1" applyAlignment="1" applyProtection="1">
      <alignment vertical="center" wrapText="1"/>
      <protection locked="0"/>
    </xf>
    <xf numFmtId="0" fontId="43" fillId="8" borderId="11" xfId="4" applyFont="1" applyBorder="1" applyAlignment="1" applyProtection="1">
      <alignment horizontal="center" vertical="center"/>
      <protection locked="0"/>
    </xf>
    <xf numFmtId="0" fontId="43" fillId="8" borderId="7" xfId="4" applyFont="1" applyBorder="1" applyAlignment="1" applyProtection="1">
      <alignment horizontal="center" vertical="center"/>
      <protection locked="0"/>
    </xf>
    <xf numFmtId="0" fontId="43" fillId="12" borderId="11" xfId="4" applyFont="1" applyFill="1" applyBorder="1" applyAlignment="1" applyProtection="1">
      <alignment horizontal="center" vertical="center"/>
      <protection locked="0"/>
    </xf>
    <xf numFmtId="0" fontId="43" fillId="12" borderId="52" xfId="4" applyFont="1" applyFill="1" applyBorder="1" applyAlignment="1" applyProtection="1">
      <alignment vertical="center" wrapText="1"/>
      <protection locked="0"/>
    </xf>
    <xf numFmtId="0" fontId="43" fillId="12" borderId="7" xfId="4" applyFont="1" applyFill="1" applyBorder="1" applyAlignment="1" applyProtection="1">
      <alignment horizontal="center" vertical="center"/>
      <protection locked="0"/>
    </xf>
    <xf numFmtId="0" fontId="43" fillId="8" borderId="7" xfId="4" applyFont="1" applyBorder="1" applyAlignment="1" applyProtection="1">
      <alignment vertical="center"/>
      <protection locked="0"/>
    </xf>
    <xf numFmtId="0" fontId="43" fillId="12" borderId="7" xfId="4" applyFont="1" applyFill="1" applyBorder="1" applyAlignment="1" applyProtection="1">
      <alignment vertical="center"/>
      <protection locked="0"/>
    </xf>
    <xf numFmtId="0" fontId="43" fillId="8" borderId="37" xfId="4" applyFont="1" applyBorder="1" applyAlignment="1" applyProtection="1">
      <alignment vertical="center"/>
      <protection locked="0"/>
    </xf>
    <xf numFmtId="0" fontId="43" fillId="12" borderId="37" xfId="4" applyFont="1" applyFill="1" applyBorder="1" applyAlignment="1" applyProtection="1">
      <alignment vertical="center"/>
      <protection locked="0"/>
    </xf>
    <xf numFmtId="0" fontId="0" fillId="0" borderId="0" xfId="0" applyAlignment="1">
      <alignment wrapText="1"/>
    </xf>
    <xf numFmtId="0" fontId="38" fillId="11" borderId="60" xfId="0" applyFont="1" applyFill="1" applyBorder="1" applyAlignment="1">
      <alignment horizontal="center" vertical="center"/>
    </xf>
    <xf numFmtId="0" fontId="38" fillId="11" borderId="9" xfId="0" applyFont="1" applyFill="1" applyBorder="1" applyAlignment="1">
      <alignment horizontal="center" vertical="center"/>
    </xf>
    <xf numFmtId="0" fontId="38" fillId="11" borderId="56" xfId="0" applyFont="1" applyFill="1" applyBorder="1" applyAlignment="1">
      <alignment horizontal="center" vertical="center" wrapText="1"/>
    </xf>
    <xf numFmtId="0" fontId="35" fillId="8" borderId="11" xfId="4" applyBorder="1" applyAlignment="1" applyProtection="1">
      <alignment horizontal="center" vertical="center"/>
      <protection locked="0"/>
    </xf>
    <xf numFmtId="10" fontId="35" fillId="8" borderId="11" xfId="4" applyNumberFormat="1" applyBorder="1" applyAlignment="1" applyProtection="1">
      <alignment horizontal="center" vertical="center"/>
      <protection locked="0"/>
    </xf>
    <xf numFmtId="10" fontId="35" fillId="12" borderId="11" xfId="4" applyNumberFormat="1" applyFill="1" applyBorder="1" applyAlignment="1" applyProtection="1">
      <alignment horizontal="center" vertical="center"/>
      <protection locked="0"/>
    </xf>
    <xf numFmtId="0" fontId="38" fillId="11" borderId="40" xfId="0" applyFont="1" applyFill="1" applyBorder="1" applyAlignment="1">
      <alignment horizontal="center" vertical="center" wrapText="1"/>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43" fillId="8" borderId="53" xfId="4" applyFont="1" applyBorder="1" applyAlignment="1" applyProtection="1">
      <alignment horizontal="center" vertical="center"/>
      <protection locked="0"/>
    </xf>
    <xf numFmtId="0" fontId="35" fillId="12" borderId="11" xfId="4" applyFill="1" applyBorder="1" applyProtection="1">
      <protection locked="0"/>
    </xf>
    <xf numFmtId="0" fontId="43" fillId="12" borderId="30" xfId="4" applyFont="1" applyFill="1" applyBorder="1" applyAlignment="1" applyProtection="1">
      <alignment vertical="center" wrapText="1"/>
      <protection locked="0"/>
    </xf>
    <xf numFmtId="0" fontId="43" fillId="12" borderId="53" xfId="4" applyFont="1" applyFill="1" applyBorder="1" applyAlignment="1" applyProtection="1">
      <alignment horizontal="center" vertical="center"/>
      <protection locked="0"/>
    </xf>
    <xf numFmtId="0" fontId="0" fillId="0" borderId="0" xfId="0" applyAlignment="1">
      <alignment horizontal="left" wrapText="1"/>
    </xf>
    <xf numFmtId="0" fontId="38" fillId="11" borderId="6" xfId="0" applyFont="1" applyFill="1" applyBorder="1" applyAlignment="1">
      <alignment horizontal="center" vertical="center" wrapText="1"/>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2"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2" xfId="4" applyFill="1" applyBorder="1" applyAlignment="1" applyProtection="1">
      <alignment vertical="center" wrapText="1"/>
      <protection locked="0"/>
    </xf>
    <xf numFmtId="0" fontId="35" fillId="8" borderId="56" xfId="4" applyBorder="1" applyAlignment="1" applyProtection="1">
      <alignment horizontal="center" vertical="center"/>
      <protection locked="0"/>
    </xf>
    <xf numFmtId="0" fontId="35" fillId="8" borderId="7" xfId="4"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4"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30"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41" xfId="0" applyFont="1" applyFill="1" applyBorder="1" applyAlignment="1">
      <alignment horizontal="center" vertical="center"/>
    </xf>
    <xf numFmtId="0" fontId="38" fillId="11" borderId="10" xfId="0" applyFont="1" applyFill="1" applyBorder="1" applyAlignment="1">
      <alignment horizontal="center" vertical="center" wrapText="1"/>
    </xf>
    <xf numFmtId="0" fontId="35" fillId="8" borderId="35" xfId="4" applyBorder="1" applyAlignment="1" applyProtection="1">
      <protection locked="0"/>
    </xf>
    <xf numFmtId="10" fontId="35" fillId="8" borderId="40" xfId="4" applyNumberFormat="1" applyBorder="1" applyAlignment="1" applyProtection="1">
      <alignment horizontal="center" vertical="center"/>
      <protection locked="0"/>
    </xf>
    <xf numFmtId="0" fontId="35" fillId="12" borderId="35" xfId="4" applyFill="1" applyBorder="1" applyAlignment="1" applyProtection="1">
      <protection locked="0"/>
    </xf>
    <xf numFmtId="10" fontId="35" fillId="12" borderId="40" xfId="4" applyNumberFormat="1" applyFill="1" applyBorder="1" applyAlignment="1" applyProtection="1">
      <alignment horizontal="center" vertical="center"/>
      <protection locked="0"/>
    </xf>
    <xf numFmtId="0" fontId="38" fillId="11" borderId="30" xfId="0" applyFont="1" applyFill="1" applyBorder="1" applyAlignment="1">
      <alignment horizontal="center" vertical="center"/>
    </xf>
    <xf numFmtId="0" fontId="38" fillId="11" borderId="11" xfId="0" applyFont="1" applyFill="1" applyBorder="1" applyAlignment="1">
      <alignment horizontal="center" wrapText="1"/>
    </xf>
    <xf numFmtId="0" fontId="38" fillId="11" borderId="7" xfId="0" applyFont="1" applyFill="1" applyBorder="1" applyAlignment="1">
      <alignment horizontal="center" wrapText="1"/>
    </xf>
    <xf numFmtId="0" fontId="38" fillId="11" borderId="56" xfId="0" applyFont="1" applyFill="1" applyBorder="1" applyAlignment="1">
      <alignment horizontal="center" wrapText="1"/>
    </xf>
    <xf numFmtId="0" fontId="43" fillId="8" borderId="11" xfId="4" applyFont="1" applyBorder="1" applyAlignment="1" applyProtection="1">
      <alignment horizontal="center" vertical="center" wrapText="1"/>
      <protection locked="0"/>
    </xf>
    <xf numFmtId="0" fontId="43"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3" xfId="4" applyFill="1" applyBorder="1" applyAlignment="1" applyProtection="1">
      <alignment horizontal="center" vertical="center"/>
      <protection locked="0"/>
    </xf>
    <xf numFmtId="0" fontId="0" fillId="10" borderId="1" xfId="0" applyFill="1" applyBorder="1"/>
    <xf numFmtId="0" fontId="35" fillId="12" borderId="56" xfId="4" applyFill="1" applyBorder="1" applyAlignment="1" applyProtection="1">
      <alignment vertical="center"/>
      <protection locked="0"/>
    </xf>
    <xf numFmtId="0" fontId="0" fillId="0" borderId="0" xfId="0" applyAlignment="1">
      <alignment vertical="center" wrapText="1"/>
    </xf>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6" xfId="0" applyFont="1" applyBorder="1" applyAlignment="1">
      <alignment horizontal="left" vertical="center" wrapText="1"/>
    </xf>
    <xf numFmtId="0" fontId="48" fillId="0" borderId="0" xfId="0" applyFont="1" applyAlignment="1">
      <alignment horizontal="left" vertical="top"/>
    </xf>
    <xf numFmtId="0" fontId="48" fillId="0" borderId="0" xfId="0" applyFont="1" applyAlignment="1">
      <alignment horizontal="left" vertical="top" wrapText="1"/>
    </xf>
    <xf numFmtId="0" fontId="48" fillId="3" borderId="0" xfId="0" applyFont="1" applyFill="1" applyAlignment="1">
      <alignment horizontal="left" vertical="top" wrapText="1"/>
    </xf>
    <xf numFmtId="0" fontId="48" fillId="13" borderId="23" xfId="0" applyFont="1" applyFill="1" applyBorder="1" applyAlignment="1">
      <alignment horizontal="left" vertical="top" wrapText="1"/>
    </xf>
    <xf numFmtId="0" fontId="48" fillId="13" borderId="0" xfId="0" applyFont="1" applyFill="1" applyAlignment="1">
      <alignment horizontal="left" vertical="top" wrapText="1"/>
    </xf>
    <xf numFmtId="0" fontId="28" fillId="0" borderId="9"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8" xfId="0" applyFont="1" applyBorder="1" applyAlignment="1">
      <alignment horizontal="left" vertical="center" wrapText="1"/>
    </xf>
    <xf numFmtId="0" fontId="48"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8" fillId="13" borderId="0" xfId="0" applyFont="1" applyFill="1" applyAlignment="1">
      <alignment horizontal="left" vertical="top" wrapText="1"/>
    </xf>
    <xf numFmtId="0" fontId="48" fillId="3" borderId="0" xfId="0" applyFont="1" applyFill="1" applyAlignment="1">
      <alignment horizontal="left" vertical="top"/>
    </xf>
    <xf numFmtId="0" fontId="48" fillId="13" borderId="23" xfId="0" applyFont="1" applyFill="1" applyBorder="1" applyAlignment="1">
      <alignment horizontal="left" vertical="top"/>
    </xf>
    <xf numFmtId="0" fontId="48"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28" fillId="0" borderId="8" xfId="0" applyFont="1" applyBorder="1" applyAlignment="1">
      <alignment horizontal="left" vertical="top" wrapText="1"/>
    </xf>
    <xf numFmtId="0" fontId="28"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50"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51" fillId="8" borderId="30" xfId="4" applyFont="1" applyBorder="1" applyAlignment="1" applyProtection="1">
      <alignment vertical="center" wrapText="1"/>
      <protection locked="0"/>
    </xf>
    <xf numFmtId="0" fontId="51" fillId="8" borderId="11" xfId="4" applyFont="1" applyBorder="1" applyAlignment="1" applyProtection="1">
      <alignment horizontal="center" vertical="center"/>
      <protection locked="0"/>
    </xf>
    <xf numFmtId="0" fontId="51" fillId="8" borderId="53" xfId="4" applyFont="1" applyBorder="1" applyAlignment="1" applyProtection="1">
      <alignment horizontal="center" vertical="center"/>
      <protection locked="0"/>
    </xf>
    <xf numFmtId="0" fontId="47" fillId="12" borderId="11" xfId="4" applyFont="1" applyFill="1" applyBorder="1" applyProtection="1">
      <protection locked="0"/>
    </xf>
    <xf numFmtId="0" fontId="51" fillId="12" borderId="30" xfId="4" applyFont="1" applyFill="1" applyBorder="1" applyAlignment="1" applyProtection="1">
      <alignment vertical="center" wrapText="1"/>
      <protection locked="0"/>
    </xf>
    <xf numFmtId="0" fontId="51" fillId="12" borderId="11" xfId="4" applyFont="1" applyFill="1" applyBorder="1" applyAlignment="1" applyProtection="1">
      <alignment horizontal="center" vertical="center"/>
      <protection locked="0"/>
    </xf>
    <xf numFmtId="0" fontId="51"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protection locked="0"/>
    </xf>
    <xf numFmtId="10" fontId="47" fillId="8" borderId="11" xfId="4" applyNumberFormat="1" applyFont="1" applyBorder="1" applyAlignment="1" applyProtection="1">
      <alignment horizontal="center" vertical="center"/>
      <protection locked="0"/>
    </xf>
    <xf numFmtId="0" fontId="47" fillId="12" borderId="11" xfId="4" applyFont="1" applyFill="1" applyBorder="1" applyAlignment="1" applyProtection="1">
      <alignment horizontal="center" vertical="center"/>
      <protection locked="0"/>
    </xf>
    <xf numFmtId="10" fontId="47" fillId="12" borderId="11" xfId="4" applyNumberFormat="1"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47" fillId="8" borderId="11" xfId="4" applyFont="1" applyBorder="1" applyAlignment="1" applyProtection="1">
      <alignment horizontal="center" vertical="center" wrapText="1"/>
      <protection locked="0"/>
    </xf>
    <xf numFmtId="0" fontId="47" fillId="8" borderId="11" xfId="4" applyFont="1" applyBorder="1" applyAlignment="1" applyProtection="1">
      <alignment horizontal="left" vertical="center" wrapText="1"/>
      <protection locked="0"/>
    </xf>
    <xf numFmtId="0" fontId="47" fillId="12" borderId="6" xfId="4" applyFont="1" applyFill="1" applyBorder="1" applyAlignment="1" applyProtection="1">
      <alignment horizontal="left" vertical="center" wrapText="1"/>
      <protection locked="0"/>
    </xf>
    <xf numFmtId="0" fontId="47" fillId="12" borderId="11" xfId="4" applyFont="1" applyFill="1" applyBorder="1" applyAlignment="1" applyProtection="1">
      <alignment horizontal="left" vertical="center" wrapText="1"/>
      <protection locked="0"/>
    </xf>
    <xf numFmtId="0" fontId="47" fillId="8" borderId="30" xfId="4" applyFont="1" applyBorder="1" applyAlignment="1" applyProtection="1">
      <alignment vertical="center"/>
      <protection locked="0"/>
    </xf>
    <xf numFmtId="0" fontId="47" fillId="8" borderId="7" xfId="4" applyFont="1" applyBorder="1" applyAlignment="1" applyProtection="1">
      <alignment horizontal="center" vertical="center"/>
      <protection locked="0"/>
    </xf>
    <xf numFmtId="0" fontId="47" fillId="12" borderId="56" xfId="4" applyFont="1" applyFill="1" applyBorder="1" applyAlignment="1" applyProtection="1">
      <alignment vertical="center"/>
      <protection locked="0"/>
    </xf>
    <xf numFmtId="0" fontId="51" fillId="8" borderId="11" xfId="4" applyFont="1" applyBorder="1" applyAlignment="1" applyProtection="1">
      <alignment horizontal="center" vertical="center" wrapText="1"/>
      <protection locked="0"/>
    </xf>
    <xf numFmtId="0" fontId="51" fillId="8" borderId="7" xfId="4" applyFont="1" applyBorder="1" applyAlignment="1" applyProtection="1">
      <alignment horizontal="center" vertical="center"/>
      <protection locked="0"/>
    </xf>
    <xf numFmtId="0" fontId="51" fillId="12" borderId="11" xfId="4" applyFont="1" applyFill="1" applyBorder="1" applyAlignment="1" applyProtection="1">
      <alignment horizontal="center" vertical="center" wrapText="1"/>
      <protection locked="0"/>
    </xf>
    <xf numFmtId="0" fontId="51"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45"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0" borderId="1" xfId="0" applyFont="1" applyBorder="1" applyAlignment="1">
      <alignment wrapText="1"/>
    </xf>
    <xf numFmtId="0" fontId="21" fillId="3" borderId="27" xfId="0" applyFont="1" applyFill="1" applyBorder="1"/>
    <xf numFmtId="164"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29" fillId="2" borderId="23" xfId="0" applyFont="1" applyFill="1" applyBorder="1" applyAlignment="1">
      <alignment horizontal="left"/>
    </xf>
    <xf numFmtId="0" fontId="14" fillId="3" borderId="0" xfId="0" applyFont="1" applyFill="1" applyAlignment="1">
      <alignment horizontal="right"/>
    </xf>
    <xf numFmtId="0" fontId="45"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13" fillId="3" borderId="22" xfId="0" applyFont="1" applyFill="1" applyBorder="1" applyAlignment="1">
      <alignment horizontal="right"/>
    </xf>
    <xf numFmtId="0" fontId="14" fillId="3" borderId="23" xfId="0" applyFont="1" applyFill="1" applyBorder="1" applyAlignment="1">
      <alignment horizontal="right"/>
    </xf>
    <xf numFmtId="0" fontId="53" fillId="2" borderId="8" xfId="0" applyFont="1" applyFill="1" applyBorder="1" applyAlignment="1">
      <alignment horizontal="right" wrapText="1"/>
    </xf>
    <xf numFmtId="0" fontId="53" fillId="2" borderId="5" xfId="0" applyFont="1" applyFill="1" applyBorder="1" applyAlignment="1">
      <alignment horizontal="right" wrapText="1"/>
    </xf>
    <xf numFmtId="0" fontId="53" fillId="2" borderId="6" xfId="0" applyFont="1" applyFill="1" applyBorder="1" applyAlignment="1">
      <alignment horizontal="right"/>
    </xf>
    <xf numFmtId="0" fontId="53"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58" fillId="11" borderId="40" xfId="0" applyFont="1" applyFill="1" applyBorder="1" applyAlignment="1">
      <alignment horizontal="center" vertical="center" wrapText="1"/>
    </xf>
    <xf numFmtId="0" fontId="58" fillId="11" borderId="30" xfId="0" applyFont="1" applyFill="1" applyBorder="1" applyAlignment="1">
      <alignment horizontal="center" vertical="center" wrapText="1"/>
    </xf>
    <xf numFmtId="0" fontId="58" fillId="11" borderId="11" xfId="0" applyFont="1" applyFill="1" applyBorder="1" applyAlignment="1">
      <alignment horizontal="center" vertical="center" wrapText="1"/>
    </xf>
    <xf numFmtId="0" fontId="58" fillId="11" borderId="53" xfId="0" applyFont="1" applyFill="1" applyBorder="1" applyAlignment="1">
      <alignment horizontal="center" vertical="center" wrapText="1"/>
    </xf>
    <xf numFmtId="0" fontId="58" fillId="11" borderId="6" xfId="0" applyFont="1" applyFill="1" applyBorder="1" applyAlignment="1">
      <alignment horizontal="center" vertical="center" wrapText="1"/>
    </xf>
    <xf numFmtId="0" fontId="58" fillId="11" borderId="60" xfId="0" applyFont="1" applyFill="1" applyBorder="1" applyAlignment="1">
      <alignment horizontal="center" vertical="center"/>
    </xf>
    <xf numFmtId="0" fontId="58" fillId="11" borderId="8" xfId="0" applyFont="1" applyFill="1" applyBorder="1" applyAlignment="1">
      <alignment vertical="center"/>
    </xf>
    <xf numFmtId="0" fontId="58" fillId="11" borderId="4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41" xfId="0" applyFont="1" applyFill="1" applyBorder="1" applyAlignment="1">
      <alignment horizontal="center" vertical="center"/>
    </xf>
    <xf numFmtId="0" fontId="58" fillId="11" borderId="11" xfId="0" applyFont="1" applyFill="1" applyBorder="1" applyAlignment="1">
      <alignment horizontal="center" wrapText="1"/>
    </xf>
    <xf numFmtId="0" fontId="58" fillId="11" borderId="7" xfId="0" applyFont="1" applyFill="1" applyBorder="1" applyAlignment="1">
      <alignment horizontal="center" vertical="center" wrapText="1"/>
    </xf>
    <xf numFmtId="0" fontId="20" fillId="2" borderId="3" xfId="1" applyFill="1" applyBorder="1" applyAlignment="1" applyProtection="1">
      <protection locked="0"/>
    </xf>
    <xf numFmtId="0" fontId="1" fillId="2" borderId="33" xfId="0" applyFont="1" applyFill="1" applyBorder="1" applyProtection="1">
      <protection locked="0"/>
    </xf>
    <xf numFmtId="15" fontId="1" fillId="2" borderId="33" xfId="0" applyNumberFormat="1" applyFont="1" applyFill="1" applyBorder="1" applyAlignment="1" applyProtection="1">
      <alignment horizontal="left"/>
      <protection locked="0"/>
    </xf>
    <xf numFmtId="0" fontId="20" fillId="2" borderId="33" xfId="1" applyFill="1" applyBorder="1" applyAlignment="1" applyProtection="1">
      <protection locked="0"/>
    </xf>
    <xf numFmtId="164" fontId="20" fillId="2" borderId="4" xfId="1" applyNumberFormat="1" applyFill="1" applyBorder="1" applyAlignment="1" applyProtection="1">
      <alignment horizontal="left"/>
      <protection locked="0"/>
    </xf>
    <xf numFmtId="165" fontId="10" fillId="3" borderId="0" xfId="5" applyNumberFormat="1" applyFont="1" applyFill="1" applyBorder="1" applyAlignment="1" applyProtection="1">
      <alignment vertical="top" wrapText="1"/>
    </xf>
    <xf numFmtId="165" fontId="2" fillId="2" borderId="18" xfId="5" applyNumberFormat="1" applyFont="1" applyFill="1" applyBorder="1" applyAlignment="1" applyProtection="1">
      <alignment horizontal="center" vertical="center" wrapText="1"/>
    </xf>
    <xf numFmtId="165" fontId="14" fillId="2" borderId="18" xfId="5" applyNumberFormat="1" applyFont="1" applyFill="1" applyBorder="1" applyAlignment="1" applyProtection="1">
      <alignment vertical="top" wrapText="1"/>
    </xf>
    <xf numFmtId="165" fontId="14" fillId="2" borderId="2" xfId="5" applyNumberFormat="1" applyFont="1" applyFill="1" applyBorder="1" applyAlignment="1" applyProtection="1">
      <alignment horizontal="center" vertical="center" wrapText="1"/>
    </xf>
    <xf numFmtId="165" fontId="14" fillId="2" borderId="3" xfId="5" applyNumberFormat="1" applyFont="1" applyFill="1" applyBorder="1" applyAlignment="1" applyProtection="1">
      <alignment horizontal="center" vertical="center" wrapText="1"/>
    </xf>
    <xf numFmtId="165" fontId="14" fillId="2" borderId="70" xfId="5" applyNumberFormat="1" applyFont="1" applyFill="1" applyBorder="1" applyAlignment="1" applyProtection="1">
      <alignment horizontal="center" vertical="center" wrapText="1"/>
    </xf>
    <xf numFmtId="165" fontId="14" fillId="2" borderId="27" xfId="5" applyNumberFormat="1" applyFont="1" applyFill="1" applyBorder="1" applyAlignment="1" applyProtection="1">
      <alignment horizontal="center" vertical="center" wrapText="1"/>
    </xf>
    <xf numFmtId="165" fontId="14" fillId="2" borderId="33" xfId="5" applyNumberFormat="1" applyFont="1" applyFill="1" applyBorder="1" applyAlignment="1" applyProtection="1">
      <alignment horizontal="center" vertical="center" wrapText="1"/>
    </xf>
    <xf numFmtId="165" fontId="2" fillId="2" borderId="1" xfId="5" applyNumberFormat="1" applyFont="1" applyFill="1" applyBorder="1" applyAlignment="1" applyProtection="1">
      <alignment horizontal="center" vertical="center" wrapText="1"/>
    </xf>
    <xf numFmtId="0" fontId="43" fillId="8" borderId="30" xfId="4" applyFont="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13" fillId="2" borderId="3" xfId="0" applyFont="1" applyFill="1" applyBorder="1" applyAlignment="1">
      <alignment horizontal="center" vertical="center" wrapText="1"/>
    </xf>
    <xf numFmtId="0" fontId="13" fillId="2" borderId="15" xfId="0" applyFont="1" applyFill="1" applyBorder="1" applyAlignment="1">
      <alignment horizontal="center" vertical="center" wrapText="1"/>
    </xf>
    <xf numFmtId="0" fontId="0" fillId="0" borderId="0" xfId="0" applyAlignment="1">
      <alignment horizontal="center" vertical="center" wrapText="1"/>
    </xf>
    <xf numFmtId="0" fontId="21" fillId="0" borderId="13" xfId="0" applyFont="1" applyBorder="1" applyAlignment="1">
      <alignment horizontal="center" vertical="center"/>
    </xf>
    <xf numFmtId="0" fontId="21" fillId="0" borderId="37" xfId="0" applyFont="1" applyBorder="1" applyAlignment="1">
      <alignment horizontal="center" vertical="center" wrapText="1"/>
    </xf>
    <xf numFmtId="0" fontId="60" fillId="0" borderId="0" xfId="0" applyFont="1" applyAlignment="1">
      <alignment vertical="center"/>
    </xf>
    <xf numFmtId="1" fontId="1" fillId="2" borderId="3" xfId="0" applyNumberFormat="1" applyFont="1" applyFill="1" applyBorder="1" applyAlignment="1" applyProtection="1">
      <alignment horizontal="left" vertical="center"/>
      <protection locked="0"/>
    </xf>
    <xf numFmtId="1" fontId="1" fillId="2" borderId="28" xfId="0" applyNumberFormat="1" applyFont="1" applyFill="1" applyBorder="1" applyAlignment="1" applyProtection="1">
      <alignment horizontal="left" vertical="center"/>
      <protection locked="0"/>
    </xf>
    <xf numFmtId="0" fontId="0" fillId="2" borderId="1" xfId="0" applyFill="1" applyBorder="1" applyAlignment="1">
      <alignment vertical="center" wrapText="1"/>
    </xf>
    <xf numFmtId="0" fontId="48" fillId="2" borderId="1" xfId="0" applyFont="1" applyFill="1" applyBorder="1" applyAlignment="1">
      <alignment horizontal="center" vertical="center"/>
    </xf>
    <xf numFmtId="0" fontId="2" fillId="5" borderId="1"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4" xfId="0" applyFont="1" applyFill="1" applyBorder="1" applyAlignment="1">
      <alignment horizontal="left" vertical="center" wrapText="1"/>
    </xf>
    <xf numFmtId="0" fontId="1" fillId="2" borderId="15" xfId="0" applyFont="1" applyFill="1" applyBorder="1" applyAlignment="1">
      <alignment horizontal="left" vertical="center" wrapText="1"/>
    </xf>
    <xf numFmtId="0" fontId="1" fillId="2" borderId="3"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1" xfId="0" applyFont="1" applyFill="1" applyBorder="1" applyAlignment="1">
      <alignment horizontal="left" vertical="center" wrapText="1"/>
    </xf>
    <xf numFmtId="0" fontId="25" fillId="2" borderId="2" xfId="0" applyFont="1" applyFill="1" applyBorder="1" applyAlignment="1">
      <alignment horizontal="left" vertical="center" wrapText="1"/>
    </xf>
    <xf numFmtId="3" fontId="40" fillId="8" borderId="11" xfId="4" applyNumberFormat="1" applyFont="1" applyBorder="1" applyAlignment="1" applyProtection="1">
      <alignment horizontal="center" vertical="center"/>
      <protection locked="0"/>
    </xf>
    <xf numFmtId="3" fontId="40" fillId="8" borderId="7" xfId="4" applyNumberFormat="1" applyFont="1" applyBorder="1" applyAlignment="1" applyProtection="1">
      <alignment horizontal="center" vertical="center"/>
      <protection locked="0"/>
    </xf>
    <xf numFmtId="3" fontId="35" fillId="8" borderId="11" xfId="4" applyNumberFormat="1" applyBorder="1" applyAlignment="1" applyProtection="1">
      <alignment horizontal="center" vertical="center"/>
      <protection locked="0"/>
    </xf>
    <xf numFmtId="0" fontId="35" fillId="12" borderId="11" xfId="4" applyFill="1" applyBorder="1" applyAlignment="1" applyProtection="1">
      <alignment horizontal="center" vertical="center" wrapText="1"/>
      <protection locked="0"/>
    </xf>
    <xf numFmtId="0" fontId="35" fillId="12" borderId="52" xfId="4" applyFill="1" applyBorder="1" applyAlignment="1" applyProtection="1">
      <alignment horizontal="center" vertical="center" wrapText="1"/>
      <protection locked="0"/>
    </xf>
    <xf numFmtId="0" fontId="35" fillId="8" borderId="11" xfId="4" applyBorder="1" applyAlignment="1" applyProtection="1">
      <alignment horizontal="center" vertical="center" wrapText="1"/>
      <protection locked="0"/>
    </xf>
    <xf numFmtId="0" fontId="43" fillId="12" borderId="37" xfId="4" applyFont="1" applyFill="1" applyBorder="1" applyAlignment="1" applyProtection="1">
      <alignment horizontal="center" vertical="center"/>
      <protection locked="0"/>
    </xf>
    <xf numFmtId="0" fontId="13" fillId="2" borderId="15" xfId="0" applyFont="1" applyFill="1" applyBorder="1" applyAlignment="1">
      <alignment horizontal="left" vertical="top" wrapText="1"/>
    </xf>
    <xf numFmtId="10" fontId="35" fillId="12" borderId="7" xfId="4" applyNumberFormat="1" applyFill="1" applyBorder="1" applyAlignment="1" applyProtection="1">
      <alignment horizontal="center" vertical="center"/>
      <protection locked="0"/>
    </xf>
    <xf numFmtId="0" fontId="0" fillId="9" borderId="1" xfId="0" applyFill="1" applyBorder="1" applyAlignment="1" applyProtection="1">
      <alignment horizontal="left"/>
      <protection locked="0"/>
    </xf>
    <xf numFmtId="0" fontId="43" fillId="12" borderId="52" xfId="4" applyFont="1" applyFill="1" applyBorder="1" applyAlignment="1" applyProtection="1">
      <alignment horizontal="center" vertical="center" wrapText="1"/>
      <protection locked="0"/>
    </xf>
    <xf numFmtId="0" fontId="20" fillId="0" borderId="0" xfId="1" applyAlignment="1" applyProtection="1"/>
    <xf numFmtId="0" fontId="1" fillId="2" borderId="43" xfId="0" applyFont="1" applyFill="1" applyBorder="1" applyAlignment="1">
      <alignment horizontal="left" vertical="center" wrapText="1"/>
    </xf>
    <xf numFmtId="0" fontId="20" fillId="2" borderId="1" xfId="1" applyFill="1" applyBorder="1" applyAlignment="1" applyProtection="1">
      <alignment vertical="top" wrapText="1"/>
      <protection locked="0"/>
    </xf>
    <xf numFmtId="0" fontId="10" fillId="3" borderId="0" xfId="0" applyFont="1" applyFill="1" applyAlignment="1">
      <alignment vertical="top"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4" fillId="3" borderId="0" xfId="0" applyFont="1" applyFill="1" applyAlignment="1">
      <alignment horizontal="left" vertical="center" wrapText="1"/>
    </xf>
    <xf numFmtId="3" fontId="1" fillId="2" borderId="0" xfId="0" applyNumberFormat="1" applyFont="1" applyFill="1" applyAlignment="1" applyProtection="1">
      <alignment horizontal="center" vertical="top" wrapText="1"/>
      <protection locked="0"/>
    </xf>
    <xf numFmtId="165" fontId="1" fillId="2" borderId="1" xfId="5" applyNumberFormat="1" applyFont="1" applyFill="1" applyBorder="1" applyAlignment="1" applyProtection="1">
      <alignment horizontal="center" vertical="center" wrapText="1"/>
    </xf>
    <xf numFmtId="166" fontId="1" fillId="2" borderId="2" xfId="5" applyNumberFormat="1" applyFont="1" applyFill="1" applyBorder="1" applyAlignment="1" applyProtection="1">
      <alignment horizontal="center" vertical="center" wrapText="1"/>
    </xf>
    <xf numFmtId="166" fontId="1" fillId="2" borderId="3" xfId="5" applyNumberFormat="1" applyFont="1" applyFill="1" applyBorder="1" applyAlignment="1" applyProtection="1">
      <alignment horizontal="center" vertical="center" wrapText="1"/>
    </xf>
    <xf numFmtId="166" fontId="1" fillId="2" borderId="33" xfId="5" applyNumberFormat="1" applyFont="1" applyFill="1" applyBorder="1" applyAlignment="1" applyProtection="1">
      <alignment horizontal="center" vertical="center" wrapText="1"/>
    </xf>
    <xf numFmtId="15" fontId="1" fillId="0" borderId="3" xfId="0" applyNumberFormat="1" applyFont="1" applyBorder="1" applyAlignment="1">
      <alignment horizontal="center"/>
    </xf>
    <xf numFmtId="15" fontId="1" fillId="0" borderId="27" xfId="0" applyNumberFormat="1" applyFont="1" applyBorder="1" applyAlignment="1">
      <alignment horizontal="center"/>
    </xf>
    <xf numFmtId="0" fontId="2" fillId="2" borderId="0" xfId="0" applyFont="1" applyFill="1" applyAlignment="1">
      <alignment horizontal="center" vertical="top" wrapText="1"/>
    </xf>
    <xf numFmtId="3" fontId="1" fillId="2" borderId="0" xfId="0" applyNumberFormat="1" applyFont="1" applyFill="1" applyAlignment="1" applyProtection="1">
      <alignment vertical="top" wrapText="1"/>
      <protection locked="0"/>
    </xf>
    <xf numFmtId="3" fontId="1" fillId="3" borderId="0" xfId="0" applyNumberFormat="1" applyFont="1" applyFill="1" applyAlignment="1" applyProtection="1">
      <alignment horizontal="center" vertical="top" wrapText="1"/>
      <protection locked="0"/>
    </xf>
    <xf numFmtId="0" fontId="1" fillId="2" borderId="0" xfId="0" applyFont="1" applyFill="1" applyAlignment="1" applyProtection="1">
      <alignment vertical="top" wrapText="1"/>
      <protection locked="0"/>
    </xf>
    <xf numFmtId="165" fontId="2" fillId="2" borderId="10" xfId="5" applyNumberFormat="1" applyFont="1" applyFill="1" applyBorder="1" applyAlignment="1" applyProtection="1">
      <alignment horizontal="center" vertical="center" wrapText="1"/>
    </xf>
    <xf numFmtId="165" fontId="2" fillId="2" borderId="9" xfId="5" applyNumberFormat="1" applyFont="1" applyFill="1" applyBorder="1" applyAlignment="1" applyProtection="1">
      <alignment horizontal="center" vertical="center" wrapText="1"/>
    </xf>
    <xf numFmtId="165" fontId="1" fillId="2" borderId="11" xfId="5" applyNumberFormat="1" applyFont="1" applyFill="1" applyBorder="1" applyAlignment="1" applyProtection="1">
      <alignment horizontal="center" vertical="center" wrapText="1"/>
    </xf>
    <xf numFmtId="4" fontId="1" fillId="2" borderId="60" xfId="0" applyNumberFormat="1" applyFont="1" applyFill="1" applyBorder="1" applyAlignment="1">
      <alignment horizontal="right" vertical="center" wrapText="1"/>
    </xf>
    <xf numFmtId="4" fontId="1" fillId="2" borderId="44" xfId="0" applyNumberFormat="1" applyFont="1" applyFill="1" applyBorder="1" applyAlignment="1">
      <alignment horizontal="right" vertical="center" wrapText="1"/>
    </xf>
    <xf numFmtId="4" fontId="1" fillId="2" borderId="11" xfId="0" applyNumberFormat="1" applyFont="1" applyFill="1" applyBorder="1" applyAlignment="1">
      <alignment horizontal="right" vertical="center" wrapText="1"/>
    </xf>
    <xf numFmtId="4" fontId="1" fillId="2" borderId="13" xfId="0" applyNumberFormat="1" applyFont="1" applyFill="1" applyBorder="1" applyAlignment="1">
      <alignment horizontal="right" vertical="center" wrapText="1"/>
    </xf>
    <xf numFmtId="0" fontId="1" fillId="2" borderId="33" xfId="0" applyFont="1" applyFill="1" applyBorder="1" applyAlignment="1">
      <alignment horizontal="center" vertical="center" wrapText="1"/>
    </xf>
    <xf numFmtId="15" fontId="1" fillId="2" borderId="2" xfId="0" applyNumberFormat="1" applyFont="1" applyFill="1" applyBorder="1" applyAlignment="1">
      <alignment horizontal="center" vertical="center" wrapText="1"/>
    </xf>
    <xf numFmtId="15" fontId="1" fillId="2" borderId="3" xfId="0" applyNumberFormat="1" applyFont="1" applyFill="1" applyBorder="1" applyAlignment="1">
      <alignment horizontal="center" vertical="center" wrapText="1"/>
    </xf>
    <xf numFmtId="4" fontId="1" fillId="2" borderId="72" xfId="0" applyNumberFormat="1" applyFont="1" applyFill="1" applyBorder="1" applyAlignment="1">
      <alignment horizontal="right" vertical="center" wrapText="1"/>
    </xf>
    <xf numFmtId="4" fontId="1" fillId="2" borderId="36" xfId="0" applyNumberFormat="1" applyFont="1" applyFill="1" applyBorder="1" applyAlignment="1">
      <alignment horizontal="right" vertical="center" wrapText="1"/>
    </xf>
    <xf numFmtId="4" fontId="1" fillId="2" borderId="73" xfId="0" applyNumberFormat="1" applyFont="1" applyFill="1" applyBorder="1" applyAlignment="1">
      <alignment horizontal="right" vertical="center" wrapText="1"/>
    </xf>
    <xf numFmtId="165" fontId="1" fillId="2" borderId="13" xfId="5" applyNumberFormat="1" applyFont="1" applyFill="1" applyBorder="1" applyAlignment="1" applyProtection="1">
      <alignment horizontal="center" vertical="center" wrapText="1"/>
    </xf>
    <xf numFmtId="0" fontId="13" fillId="3" borderId="26" xfId="0" applyFont="1" applyFill="1" applyBorder="1" applyAlignment="1">
      <alignment vertical="top" wrapText="1"/>
    </xf>
    <xf numFmtId="0" fontId="13" fillId="3" borderId="25" xfId="0" applyFont="1" applyFill="1" applyBorder="1" applyAlignment="1">
      <alignment vertical="top" wrapText="1"/>
    </xf>
    <xf numFmtId="0" fontId="13" fillId="2" borderId="6" xfId="0" applyFont="1" applyFill="1" applyBorder="1" applyAlignment="1">
      <alignment vertical="top" wrapText="1"/>
    </xf>
    <xf numFmtId="0" fontId="13" fillId="2" borderId="8" xfId="0" applyFont="1" applyFill="1" applyBorder="1" applyAlignment="1">
      <alignment vertical="top" wrapText="1"/>
    </xf>
    <xf numFmtId="0" fontId="65" fillId="2" borderId="43" xfId="0" applyFont="1" applyFill="1" applyBorder="1" applyAlignment="1">
      <alignment horizontal="left" vertical="center" wrapText="1"/>
    </xf>
    <xf numFmtId="0" fontId="13" fillId="2" borderId="43" xfId="0" applyFont="1" applyFill="1" applyBorder="1" applyAlignment="1">
      <alignment horizontal="left" vertical="center" wrapText="1"/>
    </xf>
    <xf numFmtId="0" fontId="2" fillId="5" borderId="0" xfId="0" applyFont="1" applyFill="1" applyAlignment="1">
      <alignment horizontal="right" vertical="center"/>
    </xf>
    <xf numFmtId="0" fontId="27" fillId="0" borderId="1" xfId="0" applyFont="1" applyBorder="1" applyAlignment="1">
      <alignment horizontal="left" vertical="top" wrapText="1"/>
    </xf>
    <xf numFmtId="0" fontId="25" fillId="0" borderId="1" xfId="0" applyFont="1" applyBorder="1" applyAlignment="1">
      <alignment horizontal="left" vertical="top"/>
    </xf>
    <xf numFmtId="0" fontId="25" fillId="0" borderId="1" xfId="0" applyFont="1" applyBorder="1" applyAlignment="1">
      <alignment horizontal="left" vertical="top" wrapText="1"/>
    </xf>
    <xf numFmtId="0" fontId="25" fillId="0" borderId="1" xfId="0" applyFont="1" applyBorder="1" applyAlignment="1">
      <alignment wrapText="1"/>
    </xf>
    <xf numFmtId="0" fontId="25" fillId="0" borderId="43" xfId="0" applyFont="1" applyBorder="1" applyAlignment="1">
      <alignment wrapText="1"/>
    </xf>
    <xf numFmtId="0" fontId="35" fillId="12" borderId="11" xfId="4" applyFill="1" applyBorder="1" applyAlignment="1" applyProtection="1">
      <alignment vertical="center"/>
      <protection locked="0"/>
    </xf>
    <xf numFmtId="0" fontId="13" fillId="0" borderId="1" xfId="0" applyFont="1" applyBorder="1" applyAlignment="1">
      <alignment horizontal="center" vertical="center"/>
    </xf>
    <xf numFmtId="0" fontId="28" fillId="0" borderId="1" xfId="0" applyFont="1" applyBorder="1" applyAlignment="1">
      <alignment vertical="top" wrapText="1"/>
    </xf>
    <xf numFmtId="0" fontId="27" fillId="0" borderId="1" xfId="0" applyFont="1" applyBorder="1" applyAlignment="1">
      <alignment horizontal="center" vertical="center" wrapText="1"/>
    </xf>
    <xf numFmtId="0" fontId="1" fillId="2" borderId="71" xfId="0" applyFont="1" applyFill="1" applyBorder="1" applyAlignment="1">
      <alignment vertical="top" wrapText="1"/>
    </xf>
    <xf numFmtId="165" fontId="1" fillId="2" borderId="67" xfId="5" applyNumberFormat="1" applyFont="1" applyFill="1" applyBorder="1" applyAlignment="1" applyProtection="1">
      <alignment horizontal="center" vertical="center" wrapText="1"/>
    </xf>
    <xf numFmtId="165" fontId="1" fillId="2" borderId="74" xfId="5" applyNumberFormat="1" applyFont="1" applyFill="1" applyBorder="1" applyAlignment="1" applyProtection="1">
      <alignment horizontal="center" vertical="center" wrapText="1"/>
    </xf>
    <xf numFmtId="4" fontId="1" fillId="2" borderId="75" xfId="0" applyNumberFormat="1" applyFont="1" applyFill="1" applyBorder="1" applyAlignment="1">
      <alignment horizontal="right" vertical="center" wrapText="1"/>
    </xf>
    <xf numFmtId="0" fontId="1" fillId="2" borderId="70" xfId="0" applyFont="1" applyFill="1" applyBorder="1" applyAlignment="1">
      <alignment vertical="top" wrapText="1"/>
    </xf>
    <xf numFmtId="4" fontId="13" fillId="2" borderId="60" xfId="0" applyNumberFormat="1" applyFont="1" applyFill="1" applyBorder="1" applyAlignment="1">
      <alignment horizontal="right" vertical="center" wrapText="1"/>
    </xf>
    <xf numFmtId="4" fontId="13" fillId="2" borderId="11" xfId="0" applyNumberFormat="1" applyFont="1" applyFill="1" applyBorder="1" applyAlignment="1">
      <alignment horizontal="right" vertical="center" wrapText="1"/>
    </xf>
    <xf numFmtId="0" fontId="14" fillId="3" borderId="0" xfId="0" applyFont="1" applyFill="1" applyAlignment="1">
      <alignment horizontal="left" vertical="center"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13" fillId="3" borderId="0" xfId="0" applyFont="1" applyFill="1" applyAlignment="1">
      <alignment horizontal="center"/>
    </xf>
    <xf numFmtId="0" fontId="13" fillId="0" borderId="0" xfId="0" applyFont="1" applyAlignment="1">
      <alignment horizontal="left" vertical="center"/>
    </xf>
    <xf numFmtId="0" fontId="13" fillId="0" borderId="0" xfId="0" applyFont="1"/>
    <xf numFmtId="165" fontId="13" fillId="0" borderId="0" xfId="5" applyNumberFormat="1" applyFont="1"/>
    <xf numFmtId="0" fontId="13" fillId="3" borderId="20" xfId="0" applyFont="1" applyFill="1" applyBorder="1" applyAlignment="1">
      <alignment horizontal="left" vertical="center"/>
    </xf>
    <xf numFmtId="0" fontId="13" fillId="3" borderId="20" xfId="0" applyFont="1" applyFill="1" applyBorder="1"/>
    <xf numFmtId="165" fontId="13" fillId="3" borderId="20" xfId="5" applyNumberFormat="1" applyFont="1" applyFill="1" applyBorder="1"/>
    <xf numFmtId="0" fontId="13" fillId="3" borderId="21" xfId="0" applyFont="1" applyFill="1" applyBorder="1"/>
    <xf numFmtId="0" fontId="13" fillId="3" borderId="19" xfId="0" applyFont="1" applyFill="1" applyBorder="1" applyAlignment="1">
      <alignment horizontal="left" vertical="center"/>
    </xf>
    <xf numFmtId="0" fontId="13" fillId="3" borderId="22" xfId="0" applyFont="1" applyFill="1" applyBorder="1" applyAlignment="1">
      <alignment horizontal="left" vertical="center"/>
    </xf>
    <xf numFmtId="165" fontId="13" fillId="3" borderId="0" xfId="5" applyNumberFormat="1" applyFont="1" applyFill="1" applyBorder="1" applyAlignment="1" applyProtection="1">
      <alignment horizontal="center" wrapText="1"/>
    </xf>
    <xf numFmtId="165" fontId="13" fillId="3" borderId="0" xfId="5" applyNumberFormat="1" applyFont="1" applyFill="1" applyBorder="1" applyAlignment="1" applyProtection="1">
      <alignment horizontal="center"/>
    </xf>
    <xf numFmtId="0" fontId="13" fillId="3" borderId="22" xfId="0" applyFont="1" applyFill="1" applyBorder="1" applyAlignment="1">
      <alignment horizontal="left" vertical="center" wrapText="1"/>
    </xf>
    <xf numFmtId="0" fontId="13" fillId="3" borderId="0" xfId="0" applyFont="1" applyFill="1" applyAlignment="1">
      <alignment horizontal="left" vertical="center"/>
    </xf>
    <xf numFmtId="165" fontId="13" fillId="3" borderId="0" xfId="5" applyNumberFormat="1" applyFont="1" applyFill="1" applyBorder="1" applyAlignment="1" applyProtection="1">
      <alignment vertical="top" wrapText="1"/>
    </xf>
    <xf numFmtId="165" fontId="10" fillId="3" borderId="0" xfId="5" applyNumberFormat="1" applyFont="1" applyFill="1" applyBorder="1" applyAlignment="1" applyProtection="1">
      <alignment horizontal="left" vertical="top" wrapText="1"/>
    </xf>
    <xf numFmtId="0" fontId="13" fillId="0" borderId="31" xfId="0" applyFont="1" applyBorder="1" applyAlignment="1">
      <alignment horizontal="center" wrapText="1"/>
    </xf>
    <xf numFmtId="165" fontId="13" fillId="2" borderId="0" xfId="5" applyNumberFormat="1" applyFont="1" applyFill="1" applyBorder="1" applyAlignment="1" applyProtection="1">
      <alignment horizontal="center" vertical="top" wrapText="1"/>
      <protection locked="0"/>
    </xf>
    <xf numFmtId="0" fontId="13" fillId="3" borderId="29" xfId="0" applyFont="1" applyFill="1" applyBorder="1" applyAlignment="1">
      <alignment vertical="top" wrapText="1"/>
    </xf>
    <xf numFmtId="165" fontId="13" fillId="3" borderId="61" xfId="5" applyNumberFormat="1" applyFont="1" applyFill="1" applyBorder="1" applyAlignment="1" applyProtection="1">
      <alignment vertical="top" wrapText="1"/>
    </xf>
    <xf numFmtId="3" fontId="13" fillId="2" borderId="0" xfId="0" applyNumberFormat="1" applyFont="1" applyFill="1" applyAlignment="1" applyProtection="1">
      <alignment horizontal="center" vertical="top" wrapText="1"/>
      <protection locked="0"/>
    </xf>
    <xf numFmtId="165" fontId="10" fillId="3" borderId="0" xfId="5" applyNumberFormat="1" applyFont="1" applyFill="1" applyBorder="1" applyAlignment="1" applyProtection="1">
      <alignment horizontal="left" vertical="center" wrapText="1"/>
    </xf>
    <xf numFmtId="0" fontId="10" fillId="3" borderId="0" xfId="0" applyFont="1" applyFill="1" applyAlignment="1">
      <alignment horizontal="center" vertical="center" wrapText="1"/>
    </xf>
    <xf numFmtId="165" fontId="10" fillId="3" borderId="0" xfId="5" applyNumberFormat="1" applyFont="1" applyFill="1" applyBorder="1" applyAlignment="1" applyProtection="1">
      <alignment horizontal="center" vertical="center" wrapText="1"/>
    </xf>
    <xf numFmtId="165" fontId="13" fillId="3" borderId="23" xfId="5" applyNumberFormat="1" applyFont="1" applyFill="1" applyBorder="1" applyAlignment="1" applyProtection="1">
      <alignment vertical="top" wrapText="1"/>
    </xf>
    <xf numFmtId="0" fontId="14" fillId="2" borderId="38" xfId="0" applyFont="1" applyFill="1" applyBorder="1" applyAlignment="1">
      <alignment horizontal="center" vertical="center" wrapText="1"/>
    </xf>
    <xf numFmtId="165" fontId="14" fillId="2" borderId="18" xfId="5" applyNumberFormat="1" applyFont="1" applyFill="1" applyBorder="1" applyAlignment="1" applyProtection="1">
      <alignment horizontal="center" vertical="center" wrapText="1"/>
    </xf>
    <xf numFmtId="165" fontId="14" fillId="2" borderId="1" xfId="5" applyNumberFormat="1" applyFont="1" applyFill="1" applyBorder="1" applyAlignment="1" applyProtection="1">
      <alignment horizontal="center" vertical="center" wrapText="1"/>
    </xf>
    <xf numFmtId="165" fontId="13" fillId="0" borderId="60" xfId="5" applyNumberFormat="1" applyFont="1" applyBorder="1"/>
    <xf numFmtId="165" fontId="13" fillId="2" borderId="60" xfId="5" applyNumberFormat="1" applyFont="1" applyFill="1" applyBorder="1" applyAlignment="1" applyProtection="1">
      <alignment horizontal="center" vertical="center" wrapText="1"/>
    </xf>
    <xf numFmtId="165" fontId="13" fillId="2" borderId="44" xfId="5" applyNumberFormat="1" applyFont="1" applyFill="1" applyBorder="1" applyAlignment="1" applyProtection="1">
      <alignment horizontal="center" vertical="center" wrapText="1"/>
    </xf>
    <xf numFmtId="165" fontId="13" fillId="2" borderId="60" xfId="5" applyNumberFormat="1" applyFont="1" applyFill="1" applyBorder="1" applyAlignment="1" applyProtection="1">
      <alignment horizontal="center" vertical="top" wrapText="1"/>
    </xf>
    <xf numFmtId="165" fontId="13" fillId="2" borderId="11" xfId="5" applyNumberFormat="1" applyFont="1" applyFill="1" applyBorder="1" applyAlignment="1" applyProtection="1">
      <alignment horizontal="center" vertical="top" wrapText="1"/>
    </xf>
    <xf numFmtId="41" fontId="13" fillId="2" borderId="9" xfId="5" applyFont="1" applyFill="1" applyBorder="1" applyAlignment="1" applyProtection="1">
      <alignment horizontal="center" vertical="center" wrapText="1"/>
    </xf>
    <xf numFmtId="41" fontId="14" fillId="2" borderId="2" xfId="5" applyFont="1" applyFill="1" applyBorder="1" applyAlignment="1" applyProtection="1">
      <alignment horizontal="center" vertical="center" wrapText="1"/>
    </xf>
    <xf numFmtId="165" fontId="13" fillId="2" borderId="7" xfId="5" applyNumberFormat="1" applyFont="1" applyFill="1" applyBorder="1" applyAlignment="1" applyProtection="1">
      <alignment horizontal="center" vertical="top" wrapText="1"/>
    </xf>
    <xf numFmtId="41" fontId="13" fillId="2" borderId="7" xfId="5" applyFont="1" applyFill="1" applyBorder="1" applyAlignment="1" applyProtection="1">
      <alignment horizontal="center" vertical="center" wrapText="1"/>
    </xf>
    <xf numFmtId="41" fontId="14" fillId="2" borderId="3" xfId="5" applyFont="1" applyFill="1" applyBorder="1" applyAlignment="1" applyProtection="1">
      <alignment horizontal="center" vertical="center" wrapText="1"/>
    </xf>
    <xf numFmtId="165" fontId="13" fillId="2" borderId="11" xfId="5" applyNumberFormat="1" applyFont="1" applyFill="1" applyBorder="1" applyAlignment="1" applyProtection="1">
      <alignment vertical="top" wrapText="1"/>
    </xf>
    <xf numFmtId="165" fontId="13" fillId="2" borderId="7" xfId="5" applyNumberFormat="1" applyFont="1" applyFill="1" applyBorder="1" applyAlignment="1" applyProtection="1">
      <alignment vertical="top" wrapText="1"/>
    </xf>
    <xf numFmtId="165" fontId="13" fillId="0" borderId="11" xfId="5" applyNumberFormat="1" applyFont="1" applyBorder="1"/>
    <xf numFmtId="0" fontId="13" fillId="2" borderId="34" xfId="0" applyFont="1" applyFill="1" applyBorder="1" applyAlignment="1">
      <alignment vertical="top" wrapText="1"/>
    </xf>
    <xf numFmtId="41" fontId="13" fillId="2" borderId="37" xfId="5" applyFont="1" applyFill="1" applyBorder="1" applyAlignment="1" applyProtection="1">
      <alignment horizontal="center" vertical="center" wrapText="1"/>
    </xf>
    <xf numFmtId="165" fontId="13" fillId="2" borderId="37" xfId="5" applyNumberFormat="1" applyFont="1" applyFill="1" applyBorder="1" applyAlignment="1" applyProtection="1">
      <alignment vertical="top" wrapText="1"/>
    </xf>
    <xf numFmtId="41" fontId="14" fillId="2" borderId="4" xfId="5" applyFont="1" applyFill="1" applyBorder="1" applyAlignment="1" applyProtection="1">
      <alignment horizontal="center" vertical="center" wrapText="1"/>
    </xf>
    <xf numFmtId="0" fontId="13" fillId="2" borderId="71" xfId="0" applyFont="1" applyFill="1" applyBorder="1" applyAlignment="1">
      <alignment vertical="top" wrapText="1"/>
    </xf>
    <xf numFmtId="165" fontId="13" fillId="2" borderId="70" xfId="5" applyNumberFormat="1" applyFont="1" applyFill="1" applyBorder="1" applyAlignment="1" applyProtection="1">
      <alignment vertical="top" wrapText="1"/>
    </xf>
    <xf numFmtId="165" fontId="13" fillId="2" borderId="74" xfId="5" applyNumberFormat="1" applyFont="1" applyFill="1" applyBorder="1" applyAlignment="1" applyProtection="1">
      <alignment horizontal="center" vertical="top" wrapText="1"/>
    </xf>
    <xf numFmtId="41" fontId="13" fillId="2" borderId="70" xfId="5" applyFont="1" applyFill="1" applyBorder="1" applyAlignment="1" applyProtection="1">
      <alignment horizontal="center" vertical="center" wrapText="1"/>
    </xf>
    <xf numFmtId="41" fontId="14" fillId="2" borderId="26" xfId="5" applyFont="1" applyFill="1" applyBorder="1" applyAlignment="1" applyProtection="1">
      <alignment horizontal="center" vertical="center" wrapText="1"/>
    </xf>
    <xf numFmtId="0" fontId="14" fillId="2" borderId="32" xfId="0" applyFont="1" applyFill="1" applyBorder="1" applyAlignment="1">
      <alignment horizontal="right" vertical="center" wrapText="1"/>
    </xf>
    <xf numFmtId="165" fontId="13" fillId="2" borderId="18" xfId="5" applyNumberFormat="1" applyFont="1" applyFill="1" applyBorder="1" applyAlignment="1" applyProtection="1">
      <alignment vertical="top" wrapText="1"/>
    </xf>
    <xf numFmtId="41" fontId="14" fillId="0" borderId="18" xfId="5" applyFont="1" applyFill="1" applyBorder="1" applyAlignment="1" applyProtection="1">
      <alignment horizontal="center" vertical="center" wrapText="1"/>
    </xf>
    <xf numFmtId="41" fontId="14" fillId="2" borderId="18" xfId="5" applyFont="1" applyFill="1" applyBorder="1" applyAlignment="1" applyProtection="1">
      <alignment horizontal="center" vertical="center" wrapText="1"/>
    </xf>
    <xf numFmtId="43" fontId="13" fillId="3" borderId="0" xfId="0" applyNumberFormat="1" applyFont="1" applyFill="1" applyAlignment="1">
      <alignment vertical="top" wrapText="1"/>
    </xf>
    <xf numFmtId="0" fontId="14" fillId="2" borderId="32" xfId="0" applyFont="1" applyFill="1" applyBorder="1" applyAlignment="1">
      <alignment horizontal="center" vertical="center" wrapText="1"/>
    </xf>
    <xf numFmtId="165" fontId="14" fillId="2" borderId="43" xfId="5" applyNumberFormat="1" applyFont="1" applyFill="1" applyBorder="1" applyAlignment="1" applyProtection="1">
      <alignment horizontal="center" vertical="center" wrapText="1"/>
    </xf>
    <xf numFmtId="165" fontId="14" fillId="2" borderId="63" xfId="5" applyNumberFormat="1" applyFont="1" applyFill="1" applyBorder="1" applyAlignment="1" applyProtection="1">
      <alignment horizontal="center" vertical="center" wrapText="1"/>
    </xf>
    <xf numFmtId="165" fontId="14" fillId="2" borderId="17" xfId="5" applyNumberFormat="1" applyFont="1" applyFill="1" applyBorder="1" applyAlignment="1" applyProtection="1">
      <alignment horizontal="center" vertical="center" wrapText="1"/>
    </xf>
    <xf numFmtId="165" fontId="14" fillId="2" borderId="62" xfId="5" applyNumberFormat="1" applyFont="1" applyFill="1" applyBorder="1" applyAlignment="1" applyProtection="1">
      <alignment horizontal="center" vertical="center" wrapText="1"/>
    </xf>
    <xf numFmtId="0" fontId="14" fillId="2" borderId="1" xfId="0" applyFont="1" applyFill="1" applyBorder="1" applyAlignment="1">
      <alignment horizontal="center" vertical="center" wrapText="1"/>
    </xf>
    <xf numFmtId="0" fontId="14" fillId="2" borderId="43" xfId="0" applyFont="1" applyFill="1" applyBorder="1" applyAlignment="1">
      <alignment horizontal="center" vertical="center" wrapText="1"/>
    </xf>
    <xf numFmtId="165" fontId="14" fillId="2" borderId="10" xfId="5" applyNumberFormat="1" applyFont="1" applyFill="1" applyBorder="1" applyAlignment="1" applyProtection="1">
      <alignment horizontal="center" vertical="center" wrapText="1"/>
    </xf>
    <xf numFmtId="165" fontId="14" fillId="2" borderId="9" xfId="5" applyNumberFormat="1" applyFont="1" applyFill="1" applyBorder="1" applyAlignment="1" applyProtection="1">
      <alignment horizontal="center" vertical="center" wrapText="1"/>
    </xf>
    <xf numFmtId="165" fontId="13" fillId="2" borderId="48" xfId="5" applyNumberFormat="1" applyFont="1" applyFill="1" applyBorder="1" applyAlignment="1" applyProtection="1">
      <alignment vertical="top" wrapText="1"/>
    </xf>
    <xf numFmtId="165" fontId="13" fillId="2" borderId="60" xfId="5" applyNumberFormat="1" applyFont="1" applyFill="1" applyBorder="1" applyAlignment="1" applyProtection="1">
      <alignment vertical="top" wrapText="1"/>
    </xf>
    <xf numFmtId="165" fontId="13" fillId="2" borderId="49" xfId="5" applyNumberFormat="1" applyFont="1" applyFill="1" applyBorder="1" applyAlignment="1" applyProtection="1">
      <alignment vertical="top" wrapText="1"/>
    </xf>
    <xf numFmtId="165" fontId="13" fillId="2" borderId="9" xfId="5" applyNumberFormat="1" applyFont="1" applyFill="1" applyBorder="1" applyAlignment="1" applyProtection="1">
      <alignment vertical="top" wrapText="1"/>
    </xf>
    <xf numFmtId="165" fontId="13" fillId="2" borderId="68" xfId="5" applyNumberFormat="1" applyFont="1" applyFill="1" applyBorder="1" applyAlignment="1" applyProtection="1">
      <alignment vertical="top" wrapText="1"/>
    </xf>
    <xf numFmtId="15" fontId="13" fillId="2" borderId="2" xfId="0" applyNumberFormat="1" applyFont="1" applyFill="1" applyBorder="1" applyAlignment="1">
      <alignment vertical="top" wrapText="1"/>
    </xf>
    <xf numFmtId="0" fontId="13" fillId="2" borderId="48" xfId="0" applyFont="1" applyFill="1" applyBorder="1" applyAlignment="1">
      <alignment vertical="top" wrapText="1"/>
    </xf>
    <xf numFmtId="165" fontId="13" fillId="2" borderId="11" xfId="5" applyNumberFormat="1" applyFont="1" applyFill="1" applyBorder="1" applyAlignment="1" applyProtection="1">
      <alignment horizontal="center" vertical="center" wrapText="1"/>
    </xf>
    <xf numFmtId="165" fontId="14" fillId="2" borderId="7" xfId="5" applyNumberFormat="1" applyFont="1" applyFill="1" applyBorder="1" applyAlignment="1" applyProtection="1">
      <alignment horizontal="center" vertical="center" wrapText="1"/>
    </xf>
    <xf numFmtId="165" fontId="13" fillId="2" borderId="51" xfId="5" applyNumberFormat="1" applyFont="1" applyFill="1" applyBorder="1" applyAlignment="1" applyProtection="1">
      <alignment vertical="top" wrapText="1"/>
    </xf>
    <xf numFmtId="165" fontId="13" fillId="2" borderId="52" xfId="5" applyNumberFormat="1" applyFont="1" applyFill="1" applyBorder="1" applyAlignment="1" applyProtection="1">
      <alignment vertical="top" wrapText="1"/>
    </xf>
    <xf numFmtId="15" fontId="13" fillId="2" borderId="3" xfId="0" applyNumberFormat="1" applyFont="1" applyFill="1" applyBorder="1" applyAlignment="1">
      <alignment vertical="top" wrapText="1"/>
    </xf>
    <xf numFmtId="0" fontId="13" fillId="2" borderId="51" xfId="0" applyFont="1" applyFill="1" applyBorder="1" applyAlignment="1">
      <alignment vertical="top" wrapText="1"/>
    </xf>
    <xf numFmtId="165" fontId="13" fillId="2" borderId="30" xfId="5" applyNumberFormat="1" applyFont="1" applyFill="1" applyBorder="1" applyAlignment="1" applyProtection="1">
      <alignment vertical="top" wrapText="1"/>
    </xf>
    <xf numFmtId="165" fontId="13" fillId="2" borderId="3" xfId="5" applyNumberFormat="1" applyFont="1" applyFill="1" applyBorder="1" applyAlignment="1" applyProtection="1">
      <alignment vertical="top" wrapText="1"/>
    </xf>
    <xf numFmtId="165" fontId="13" fillId="2" borderId="56" xfId="5" applyNumberFormat="1" applyFont="1" applyFill="1" applyBorder="1" applyAlignment="1" applyProtection="1">
      <alignment vertical="top" wrapText="1"/>
    </xf>
    <xf numFmtId="165" fontId="13" fillId="2" borderId="69" xfId="5" applyNumberFormat="1" applyFont="1" applyFill="1" applyBorder="1" applyAlignment="1" applyProtection="1">
      <alignment vertical="top" wrapText="1"/>
    </xf>
    <xf numFmtId="165" fontId="13" fillId="2" borderId="13" xfId="5" applyNumberFormat="1" applyFont="1" applyFill="1" applyBorder="1" applyAlignment="1" applyProtection="1">
      <alignment vertical="top" wrapText="1"/>
    </xf>
    <xf numFmtId="165" fontId="13" fillId="2" borderId="14" xfId="5" applyNumberFormat="1" applyFont="1" applyFill="1" applyBorder="1" applyAlignment="1" applyProtection="1">
      <alignment vertical="top" wrapText="1"/>
    </xf>
    <xf numFmtId="165" fontId="13" fillId="2" borderId="4" xfId="5" applyNumberFormat="1" applyFont="1" applyFill="1" applyBorder="1" applyAlignment="1" applyProtection="1">
      <alignment vertical="top" wrapText="1"/>
    </xf>
    <xf numFmtId="15" fontId="13" fillId="2" borderId="33" xfId="0" applyNumberFormat="1" applyFont="1" applyFill="1" applyBorder="1" applyAlignment="1">
      <alignment vertical="top" wrapText="1"/>
    </xf>
    <xf numFmtId="0" fontId="13" fillId="2" borderId="45" xfId="0" applyFont="1" applyFill="1" applyBorder="1" applyAlignment="1">
      <alignment vertical="top" wrapText="1"/>
    </xf>
    <xf numFmtId="165" fontId="14" fillId="2" borderId="4" xfId="5" applyNumberFormat="1" applyFont="1" applyFill="1" applyBorder="1" applyAlignment="1" applyProtection="1">
      <alignment horizontal="right" vertical="center" wrapText="1"/>
    </xf>
    <xf numFmtId="165" fontId="14" fillId="2" borderId="32" xfId="5" applyNumberFormat="1" applyFont="1" applyFill="1" applyBorder="1" applyAlignment="1" applyProtection="1">
      <alignment horizontal="right" vertical="center" wrapText="1"/>
    </xf>
    <xf numFmtId="165" fontId="14" fillId="2" borderId="63" xfId="5" applyNumberFormat="1" applyFont="1" applyFill="1" applyBorder="1" applyAlignment="1" applyProtection="1">
      <alignment vertical="top" wrapText="1"/>
    </xf>
    <xf numFmtId="165" fontId="14" fillId="2" borderId="1" xfId="5" applyNumberFormat="1" applyFont="1" applyFill="1" applyBorder="1" applyAlignment="1" applyProtection="1">
      <alignment vertical="top" wrapText="1"/>
    </xf>
    <xf numFmtId="0" fontId="13" fillId="2" borderId="1" xfId="0" applyFont="1" applyFill="1" applyBorder="1" applyAlignment="1">
      <alignment vertical="top" wrapText="1"/>
    </xf>
    <xf numFmtId="0" fontId="14" fillId="2" borderId="43" xfId="0" applyFont="1" applyFill="1" applyBorder="1" applyAlignment="1">
      <alignment horizontal="right" vertical="center" wrapText="1"/>
    </xf>
    <xf numFmtId="165" fontId="14" fillId="2" borderId="13" xfId="5" applyNumberFormat="1" applyFont="1" applyFill="1" applyBorder="1" applyAlignment="1" applyProtection="1">
      <alignment horizontal="center" vertical="center" wrapText="1"/>
    </xf>
    <xf numFmtId="165" fontId="14" fillId="2" borderId="14" xfId="5" applyNumberFormat="1" applyFont="1" applyFill="1" applyBorder="1" applyAlignment="1" applyProtection="1">
      <alignment horizontal="center" vertical="center" wrapText="1"/>
    </xf>
    <xf numFmtId="165" fontId="14" fillId="3" borderId="0" xfId="5" applyNumberFormat="1" applyFont="1" applyFill="1" applyBorder="1" applyAlignment="1" applyProtection="1">
      <alignment horizontal="center" vertical="top" wrapText="1"/>
    </xf>
    <xf numFmtId="0" fontId="14" fillId="3" borderId="0" xfId="0" applyFont="1" applyFill="1" applyAlignment="1">
      <alignment horizontal="center" vertical="top" wrapText="1"/>
    </xf>
    <xf numFmtId="165" fontId="13" fillId="3" borderId="0" xfId="5" applyNumberFormat="1" applyFont="1" applyFill="1" applyBorder="1" applyAlignment="1" applyProtection="1">
      <alignment vertical="top" wrapText="1"/>
      <protection locked="0"/>
    </xf>
    <xf numFmtId="3" fontId="13" fillId="3" borderId="0" xfId="0" applyNumberFormat="1" applyFont="1" applyFill="1" applyAlignment="1" applyProtection="1">
      <alignment vertical="top" wrapText="1"/>
      <protection locked="0"/>
    </xf>
    <xf numFmtId="0" fontId="13" fillId="3" borderId="0" xfId="0" applyFont="1" applyFill="1" applyAlignment="1" applyProtection="1">
      <alignment vertical="top" wrapText="1"/>
      <protection locked="0"/>
    </xf>
    <xf numFmtId="0" fontId="14" fillId="3" borderId="25" xfId="0" applyFont="1" applyFill="1" applyBorder="1" applyAlignment="1">
      <alignment vertical="top" wrapText="1"/>
    </xf>
    <xf numFmtId="165" fontId="13" fillId="3" borderId="25" xfId="5" applyNumberFormat="1" applyFont="1" applyFill="1" applyBorder="1" applyAlignment="1" applyProtection="1">
      <alignment vertical="top" wrapText="1"/>
    </xf>
    <xf numFmtId="0" fontId="13" fillId="3" borderId="24" xfId="0" applyFont="1" applyFill="1" applyBorder="1" applyAlignment="1">
      <alignment horizontal="left" vertical="center" wrapText="1"/>
    </xf>
    <xf numFmtId="165" fontId="14" fillId="0" borderId="0" xfId="5" applyNumberFormat="1" applyFont="1" applyFill="1" applyBorder="1" applyAlignment="1" applyProtection="1">
      <alignment horizontal="center" vertical="top" wrapText="1"/>
    </xf>
    <xf numFmtId="0" fontId="13" fillId="0" borderId="0" xfId="0" applyFont="1" applyAlignment="1">
      <alignment vertical="top" wrapText="1"/>
    </xf>
    <xf numFmtId="0" fontId="13" fillId="0" borderId="0" xfId="0" applyFont="1" applyAlignment="1">
      <alignment wrapText="1"/>
    </xf>
    <xf numFmtId="165" fontId="13" fillId="0" borderId="0" xfId="5" applyNumberFormat="1" applyFont="1" applyFill="1" applyBorder="1" applyAlignment="1" applyProtection="1">
      <alignment vertical="top" wrapText="1"/>
      <protection locked="0"/>
    </xf>
    <xf numFmtId="0" fontId="13" fillId="0" borderId="0" xfId="0" applyFont="1" applyAlignment="1">
      <alignment horizontal="left" vertical="center" wrapText="1"/>
    </xf>
    <xf numFmtId="165" fontId="13" fillId="0" borderId="0" xfId="5" applyNumberFormat="1" applyFont="1" applyFill="1" applyBorder="1" applyAlignment="1" applyProtection="1">
      <alignment vertical="top" wrapText="1"/>
    </xf>
    <xf numFmtId="165" fontId="13" fillId="0" borderId="0" xfId="5" applyNumberFormat="1" applyFont="1" applyFill="1" applyBorder="1" applyAlignment="1" applyProtection="1"/>
    <xf numFmtId="165" fontId="13" fillId="0" borderId="0" xfId="5" applyNumberFormat="1" applyFont="1" applyAlignment="1"/>
    <xf numFmtId="0" fontId="14" fillId="0" borderId="32" xfId="0" applyFont="1" applyBorder="1" applyAlignment="1">
      <alignment horizontal="right" vertical="center" wrapText="1"/>
    </xf>
    <xf numFmtId="165" fontId="14" fillId="0" borderId="18" xfId="5" applyNumberFormat="1" applyFont="1" applyFill="1" applyBorder="1" applyAlignment="1" applyProtection="1">
      <alignment vertical="top" wrapText="1"/>
    </xf>
    <xf numFmtId="0" fontId="2" fillId="0" borderId="32" xfId="0" applyFont="1" applyBorder="1" applyAlignment="1">
      <alignment horizontal="right" vertical="center" wrapText="1"/>
    </xf>
    <xf numFmtId="15" fontId="14" fillId="2" borderId="1" xfId="0" applyNumberFormat="1" applyFont="1" applyFill="1" applyBorder="1" applyAlignment="1">
      <alignment horizontal="center"/>
    </xf>
    <xf numFmtId="165" fontId="21" fillId="0" borderId="0" xfId="0" applyNumberFormat="1" applyFont="1"/>
    <xf numFmtId="10" fontId="35" fillId="14" borderId="11" xfId="4" applyNumberFormat="1" applyFill="1" applyBorder="1" applyAlignment="1" applyProtection="1">
      <alignment horizontal="center" vertical="center" wrapText="1"/>
      <protection locked="0"/>
    </xf>
    <xf numFmtId="165" fontId="1" fillId="3" borderId="0" xfId="0" applyNumberFormat="1" applyFont="1" applyFill="1" applyAlignment="1">
      <alignment vertical="top" wrapText="1"/>
    </xf>
    <xf numFmtId="43" fontId="1" fillId="3" borderId="0" xfId="0" applyNumberFormat="1" applyFont="1" applyFill="1" applyAlignment="1">
      <alignment vertical="top" wrapText="1"/>
    </xf>
    <xf numFmtId="0" fontId="35" fillId="14" borderId="11" xfId="4" applyFill="1" applyBorder="1" applyAlignment="1" applyProtection="1">
      <alignment horizontal="center" vertical="center" wrapText="1"/>
      <protection locked="0"/>
    </xf>
    <xf numFmtId="0" fontId="48" fillId="14" borderId="1" xfId="0" applyFont="1" applyFill="1" applyBorder="1" applyAlignment="1">
      <alignment horizontal="center" vertical="center"/>
    </xf>
    <xf numFmtId="0" fontId="2" fillId="14" borderId="1" xfId="0" applyFont="1" applyFill="1" applyBorder="1" applyAlignment="1">
      <alignment horizontal="left" vertical="center" wrapText="1"/>
    </xf>
    <xf numFmtId="0" fontId="35" fillId="14" borderId="53" xfId="4" applyFill="1" applyBorder="1" applyAlignment="1" applyProtection="1">
      <alignment horizontal="center" vertical="center"/>
      <protection locked="0"/>
    </xf>
    <xf numFmtId="167" fontId="21" fillId="0" borderId="0" xfId="0" applyNumberFormat="1" applyFont="1"/>
    <xf numFmtId="167" fontId="70" fillId="0" borderId="0" xfId="0" applyNumberFormat="1" applyFont="1"/>
    <xf numFmtId="165" fontId="70" fillId="0" borderId="0" xfId="0" applyNumberFormat="1" applyFont="1"/>
    <xf numFmtId="0" fontId="13" fillId="0" borderId="2" xfId="0" applyFont="1" applyFill="1" applyBorder="1" applyAlignment="1">
      <alignment horizontal="left" vertical="center" wrapText="1"/>
    </xf>
    <xf numFmtId="0" fontId="35" fillId="14" borderId="11" xfId="4" applyFill="1" applyBorder="1" applyAlignment="1" applyProtection="1">
      <alignment wrapText="1"/>
      <protection locked="0"/>
    </xf>
    <xf numFmtId="0" fontId="43" fillId="14" borderId="52" xfId="4" applyFont="1" applyFill="1" applyBorder="1" applyAlignment="1" applyProtection="1">
      <alignment vertical="center" wrapText="1"/>
      <protection locked="0"/>
    </xf>
    <xf numFmtId="0" fontId="35" fillId="14" borderId="11" xfId="4" applyFill="1" applyBorder="1" applyAlignment="1" applyProtection="1">
      <alignment horizontal="center" vertical="center"/>
      <protection locked="0"/>
    </xf>
    <xf numFmtId="10" fontId="35" fillId="14" borderId="11" xfId="4" applyNumberFormat="1" applyFill="1" applyBorder="1" applyAlignment="1" applyProtection="1">
      <alignment horizontal="center" vertical="center"/>
      <protection locked="0"/>
    </xf>
    <xf numFmtId="0" fontId="14" fillId="3" borderId="22" xfId="0" applyFont="1" applyFill="1" applyBorder="1" applyAlignment="1">
      <alignment horizontal="right" wrapText="1"/>
    </xf>
    <xf numFmtId="0" fontId="14" fillId="3" borderId="0" xfId="0" applyFont="1" applyFill="1" applyAlignment="1">
      <alignment horizontal="right" wrapText="1"/>
    </xf>
    <xf numFmtId="15" fontId="1" fillId="0" borderId="16" xfId="0" applyNumberFormat="1" applyFont="1" applyBorder="1" applyAlignment="1">
      <alignment horizontal="center"/>
    </xf>
    <xf numFmtId="15" fontId="1" fillId="0" borderId="15" xfId="0" applyNumberFormat="1" applyFont="1" applyBorder="1" applyAlignment="1">
      <alignment horizontal="center"/>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center"/>
    </xf>
    <xf numFmtId="0" fontId="1" fillId="2" borderId="24" xfId="0" applyFont="1" applyFill="1" applyBorder="1" applyAlignment="1">
      <alignment horizontal="center"/>
    </xf>
    <xf numFmtId="0" fontId="14" fillId="3" borderId="23" xfId="0" applyFont="1" applyFill="1" applyBorder="1" applyAlignment="1">
      <alignment horizontal="right" wrapText="1"/>
    </xf>
    <xf numFmtId="0" fontId="2" fillId="3" borderId="0" xfId="0" applyFont="1" applyFill="1" applyAlignment="1">
      <alignment horizontal="right" wrapText="1"/>
    </xf>
    <xf numFmtId="15" fontId="1" fillId="0" borderId="16" xfId="0" applyNumberFormat="1" applyFont="1" applyBorder="1" applyAlignment="1">
      <alignment horizontal="center" vertical="center"/>
    </xf>
    <xf numFmtId="15" fontId="1" fillId="0" borderId="15" xfId="0" applyNumberFormat="1" applyFont="1" applyBorder="1" applyAlignment="1">
      <alignment horizontal="center" vertical="center"/>
    </xf>
    <xf numFmtId="0" fontId="14" fillId="3" borderId="22" xfId="0" applyFont="1" applyFill="1" applyBorder="1" applyAlignment="1">
      <alignment horizontal="right" vertical="top" wrapText="1"/>
    </xf>
    <xf numFmtId="0" fontId="14" fillId="3" borderId="23" xfId="0" applyFont="1" applyFill="1" applyBorder="1" applyAlignment="1">
      <alignment horizontal="right" vertical="top" wrapText="1"/>
    </xf>
    <xf numFmtId="0" fontId="13" fillId="3" borderId="0" xfId="0" applyFont="1" applyFill="1" applyAlignment="1">
      <alignment horizontal="center"/>
    </xf>
    <xf numFmtId="0" fontId="9" fillId="3" borderId="0" xfId="0" applyFont="1" applyFill="1" applyAlignment="1">
      <alignment horizontal="center"/>
    </xf>
    <xf numFmtId="0" fontId="14" fillId="3" borderId="0" xfId="0" applyFont="1" applyFill="1" applyAlignment="1">
      <alignment horizontal="left" vertical="center" wrapText="1"/>
    </xf>
    <xf numFmtId="0" fontId="2" fillId="3" borderId="0" xfId="0" applyFont="1" applyFill="1" applyAlignment="1">
      <alignment horizontal="left" vertical="center"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13" fillId="3" borderId="0" xfId="0" applyFont="1" applyFill="1" applyAlignment="1">
      <alignment horizontal="center" wrapText="1"/>
    </xf>
    <xf numFmtId="0" fontId="9" fillId="3" borderId="22" xfId="0" applyFont="1" applyFill="1" applyBorder="1" applyAlignment="1">
      <alignment horizontal="center" wrapText="1"/>
    </xf>
    <xf numFmtId="0" fontId="10" fillId="3" borderId="0" xfId="0" applyFont="1" applyFill="1" applyAlignment="1">
      <alignment horizontal="left" vertical="top" wrapText="1"/>
    </xf>
    <xf numFmtId="0" fontId="4" fillId="3" borderId="0" xfId="0" applyFont="1" applyFill="1" applyAlignment="1">
      <alignment horizontal="left" vertical="top" wrapText="1"/>
    </xf>
    <xf numFmtId="4" fontId="14" fillId="2" borderId="19" xfId="0" applyNumberFormat="1" applyFont="1" applyFill="1" applyBorder="1" applyAlignment="1" applyProtection="1">
      <alignment horizontal="center" vertical="center" wrapText="1"/>
      <protection locked="0"/>
    </xf>
    <xf numFmtId="4" fontId="14" fillId="2" borderId="21" xfId="0" applyNumberFormat="1" applyFont="1" applyFill="1" applyBorder="1" applyAlignment="1" applyProtection="1">
      <alignment horizontal="center" vertical="center" wrapText="1"/>
      <protection locked="0"/>
    </xf>
    <xf numFmtId="3" fontId="14" fillId="2" borderId="19" xfId="0" applyNumberFormat="1" applyFont="1" applyFill="1" applyBorder="1" applyAlignment="1" applyProtection="1">
      <alignment horizontal="center" vertical="center" wrapText="1"/>
      <protection locked="0"/>
    </xf>
    <xf numFmtId="3" fontId="14" fillId="2" borderId="20" xfId="0" applyNumberFormat="1" applyFont="1" applyFill="1" applyBorder="1" applyAlignment="1" applyProtection="1">
      <alignment horizontal="center" vertical="center" wrapText="1"/>
      <protection locked="0"/>
    </xf>
    <xf numFmtId="3" fontId="14" fillId="2" borderId="21" xfId="0" applyNumberFormat="1" applyFont="1" applyFill="1" applyBorder="1" applyAlignment="1" applyProtection="1">
      <alignment horizontal="center" vertical="center" wrapText="1"/>
      <protection locked="0"/>
    </xf>
    <xf numFmtId="4" fontId="14" fillId="2" borderId="20" xfId="0" applyNumberFormat="1" applyFont="1" applyFill="1" applyBorder="1" applyAlignment="1" applyProtection="1">
      <alignment horizontal="center" vertical="center" wrapText="1"/>
      <protection locked="0"/>
    </xf>
    <xf numFmtId="3" fontId="1" fillId="0" borderId="43" xfId="0" applyNumberFormat="1" applyFont="1" applyFill="1" applyBorder="1" applyAlignment="1" applyProtection="1">
      <alignment horizontal="center" vertical="top" wrapText="1"/>
      <protection locked="0"/>
    </xf>
    <xf numFmtId="3" fontId="1" fillId="0" borderId="31" xfId="0" applyNumberFormat="1" applyFont="1" applyFill="1" applyBorder="1" applyAlignment="1" applyProtection="1">
      <alignment horizontal="center" vertical="top" wrapText="1"/>
      <protection locked="0"/>
    </xf>
    <xf numFmtId="0" fontId="13" fillId="2" borderId="42" xfId="0" applyFont="1" applyFill="1" applyBorder="1" applyAlignment="1" applyProtection="1">
      <alignment horizontal="center" vertical="top" wrapText="1"/>
      <protection locked="0"/>
    </xf>
    <xf numFmtId="0" fontId="13" fillId="2" borderId="64" xfId="0" applyFont="1" applyFill="1" applyBorder="1" applyAlignment="1" applyProtection="1">
      <alignment horizontal="center" vertical="top" wrapText="1"/>
      <protection locked="0"/>
    </xf>
    <xf numFmtId="3" fontId="13" fillId="2" borderId="24" xfId="0" applyNumberFormat="1" applyFont="1" applyFill="1" applyBorder="1" applyAlignment="1" applyProtection="1">
      <alignment horizontal="center" vertical="top" wrapText="1"/>
      <protection locked="0"/>
    </xf>
    <xf numFmtId="3" fontId="13" fillId="2" borderId="26" xfId="0" applyNumberFormat="1" applyFont="1" applyFill="1" applyBorder="1" applyAlignment="1" applyProtection="1">
      <alignment horizontal="center" vertical="top" wrapText="1"/>
      <protection locked="0"/>
    </xf>
    <xf numFmtId="3" fontId="13" fillId="2" borderId="43" xfId="0" applyNumberFormat="1" applyFont="1" applyFill="1" applyBorder="1" applyAlignment="1" applyProtection="1">
      <alignment horizontal="center" vertical="top" wrapText="1"/>
      <protection locked="0"/>
    </xf>
    <xf numFmtId="3" fontId="13" fillId="2" borderId="31" xfId="0" applyNumberFormat="1" applyFont="1" applyFill="1" applyBorder="1" applyAlignment="1" applyProtection="1">
      <alignment horizontal="center" vertical="top" wrapText="1"/>
      <protection locked="0"/>
    </xf>
    <xf numFmtId="0" fontId="1" fillId="2" borderId="24" xfId="0" applyFont="1" applyFill="1" applyBorder="1" applyAlignment="1" applyProtection="1">
      <alignment horizontal="center" vertical="top" wrapText="1"/>
      <protection locked="0"/>
    </xf>
    <xf numFmtId="0" fontId="1" fillId="2" borderId="25" xfId="0" applyFont="1" applyFill="1" applyBorder="1" applyAlignment="1" applyProtection="1">
      <alignment horizontal="center" vertical="top" wrapText="1"/>
      <protection locked="0"/>
    </xf>
    <xf numFmtId="0" fontId="1" fillId="2" borderId="26" xfId="0" applyFont="1" applyFill="1" applyBorder="1" applyAlignment="1" applyProtection="1">
      <alignment horizontal="center" vertical="top" wrapText="1"/>
      <protection locked="0"/>
    </xf>
    <xf numFmtId="0" fontId="13" fillId="2" borderId="24" xfId="0" applyFont="1" applyFill="1" applyBorder="1" applyAlignment="1" applyProtection="1">
      <alignment vertical="top" wrapText="1"/>
      <protection locked="0"/>
    </xf>
    <xf numFmtId="0" fontId="13" fillId="2" borderId="25" xfId="0" applyFont="1" applyFill="1" applyBorder="1" applyAlignment="1" applyProtection="1">
      <alignment vertical="top" wrapText="1"/>
      <protection locked="0"/>
    </xf>
    <xf numFmtId="0" fontId="13" fillId="2" borderId="26" xfId="0" applyFont="1" applyFill="1" applyBorder="1" applyAlignment="1" applyProtection="1">
      <alignment vertical="top" wrapText="1"/>
      <protection locked="0"/>
    </xf>
    <xf numFmtId="0" fontId="10" fillId="3" borderId="0" xfId="0" applyFont="1" applyFill="1" applyAlignment="1">
      <alignment horizontal="left" vertical="center" wrapText="1"/>
    </xf>
    <xf numFmtId="0" fontId="4" fillId="3" borderId="0" xfId="0" applyFont="1" applyFill="1" applyAlignment="1">
      <alignment horizontal="left" vertical="center" wrapText="1"/>
    </xf>
    <xf numFmtId="165" fontId="13" fillId="0" borderId="36" xfId="5" applyNumberFormat="1" applyFont="1" applyFill="1" applyBorder="1" applyAlignment="1" applyProtection="1">
      <alignment horizontal="center" vertical="top" wrapText="1"/>
    </xf>
    <xf numFmtId="165" fontId="13" fillId="0" borderId="17" xfId="5" applyNumberFormat="1" applyFont="1" applyFill="1" applyBorder="1" applyAlignment="1" applyProtection="1">
      <alignment horizontal="center" vertical="top" wrapText="1"/>
    </xf>
    <xf numFmtId="165" fontId="13" fillId="0" borderId="31" xfId="5" applyNumberFormat="1" applyFont="1" applyFill="1" applyBorder="1" applyAlignment="1" applyProtection="1">
      <alignment horizontal="center" vertical="top" wrapText="1"/>
    </xf>
    <xf numFmtId="165" fontId="1" fillId="0" borderId="36" xfId="5" applyNumberFormat="1" applyFont="1" applyFill="1" applyBorder="1" applyAlignment="1" applyProtection="1">
      <alignment horizontal="center" vertical="top" wrapText="1"/>
    </xf>
    <xf numFmtId="165" fontId="1" fillId="0" borderId="17" xfId="5" applyNumberFormat="1" applyFont="1" applyFill="1" applyBorder="1" applyAlignment="1" applyProtection="1">
      <alignment horizontal="center" vertical="top" wrapText="1"/>
    </xf>
    <xf numFmtId="165" fontId="1" fillId="0" borderId="31" xfId="5" applyNumberFormat="1" applyFont="1" applyFill="1" applyBorder="1" applyAlignment="1" applyProtection="1">
      <alignment horizontal="center" vertical="top" wrapText="1"/>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4" fillId="3" borderId="0" xfId="0" applyFont="1" applyFill="1" applyAlignment="1">
      <alignment horizontal="center" vertical="top"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3" fontId="13" fillId="3" borderId="0" xfId="0" applyNumberFormat="1" applyFont="1" applyFill="1" applyAlignment="1" applyProtection="1">
      <alignment vertical="top" wrapText="1"/>
      <protection locked="0"/>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25" xfId="0" applyFont="1" applyFill="1" applyBorder="1" applyAlignment="1">
      <alignment horizontal="left" vertical="center" wrapText="1"/>
    </xf>
    <xf numFmtId="0" fontId="14" fillId="0" borderId="0" xfId="0" applyFont="1" applyAlignment="1">
      <alignment horizontal="left" vertical="center" wrapText="1"/>
    </xf>
    <xf numFmtId="0" fontId="14" fillId="0" borderId="0" xfId="0" applyFont="1" applyAlignment="1">
      <alignment horizontal="center" vertical="top" wrapText="1"/>
    </xf>
    <xf numFmtId="0" fontId="13" fillId="0" borderId="0" xfId="0" applyFont="1" applyAlignment="1">
      <alignment horizontal="left" vertical="center" wrapText="1"/>
    </xf>
    <xf numFmtId="0" fontId="13" fillId="0" borderId="0" xfId="0" applyFont="1" applyAlignment="1" applyProtection="1">
      <alignment vertical="top" wrapText="1"/>
      <protection locked="0"/>
    </xf>
    <xf numFmtId="3" fontId="13" fillId="0" borderId="0" xfId="0" applyNumberFormat="1" applyFont="1" applyAlignment="1" applyProtection="1">
      <alignment vertical="top" wrapText="1"/>
      <protection locked="0"/>
    </xf>
    <xf numFmtId="0" fontId="13" fillId="3" borderId="0" xfId="0" applyFont="1" applyFill="1" applyAlignment="1" applyProtection="1">
      <alignment vertical="top" wrapText="1"/>
      <protection locked="0"/>
    </xf>
    <xf numFmtId="0" fontId="14" fillId="3" borderId="25" xfId="0" applyFont="1" applyFill="1" applyBorder="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0" fillId="0" borderId="57" xfId="0" applyBorder="1" applyAlignment="1">
      <alignment horizontal="center" vertical="center" wrapText="1"/>
    </xf>
    <xf numFmtId="0" fontId="14" fillId="3" borderId="0" xfId="0" applyFont="1" applyFill="1" applyAlignment="1">
      <alignment horizontal="left" vertical="top" wrapText="1"/>
    </xf>
    <xf numFmtId="0" fontId="13" fillId="2" borderId="6" xfId="0" applyFont="1" applyFill="1" applyBorder="1" applyAlignment="1">
      <alignment horizontal="left" vertical="top" wrapText="1"/>
    </xf>
    <xf numFmtId="0" fontId="13" fillId="2" borderId="7" xfId="0" applyFont="1" applyFill="1" applyBorder="1" applyAlignment="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3" borderId="0" xfId="0" applyFont="1" applyFill="1" applyAlignment="1">
      <alignment horizontal="left" vertical="top" wrapText="1"/>
    </xf>
    <xf numFmtId="0" fontId="13" fillId="2" borderId="5" xfId="0" applyFont="1" applyFill="1" applyBorder="1" applyAlignment="1">
      <alignment horizontal="left" vertical="top" wrapText="1"/>
    </xf>
    <xf numFmtId="0" fontId="13" fillId="2" borderId="44" xfId="0" applyFont="1" applyFill="1" applyBorder="1" applyAlignment="1">
      <alignment horizontal="left" vertical="top" wrapText="1"/>
    </xf>
    <xf numFmtId="0" fontId="7"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8" fillId="0" borderId="0" xfId="0" applyFont="1" applyAlignment="1">
      <alignmen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30"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56" xfId="0" applyFont="1" applyBorder="1" applyAlignment="1">
      <alignment horizontal="center" vertical="center" wrapText="1"/>
    </xf>
    <xf numFmtId="0" fontId="21" fillId="14" borderId="11" xfId="0" applyFont="1" applyFill="1" applyBorder="1" applyAlignment="1">
      <alignment horizontal="center" vertical="center" wrapText="1"/>
    </xf>
    <xf numFmtId="0" fontId="21" fillId="14" borderId="7" xfId="0" applyFont="1" applyFill="1" applyBorder="1" applyAlignment="1">
      <alignment horizontal="center" vertical="center" wrapText="1"/>
    </xf>
    <xf numFmtId="0" fontId="21" fillId="14" borderId="13" xfId="0" applyFont="1" applyFill="1" applyBorder="1" applyAlignment="1">
      <alignment horizontal="center" vertical="center" wrapText="1"/>
    </xf>
    <xf numFmtId="0" fontId="21" fillId="14" borderId="14" xfId="0" applyFont="1" applyFill="1" applyBorder="1" applyAlignment="1">
      <alignment horizontal="center"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13" borderId="0" xfId="0" applyFont="1" applyFill="1" applyAlignment="1">
      <alignment horizontal="left"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14" borderId="10" xfId="0" applyFill="1" applyBorder="1" applyAlignment="1">
      <alignment horizontal="center" vertical="center" wrapText="1"/>
    </xf>
    <xf numFmtId="0" fontId="0" fillId="14" borderId="10" xfId="0" applyFill="1" applyBorder="1" applyAlignment="1">
      <alignment horizontal="center" vertical="center"/>
    </xf>
    <xf numFmtId="0" fontId="0" fillId="14" borderId="9" xfId="0" applyFill="1" applyBorder="1" applyAlignment="1">
      <alignment horizontal="center" vertical="center"/>
    </xf>
    <xf numFmtId="0" fontId="0" fillId="0" borderId="10" xfId="0" applyBorder="1" applyAlignment="1">
      <alignment horizontal="center" vertical="center" wrapText="1"/>
    </xf>
    <xf numFmtId="0" fontId="0" fillId="0" borderId="10" xfId="0" applyBorder="1" applyAlignment="1">
      <alignment horizontal="center" vertical="center"/>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28" fillId="0" borderId="48" xfId="0" applyFont="1" applyBorder="1" applyAlignment="1">
      <alignment horizontal="left" vertical="center" wrapText="1"/>
    </xf>
    <xf numFmtId="0" fontId="28" fillId="0" borderId="59" xfId="0" applyFont="1" applyBorder="1" applyAlignment="1">
      <alignment horizontal="left" vertical="center" wrapText="1"/>
    </xf>
    <xf numFmtId="0" fontId="0" fillId="0" borderId="13" xfId="0" applyBorder="1" applyAlignment="1">
      <alignment horizontal="center" vertical="top"/>
    </xf>
    <xf numFmtId="0" fontId="0" fillId="0" borderId="14" xfId="0" applyBorder="1" applyAlignment="1">
      <alignment horizontal="center" vertical="top"/>
    </xf>
    <xf numFmtId="0" fontId="0" fillId="0" borderId="10" xfId="0" applyBorder="1" applyAlignment="1">
      <alignment horizontal="center" vertical="top"/>
    </xf>
    <xf numFmtId="0" fontId="0" fillId="0" borderId="9" xfId="0" applyBorder="1" applyAlignment="1">
      <alignment horizontal="center" vertical="top"/>
    </xf>
    <xf numFmtId="0" fontId="50" fillId="0" borderId="43" xfId="0" applyFont="1" applyBorder="1" applyAlignment="1">
      <alignment horizontal="center"/>
    </xf>
    <xf numFmtId="0" fontId="50" fillId="0" borderId="17" xfId="0" applyFont="1" applyBorder="1" applyAlignment="1">
      <alignment horizontal="center"/>
    </xf>
    <xf numFmtId="0" fontId="50" fillId="0" borderId="31" xfId="0" applyFont="1" applyBorder="1" applyAlignment="1">
      <alignment horizontal="center"/>
    </xf>
    <xf numFmtId="0" fontId="28" fillId="0" borderId="51" xfId="0" applyFont="1" applyBorder="1" applyAlignment="1">
      <alignment horizontal="left" vertical="center" wrapText="1"/>
    </xf>
    <xf numFmtId="0" fontId="28" fillId="0" borderId="56" xfId="0" applyFont="1" applyBorder="1" applyAlignment="1">
      <alignment horizontal="left" vertical="center" wrapText="1"/>
    </xf>
    <xf numFmtId="0" fontId="28" fillId="0" borderId="45" xfId="0" applyFont="1" applyBorder="1" applyAlignment="1">
      <alignment horizontal="left" vertical="center" wrapText="1"/>
    </xf>
    <xf numFmtId="0" fontId="28" fillId="0" borderId="64" xfId="0" applyFont="1" applyBorder="1" applyAlignment="1">
      <alignment horizontal="left" vertical="center" wrapText="1"/>
    </xf>
    <xf numFmtId="0" fontId="21" fillId="0" borderId="10" xfId="0" applyFont="1" applyBorder="1" applyAlignment="1">
      <alignment horizontal="center" vertical="center"/>
    </xf>
    <xf numFmtId="0" fontId="21" fillId="0" borderId="9" xfId="0" applyFont="1" applyBorder="1" applyAlignment="1">
      <alignment horizontal="center" vertical="center"/>
    </xf>
    <xf numFmtId="0" fontId="21" fillId="0" borderId="11" xfId="0" applyFont="1" applyBorder="1" applyAlignment="1">
      <alignment horizontal="center" vertical="center"/>
    </xf>
    <xf numFmtId="0" fontId="21" fillId="0" borderId="7" xfId="0" applyFont="1" applyBorder="1" applyAlignment="1">
      <alignment horizontal="center" vertical="center"/>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7" xfId="0" applyFont="1" applyBorder="1" applyAlignment="1">
      <alignment horizontal="center" vertical="center" wrapText="1"/>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28" fillId="0" borderId="56"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41" xfId="0" applyFont="1" applyBorder="1" applyAlignment="1">
      <alignment horizontal="left" vertical="center" wrapText="1"/>
    </xf>
    <xf numFmtId="0" fontId="21" fillId="0" borderId="49" xfId="0" applyFont="1" applyBorder="1" applyAlignment="1">
      <alignment horizontal="left" vertical="center" wrapText="1"/>
    </xf>
    <xf numFmtId="0" fontId="21" fillId="0" borderId="50" xfId="0" applyFont="1" applyBorder="1" applyAlignment="1">
      <alignment horizontal="left" vertical="center" wrapText="1"/>
    </xf>
    <xf numFmtId="0" fontId="21" fillId="14" borderId="41" xfId="0" applyFont="1" applyFill="1" applyBorder="1" applyAlignment="1">
      <alignment horizontal="left" vertical="center" wrapText="1"/>
    </xf>
    <xf numFmtId="0" fontId="21" fillId="14" borderId="49" xfId="0" applyFont="1" applyFill="1" applyBorder="1" applyAlignment="1">
      <alignment horizontal="left" vertical="center" wrapText="1"/>
    </xf>
    <xf numFmtId="0" fontId="21" fillId="14" borderId="50" xfId="0" applyFont="1" applyFill="1" applyBorder="1" applyAlignment="1">
      <alignment horizontal="left" vertical="center" wrapText="1"/>
    </xf>
    <xf numFmtId="0" fontId="21" fillId="0" borderId="13" xfId="0" applyFont="1" applyBorder="1" applyAlignment="1">
      <alignment horizontal="center" vertical="center"/>
    </xf>
    <xf numFmtId="0" fontId="21" fillId="0" borderId="14" xfId="0" applyFont="1" applyBorder="1" applyAlignment="1">
      <alignment horizontal="center" vertical="center"/>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1"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50" fillId="0" borderId="43" xfId="0" applyFont="1" applyBorder="1" applyAlignment="1">
      <alignment horizontal="center" vertical="top"/>
    </xf>
    <xf numFmtId="0" fontId="50" fillId="0" borderId="17" xfId="0" applyFont="1" applyBorder="1" applyAlignment="1">
      <alignment horizontal="center" vertical="top"/>
    </xf>
    <xf numFmtId="0" fontId="50" fillId="0" borderId="31" xfId="0" applyFont="1" applyBorder="1" applyAlignment="1">
      <alignment horizontal="center" vertical="top"/>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1" fillId="2" borderId="43" xfId="0" applyFont="1" applyFill="1" applyBorder="1" applyAlignment="1">
      <alignment horizontal="center" vertical="center" wrapText="1"/>
    </xf>
    <xf numFmtId="0" fontId="0" fillId="0" borderId="31" xfId="0" applyBorder="1" applyAlignment="1">
      <alignment horizontal="center" vertical="center" wrapText="1"/>
    </xf>
    <xf numFmtId="0" fontId="1" fillId="2" borderId="43" xfId="0" applyFont="1" applyFill="1" applyBorder="1" applyAlignment="1">
      <alignment horizontal="left" vertical="top" wrapText="1"/>
    </xf>
    <xf numFmtId="0" fontId="0" fillId="0" borderId="31" xfId="0" applyBorder="1" applyAlignment="1">
      <alignment horizontal="left" vertical="top" wrapText="1"/>
    </xf>
    <xf numFmtId="0" fontId="4" fillId="2" borderId="43" xfId="0" applyFont="1" applyFill="1" applyBorder="1" applyAlignment="1">
      <alignment horizontal="left" vertical="center" wrapText="1"/>
    </xf>
    <xf numFmtId="0" fontId="41" fillId="0" borderId="17" xfId="0" applyFont="1" applyBorder="1" applyAlignment="1">
      <alignment horizontal="left" vertical="center" wrapText="1"/>
    </xf>
    <xf numFmtId="0" fontId="41" fillId="0" borderId="17" xfId="0" applyFont="1" applyBorder="1" applyAlignment="1">
      <alignment horizontal="left" wrapText="1"/>
    </xf>
    <xf numFmtId="0" fontId="41" fillId="0" borderId="31" xfId="0" applyFont="1" applyBorder="1" applyAlignment="1">
      <alignment horizontal="left" wrapText="1"/>
    </xf>
    <xf numFmtId="0" fontId="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13" fillId="0" borderId="19" xfId="0" applyFont="1" applyBorder="1" applyAlignment="1">
      <alignment horizontal="left" vertical="top" wrapText="1"/>
    </xf>
    <xf numFmtId="0" fontId="13" fillId="0" borderId="20" xfId="0" applyFont="1" applyBorder="1" applyAlignment="1">
      <alignment horizontal="left" vertical="top" wrapText="1"/>
    </xf>
    <xf numFmtId="0" fontId="13" fillId="0" borderId="21" xfId="0" applyFont="1" applyBorder="1" applyAlignment="1">
      <alignment horizontal="left" vertical="top" wrapText="1"/>
    </xf>
    <xf numFmtId="0" fontId="13" fillId="0" borderId="22" xfId="0" applyFont="1" applyBorder="1" applyAlignment="1">
      <alignment horizontal="left" vertical="top" wrapText="1"/>
    </xf>
    <xf numFmtId="0" fontId="13" fillId="0" borderId="0" xfId="0" applyFont="1" applyAlignment="1">
      <alignment horizontal="left" vertical="top" wrapText="1"/>
    </xf>
    <xf numFmtId="0" fontId="13" fillId="0" borderId="23" xfId="0" applyFont="1" applyBorder="1" applyAlignment="1">
      <alignment horizontal="left" vertical="top" wrapText="1"/>
    </xf>
    <xf numFmtId="0" fontId="13" fillId="0" borderId="24" xfId="0" applyFont="1" applyBorder="1" applyAlignment="1">
      <alignment horizontal="left" vertical="top" wrapText="1"/>
    </xf>
    <xf numFmtId="0" fontId="13" fillId="0" borderId="25" xfId="0" applyFont="1" applyBorder="1" applyAlignment="1">
      <alignment horizontal="left" vertical="top" wrapText="1"/>
    </xf>
    <xf numFmtId="0" fontId="13" fillId="0" borderId="26" xfId="0" applyFont="1" applyBorder="1" applyAlignment="1">
      <alignment horizontal="left" vertical="top" wrapText="1"/>
    </xf>
    <xf numFmtId="0" fontId="2" fillId="3" borderId="25"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0" fillId="0" borderId="17" xfId="0" applyBorder="1"/>
    <xf numFmtId="0" fontId="0" fillId="0" borderId="31" xfId="0" applyBorder="1"/>
    <xf numFmtId="0" fontId="10" fillId="3" borderId="20" xfId="0" applyFont="1" applyFill="1" applyBorder="1" applyAlignment="1">
      <alignment horizontal="center" wrapText="1"/>
    </xf>
    <xf numFmtId="0" fontId="14" fillId="3" borderId="0" xfId="0" applyFont="1" applyFill="1" applyAlignment="1">
      <alignment horizontal="center" vertical="center" wrapText="1"/>
    </xf>
    <xf numFmtId="0" fontId="2" fillId="3" borderId="0" xfId="0" applyFont="1" applyFill="1" applyAlignment="1">
      <alignment horizontal="center" vertic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20"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4" fillId="3" borderId="0" xfId="0" applyFont="1" applyFill="1" applyAlignment="1">
      <alignment horizontal="left"/>
    </xf>
    <xf numFmtId="0" fontId="4" fillId="2" borderId="43" xfId="0" applyFont="1" applyFill="1" applyBorder="1" applyAlignment="1">
      <alignment horizontal="center" vertical="center" wrapText="1"/>
    </xf>
    <xf numFmtId="0" fontId="41" fillId="0" borderId="17" xfId="0" applyFont="1" applyBorder="1" applyAlignment="1">
      <alignment horizontal="center" vertical="center" wrapText="1"/>
    </xf>
    <xf numFmtId="0" fontId="41" fillId="0" borderId="17" xfId="0" applyFont="1" applyBorder="1" applyAlignment="1">
      <alignment horizontal="center" wrapText="1"/>
    </xf>
    <xf numFmtId="0" fontId="41" fillId="0" borderId="31" xfId="0" applyFont="1" applyBorder="1" applyAlignment="1">
      <alignment horizontal="center" wrapText="1"/>
    </xf>
    <xf numFmtId="0" fontId="13" fillId="2" borderId="43"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 fillId="2" borderId="43"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top" wrapText="1"/>
    </xf>
    <xf numFmtId="0" fontId="13" fillId="2" borderId="43" xfId="0" applyFont="1" applyFill="1" applyBorder="1" applyAlignment="1">
      <alignment vertical="center" wrapText="1"/>
    </xf>
    <xf numFmtId="0" fontId="13" fillId="2" borderId="17" xfId="0" applyFont="1" applyFill="1" applyBorder="1" applyAlignment="1">
      <alignment vertical="center" wrapText="1"/>
    </xf>
    <xf numFmtId="0" fontId="13" fillId="2" borderId="31" xfId="0" applyFont="1" applyFill="1" applyBorder="1" applyAlignment="1">
      <alignment vertical="center" wrapText="1"/>
    </xf>
    <xf numFmtId="0" fontId="4" fillId="2" borderId="17" xfId="0" applyFont="1" applyFill="1" applyBorder="1" applyAlignment="1">
      <alignment horizontal="left" vertical="center" wrapText="1"/>
    </xf>
    <xf numFmtId="0" fontId="67" fillId="0" borderId="19" xfId="0" applyFont="1" applyBorder="1" applyAlignment="1">
      <alignment horizontal="left" vertical="center" wrapText="1"/>
    </xf>
    <xf numFmtId="0" fontId="68" fillId="0" borderId="20" xfId="0" applyFont="1" applyBorder="1" applyAlignment="1">
      <alignment horizontal="left" vertical="center" wrapText="1"/>
    </xf>
    <xf numFmtId="0" fontId="68" fillId="0" borderId="21" xfId="0" applyFont="1" applyBorder="1" applyAlignment="1">
      <alignment horizontal="left" vertical="center" wrapText="1"/>
    </xf>
    <xf numFmtId="0" fontId="68" fillId="0" borderId="22" xfId="0" applyFont="1" applyBorder="1" applyAlignment="1">
      <alignment horizontal="left" vertical="center" wrapText="1"/>
    </xf>
    <xf numFmtId="0" fontId="68" fillId="0" borderId="0" xfId="0" applyFont="1" applyAlignment="1">
      <alignment horizontal="left" vertical="center" wrapText="1"/>
    </xf>
    <xf numFmtId="0" fontId="68" fillId="0" borderId="23" xfId="0" applyFont="1" applyBorder="1" applyAlignment="1">
      <alignment horizontal="left" vertical="center" wrapText="1"/>
    </xf>
    <xf numFmtId="0" fontId="68" fillId="0" borderId="24" xfId="0" applyFont="1" applyBorder="1" applyAlignment="1">
      <alignment horizontal="left" vertical="center" wrapText="1"/>
    </xf>
    <xf numFmtId="0" fontId="68" fillId="0" borderId="25" xfId="0" applyFont="1" applyBorder="1" applyAlignment="1">
      <alignment horizontal="left" vertical="center" wrapText="1"/>
    </xf>
    <xf numFmtId="0" fontId="68" fillId="0" borderId="26" xfId="0" applyFont="1" applyBorder="1" applyAlignment="1">
      <alignment horizontal="left" vertical="center" wrapText="1"/>
    </xf>
    <xf numFmtId="0" fontId="26" fillId="2" borderId="43" xfId="0" applyFont="1" applyFill="1" applyBorder="1" applyAlignment="1">
      <alignment horizontal="center" vertical="center" wrapText="1"/>
    </xf>
    <xf numFmtId="0" fontId="0" fillId="0" borderId="17" xfId="0" applyBorder="1" applyAlignment="1">
      <alignment wrapText="1"/>
    </xf>
    <xf numFmtId="0" fontId="0" fillId="0" borderId="31" xfId="0" applyBorder="1" applyAlignment="1">
      <alignment wrapText="1"/>
    </xf>
    <xf numFmtId="0" fontId="2" fillId="2" borderId="12" xfId="0" applyFont="1" applyFill="1" applyBorder="1" applyAlignment="1">
      <alignment horizontal="center" vertical="center" wrapText="1"/>
    </xf>
    <xf numFmtId="0" fontId="2" fillId="2" borderId="4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30" xfId="0" applyFont="1" applyFill="1" applyBorder="1" applyAlignment="1">
      <alignment horizontal="center" vertical="center" wrapText="1"/>
    </xf>
    <xf numFmtId="0" fontId="1" fillId="2" borderId="12" xfId="0" applyFont="1" applyFill="1" applyBorder="1" applyAlignment="1">
      <alignment horizontal="left" vertical="center" wrapText="1"/>
    </xf>
    <xf numFmtId="0" fontId="1" fillId="2" borderId="42" xfId="0" applyFont="1" applyFill="1" applyBorder="1" applyAlignment="1">
      <alignment horizontal="left" vertical="center" wrapText="1"/>
    </xf>
    <xf numFmtId="0" fontId="1" fillId="2" borderId="6" xfId="0" applyFont="1" applyFill="1" applyBorder="1" applyAlignment="1">
      <alignment horizontal="left" vertical="center" wrapText="1"/>
    </xf>
    <xf numFmtId="0" fontId="1" fillId="2" borderId="30"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30"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1" fillId="2" borderId="5" xfId="0" applyFont="1" applyFill="1" applyBorder="1" applyAlignment="1">
      <alignment horizontal="left" vertical="center" wrapText="1"/>
    </xf>
    <xf numFmtId="0" fontId="1" fillId="2" borderId="29" xfId="0" applyFont="1" applyFill="1" applyBorder="1" applyAlignment="1">
      <alignment horizontal="left" vertical="center" wrapText="1"/>
    </xf>
    <xf numFmtId="0" fontId="4" fillId="3" borderId="0" xfId="0" applyFont="1" applyFill="1" applyAlignment="1">
      <alignment horizontal="center" vertical="center" wrapText="1"/>
    </xf>
    <xf numFmtId="0" fontId="2" fillId="3" borderId="16" xfId="0" applyFont="1" applyFill="1" applyBorder="1" applyAlignment="1">
      <alignment vertical="center" wrapText="1"/>
    </xf>
    <xf numFmtId="0" fontId="0" fillId="0" borderId="27" xfId="0" applyBorder="1" applyAlignment="1">
      <alignment vertical="center" wrapText="1"/>
    </xf>
    <xf numFmtId="0" fontId="0" fillId="0" borderId="28" xfId="0" applyBorder="1" applyAlignment="1">
      <alignment vertical="center" wrapText="1"/>
    </xf>
    <xf numFmtId="0" fontId="1" fillId="2" borderId="45" xfId="0" applyFont="1" applyFill="1" applyBorder="1" applyAlignment="1">
      <alignment horizontal="left" vertical="center" wrapText="1"/>
    </xf>
    <xf numFmtId="0" fontId="1" fillId="2" borderId="47" xfId="0" applyFont="1" applyFill="1" applyBorder="1" applyAlignment="1">
      <alignment horizontal="left" vertical="center" wrapText="1"/>
    </xf>
    <xf numFmtId="0" fontId="1" fillId="2" borderId="16" xfId="0" applyFont="1" applyFill="1" applyBorder="1" applyAlignment="1">
      <alignment horizontal="left" vertical="center" wrapText="1"/>
    </xf>
    <xf numFmtId="0" fontId="0" fillId="0" borderId="27" xfId="0" applyBorder="1" applyAlignment="1">
      <alignment horizontal="left" vertical="center" wrapText="1"/>
    </xf>
    <xf numFmtId="0" fontId="0" fillId="0" borderId="28" xfId="0" applyBorder="1" applyAlignment="1">
      <alignment horizontal="left" vertical="center" wrapText="1"/>
    </xf>
    <xf numFmtId="0" fontId="1" fillId="2" borderId="16" xfId="0" applyFont="1" applyFill="1" applyBorder="1" applyAlignment="1">
      <alignment horizontal="left" vertical="top" wrapText="1"/>
    </xf>
    <xf numFmtId="0" fontId="0" fillId="0" borderId="27" xfId="0" applyBorder="1" applyAlignment="1">
      <alignment horizontal="left" vertical="top" wrapText="1"/>
    </xf>
    <xf numFmtId="0" fontId="0" fillId="0" borderId="28" xfId="0" applyBorder="1" applyAlignment="1">
      <alignment horizontal="left" vertical="top" wrapText="1"/>
    </xf>
    <xf numFmtId="0" fontId="1" fillId="2" borderId="8" xfId="0" applyFont="1" applyFill="1" applyBorder="1" applyAlignment="1">
      <alignment horizontal="left" vertical="center" wrapText="1"/>
    </xf>
    <xf numFmtId="0" fontId="1" fillId="2" borderId="41" xfId="0" applyFont="1" applyFill="1" applyBorder="1" applyAlignment="1">
      <alignment horizontal="left" vertical="center" wrapText="1"/>
    </xf>
    <xf numFmtId="0" fontId="31" fillId="4" borderId="1" xfId="0" applyFont="1" applyFill="1" applyBorder="1" applyAlignment="1">
      <alignment horizontal="center"/>
    </xf>
    <xf numFmtId="0" fontId="55"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46" fillId="4" borderId="1" xfId="0" applyFont="1" applyFill="1" applyBorder="1" applyAlignment="1">
      <alignment horizontal="center"/>
    </xf>
    <xf numFmtId="0" fontId="25" fillId="0" borderId="16" xfId="0" applyFont="1" applyBorder="1" applyAlignment="1">
      <alignment horizontal="center" vertical="center" wrapText="1"/>
    </xf>
    <xf numFmtId="0" fontId="25" fillId="0" borderId="16" xfId="0" applyFont="1" applyBorder="1" applyAlignment="1">
      <alignment horizontal="left" vertical="top" wrapText="1"/>
    </xf>
    <xf numFmtId="0" fontId="0" fillId="0" borderId="15" xfId="0" applyBorder="1" applyAlignment="1">
      <alignment vertical="top" wrapText="1"/>
    </xf>
    <xf numFmtId="0" fontId="57" fillId="0" borderId="40" xfId="0" applyFont="1" applyBorder="1" applyAlignment="1">
      <alignment horizontal="left" vertical="center" wrapText="1"/>
    </xf>
    <xf numFmtId="0" fontId="57" fillId="0" borderId="57" xfId="0" applyFont="1" applyBorder="1" applyAlignment="1">
      <alignment horizontal="left" vertical="center" wrapText="1"/>
    </xf>
    <xf numFmtId="0" fontId="57" fillId="0" borderId="60" xfId="0" applyFont="1" applyBorder="1" applyAlignment="1">
      <alignment horizontal="left" vertical="center" wrapText="1"/>
    </xf>
    <xf numFmtId="0" fontId="58" fillId="11" borderId="30" xfId="0" applyFont="1" applyFill="1" applyBorder="1" applyAlignment="1">
      <alignment horizontal="center" vertical="center" wrapText="1"/>
    </xf>
    <xf numFmtId="0" fontId="58" fillId="11" borderId="56" xfId="0" applyFont="1" applyFill="1" applyBorder="1" applyAlignment="1">
      <alignment horizontal="center" vertical="center" wrapText="1"/>
    </xf>
    <xf numFmtId="0" fontId="47" fillId="8" borderId="30" xfId="4" applyFont="1" applyBorder="1" applyAlignment="1" applyProtection="1">
      <alignment horizontal="center" vertical="center"/>
      <protection locked="0"/>
    </xf>
    <xf numFmtId="0" fontId="47" fillId="8" borderId="56" xfId="4" applyFont="1" applyBorder="1" applyAlignment="1" applyProtection="1">
      <alignment horizontal="center" vertical="center"/>
      <protection locked="0"/>
    </xf>
    <xf numFmtId="0" fontId="47" fillId="12" borderId="30" xfId="4" applyFont="1" applyFill="1" applyBorder="1" applyAlignment="1" applyProtection="1">
      <alignment horizontal="center" vertical="center"/>
      <protection locked="0"/>
    </xf>
    <xf numFmtId="0" fontId="47" fillId="12" borderId="56" xfId="4" applyFont="1" applyFill="1" applyBorder="1" applyAlignment="1" applyProtection="1">
      <alignment horizontal="center" vertical="center"/>
      <protection locked="0"/>
    </xf>
    <xf numFmtId="0" fontId="51" fillId="12" borderId="30" xfId="4" applyFont="1" applyFill="1" applyBorder="1" applyAlignment="1" applyProtection="1">
      <alignment horizontal="center" vertical="center"/>
      <protection locked="0"/>
    </xf>
    <xf numFmtId="0" fontId="51" fillId="12" borderId="56" xfId="4" applyFont="1" applyFill="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7" fillId="10" borderId="40" xfId="0" applyFont="1" applyFill="1" applyBorder="1" applyAlignment="1">
      <alignment horizontal="left" vertical="center" wrapText="1"/>
    </xf>
    <xf numFmtId="0" fontId="57" fillId="10" borderId="60" xfId="0" applyFont="1" applyFill="1" applyBorder="1" applyAlignment="1">
      <alignment horizontal="left" vertical="center" wrapText="1"/>
    </xf>
    <xf numFmtId="0" fontId="58" fillId="11" borderId="60" xfId="0" applyFont="1" applyFill="1" applyBorder="1" applyAlignment="1">
      <alignment horizontal="center" vertical="center"/>
    </xf>
    <xf numFmtId="0" fontId="58" fillId="11" borderId="29"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9" xfId="0" applyFont="1" applyFill="1" applyBorder="1" applyAlignment="1">
      <alignment horizontal="center" vertical="center"/>
    </xf>
    <xf numFmtId="0" fontId="58" fillId="11" borderId="49" xfId="0" applyFont="1" applyFill="1" applyBorder="1" applyAlignment="1">
      <alignment horizontal="center" vertical="center"/>
    </xf>
    <xf numFmtId="0" fontId="58" fillId="11" borderId="50" xfId="0" applyFont="1" applyFill="1" applyBorder="1" applyAlignment="1">
      <alignment horizontal="center" vertical="center"/>
    </xf>
    <xf numFmtId="0" fontId="58" fillId="11" borderId="41" xfId="0" applyFont="1" applyFill="1" applyBorder="1" applyAlignment="1">
      <alignment horizontal="center" vertical="center"/>
    </xf>
    <xf numFmtId="0" fontId="47" fillId="8" borderId="30" xfId="4" applyFont="1" applyBorder="1" applyAlignment="1" applyProtection="1">
      <alignment horizontal="center" vertical="center" wrapText="1"/>
      <protection locked="0"/>
    </xf>
    <xf numFmtId="0" fontId="47" fillId="8" borderId="52" xfId="4" applyFont="1" applyBorder="1" applyAlignment="1" applyProtection="1">
      <alignment horizontal="center" vertical="center" wrapText="1"/>
      <protection locked="0"/>
    </xf>
    <xf numFmtId="0" fontId="47" fillId="12" borderId="30" xfId="4" applyFont="1" applyFill="1" applyBorder="1" applyAlignment="1" applyProtection="1">
      <alignment horizontal="center" vertical="center" wrapText="1"/>
      <protection locked="0"/>
    </xf>
    <xf numFmtId="0" fontId="47" fillId="12" borderId="52" xfId="4" applyFont="1" applyFill="1" applyBorder="1" applyAlignment="1" applyProtection="1">
      <alignment horizontal="center" vertical="center" wrapText="1"/>
      <protection locked="0"/>
    </xf>
    <xf numFmtId="0" fontId="57" fillId="0" borderId="11" xfId="0" applyFont="1" applyBorder="1" applyAlignment="1">
      <alignment horizontal="left" vertical="center" wrapText="1"/>
    </xf>
    <xf numFmtId="0" fontId="58" fillId="11" borderId="53" xfId="0" applyFont="1" applyFill="1" applyBorder="1" applyAlignment="1">
      <alignment horizontal="center" vertical="center" wrapText="1"/>
    </xf>
    <xf numFmtId="0" fontId="58" fillId="11" borderId="52" xfId="0" applyFont="1" applyFill="1" applyBorder="1" applyAlignment="1">
      <alignment horizontal="center" vertical="center" wrapText="1"/>
    </xf>
    <xf numFmtId="0" fontId="47" fillId="8" borderId="52" xfId="4" applyFont="1" applyBorder="1" applyAlignment="1" applyProtection="1">
      <alignment horizontal="center" vertical="center"/>
      <protection locked="0"/>
    </xf>
    <xf numFmtId="0" fontId="47" fillId="12" borderId="52" xfId="4" applyFont="1" applyFill="1" applyBorder="1" applyAlignment="1" applyProtection="1">
      <alignment horizontal="center" vertical="center"/>
      <protection locked="0"/>
    </xf>
    <xf numFmtId="0" fontId="47" fillId="12" borderId="53" xfId="4" applyFont="1" applyFill="1" applyBorder="1" applyAlignment="1" applyProtection="1">
      <alignment horizontal="center" vertical="center"/>
      <protection locked="0"/>
    </xf>
    <xf numFmtId="0" fontId="36" fillId="0" borderId="0" xfId="0" applyFont="1" applyAlignment="1">
      <alignment horizontal="left"/>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38" fillId="11" borderId="41" xfId="0" applyFont="1" applyFill="1" applyBorder="1" applyAlignment="1">
      <alignment horizontal="center" vertical="center" wrapText="1"/>
    </xf>
    <xf numFmtId="0" fontId="38" fillId="11" borderId="59" xfId="0" applyFont="1" applyFill="1" applyBorder="1" applyAlignment="1">
      <alignment horizontal="center" vertical="center" wrapText="1"/>
    </xf>
    <xf numFmtId="0" fontId="35" fillId="12" borderId="40" xfId="4" applyFill="1" applyBorder="1" applyAlignment="1" applyProtection="1">
      <alignment horizontal="center" wrapText="1"/>
      <protection locked="0"/>
    </xf>
    <xf numFmtId="0" fontId="35" fillId="12" borderId="60" xfId="4" applyFill="1" applyBorder="1" applyAlignment="1" applyProtection="1">
      <alignment horizontal="center" wrapText="1"/>
      <protection locked="0"/>
    </xf>
    <xf numFmtId="0" fontId="35" fillId="12" borderId="37" xfId="4" applyFill="1" applyBorder="1" applyAlignment="1" applyProtection="1">
      <alignment horizontal="center" wrapText="1"/>
      <protection locked="0"/>
    </xf>
    <xf numFmtId="0" fontId="35"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60" xfId="0" applyBorder="1" applyAlignment="1">
      <alignment horizontal="center" vertical="center" wrapText="1"/>
    </xf>
    <xf numFmtId="0" fontId="35" fillId="12" borderId="37" xfId="4" applyFill="1" applyBorder="1" applyAlignment="1" applyProtection="1">
      <alignment horizontal="center" vertical="center" wrapText="1"/>
      <protection locked="0"/>
    </xf>
    <xf numFmtId="0" fontId="35" fillId="12" borderId="44" xfId="4" applyFill="1" applyBorder="1" applyAlignment="1" applyProtection="1">
      <alignment horizontal="center" vertical="center" wrapText="1"/>
      <protection locked="0"/>
    </xf>
    <xf numFmtId="0" fontId="35" fillId="12" borderId="40" xfId="4" applyFill="1" applyBorder="1" applyAlignment="1" applyProtection="1">
      <alignment horizontal="center" vertical="center" wrapText="1"/>
      <protection locked="0"/>
    </xf>
    <xf numFmtId="0" fontId="35" fillId="12" borderId="60" xfId="4" applyFill="1" applyBorder="1" applyAlignment="1" applyProtection="1">
      <alignment horizontal="center" vertical="center" wrapText="1"/>
      <protection locked="0"/>
    </xf>
    <xf numFmtId="0" fontId="43" fillId="12" borderId="40" xfId="4" applyFont="1" applyFill="1" applyBorder="1" applyAlignment="1" applyProtection="1">
      <alignment horizontal="center" vertical="center"/>
      <protection locked="0"/>
    </xf>
    <xf numFmtId="0" fontId="43" fillId="12" borderId="60" xfId="4" applyFont="1" applyFill="1" applyBorder="1" applyAlignment="1" applyProtection="1">
      <alignment horizontal="center" vertical="center"/>
      <protection locked="0"/>
    </xf>
    <xf numFmtId="0" fontId="43" fillId="14" borderId="40" xfId="4" applyFont="1" applyFill="1" applyBorder="1" applyAlignment="1" applyProtection="1">
      <alignment horizontal="center" vertical="center"/>
      <protection locked="0"/>
    </xf>
    <xf numFmtId="0" fontId="43" fillId="14" borderId="60" xfId="4" applyFont="1" applyFill="1" applyBorder="1" applyAlignment="1" applyProtection="1">
      <alignment horizontal="center" vertical="center"/>
      <protection locked="0"/>
    </xf>
    <xf numFmtId="0" fontId="43" fillId="8" borderId="40" xfId="4" applyFont="1" applyBorder="1" applyAlignment="1" applyProtection="1">
      <alignment horizontal="center" vertical="center"/>
      <protection locked="0"/>
    </xf>
    <xf numFmtId="0" fontId="43" fillId="8" borderId="60" xfId="4" applyFont="1" applyBorder="1" applyAlignment="1" applyProtection="1">
      <alignment horizontal="center" vertical="center"/>
      <protection locked="0"/>
    </xf>
    <xf numFmtId="0" fontId="35" fillId="8" borderId="40" xfId="4" applyBorder="1" applyAlignment="1" applyProtection="1">
      <alignment horizontal="center" vertical="center" wrapText="1"/>
      <protection locked="0"/>
    </xf>
    <xf numFmtId="0" fontId="35" fillId="8" borderId="60" xfId="4" applyBorder="1" applyAlignment="1" applyProtection="1">
      <alignment horizontal="center" vertical="center" wrapText="1"/>
      <protection locked="0"/>
    </xf>
    <xf numFmtId="0" fontId="35" fillId="8" borderId="37" xfId="4" applyBorder="1" applyAlignment="1" applyProtection="1">
      <alignment horizontal="center" vertical="center" wrapText="1"/>
      <protection locked="0"/>
    </xf>
    <xf numFmtId="0" fontId="35" fillId="8" borderId="44" xfId="4" applyBorder="1" applyAlignment="1" applyProtection="1">
      <alignment horizontal="center" vertical="center" wrapText="1"/>
      <protection locked="0"/>
    </xf>
    <xf numFmtId="0" fontId="38" fillId="11" borderId="30" xfId="0" applyFont="1" applyFill="1" applyBorder="1" applyAlignment="1">
      <alignment horizontal="center" vertical="center" wrapText="1"/>
    </xf>
    <xf numFmtId="0" fontId="38" fillId="11" borderId="53" xfId="0" applyFont="1" applyFill="1" applyBorder="1" applyAlignment="1">
      <alignment horizontal="center" vertical="center" wrapText="1"/>
    </xf>
    <xf numFmtId="0" fontId="38" fillId="11" borderId="41" xfId="0" applyFont="1" applyFill="1" applyBorder="1" applyAlignment="1">
      <alignment horizontal="center" vertical="center"/>
    </xf>
    <xf numFmtId="0" fontId="38" fillId="11" borderId="59" xfId="0" applyFont="1" applyFill="1" applyBorder="1" applyAlignment="1">
      <alignment horizontal="center" vertical="center"/>
    </xf>
    <xf numFmtId="0" fontId="43" fillId="14" borderId="30" xfId="4" applyFont="1" applyFill="1" applyBorder="1" applyAlignment="1" applyProtection="1">
      <alignment horizontal="center" vertical="center" wrapText="1"/>
      <protection locked="0"/>
    </xf>
    <xf numFmtId="0" fontId="43" fillId="14" borderId="53" xfId="4" applyFont="1" applyFill="1" applyBorder="1" applyAlignment="1" applyProtection="1">
      <alignment horizontal="center" vertical="center" wrapText="1"/>
      <protection locked="0"/>
    </xf>
    <xf numFmtId="0" fontId="43" fillId="12" borderId="30" xfId="4" applyFont="1" applyFill="1" applyBorder="1" applyAlignment="1" applyProtection="1">
      <alignment horizontal="center" vertical="center" wrapText="1"/>
      <protection locked="0"/>
    </xf>
    <xf numFmtId="0" fontId="43" fillId="12" borderId="53" xfId="4" applyFont="1" applyFill="1" applyBorder="1" applyAlignment="1" applyProtection="1">
      <alignment horizontal="center" vertical="center" wrapText="1"/>
      <protection locked="0"/>
    </xf>
    <xf numFmtId="0" fontId="38" fillId="11" borderId="49" xfId="0" applyFont="1" applyFill="1" applyBorder="1" applyAlignment="1">
      <alignment horizontal="center" vertical="center"/>
    </xf>
    <xf numFmtId="0" fontId="38" fillId="11" borderId="48" xfId="0" applyFont="1" applyFill="1" applyBorder="1" applyAlignment="1">
      <alignment horizontal="center" vertical="center" wrapText="1"/>
    </xf>
    <xf numFmtId="0" fontId="38" fillId="11" borderId="50" xfId="0" applyFont="1" applyFill="1" applyBorder="1" applyAlignment="1">
      <alignment horizontal="center" vertical="center"/>
    </xf>
    <xf numFmtId="0" fontId="0" fillId="0" borderId="29" xfId="0" applyBorder="1" applyAlignment="1">
      <alignment horizontal="left" vertical="center" wrapText="1"/>
    </xf>
    <xf numFmtId="0" fontId="35" fillId="12" borderId="52" xfId="4" applyFill="1" applyBorder="1" applyAlignment="1" applyProtection="1">
      <alignment horizontal="center" vertical="center"/>
      <protection locked="0"/>
    </xf>
    <xf numFmtId="0" fontId="35" fillId="12" borderId="53" xfId="4" applyFill="1" applyBorder="1" applyAlignment="1" applyProtection="1">
      <alignment horizontal="center" vertical="center"/>
      <protection locked="0"/>
    </xf>
    <xf numFmtId="0" fontId="35" fillId="12" borderId="51" xfId="4" applyFill="1" applyBorder="1" applyAlignment="1" applyProtection="1">
      <alignment horizontal="center" vertical="center" wrapText="1"/>
      <protection locked="0"/>
    </xf>
    <xf numFmtId="0" fontId="35" fillId="12" borderId="56" xfId="4" applyFill="1"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3" xfId="4" applyFill="1" applyBorder="1" applyAlignment="1" applyProtection="1">
      <alignment horizontal="center" vertical="center" wrapText="1"/>
      <protection locked="0"/>
    </xf>
    <xf numFmtId="0" fontId="38" fillId="11" borderId="52" xfId="0" applyFont="1" applyFill="1" applyBorder="1" applyAlignment="1">
      <alignment horizontal="center" vertical="center" wrapText="1"/>
    </xf>
    <xf numFmtId="0" fontId="35" fillId="8" borderId="52" xfId="4" applyBorder="1" applyAlignment="1" applyProtection="1">
      <alignment horizontal="center" vertical="center"/>
      <protection locked="0"/>
    </xf>
    <xf numFmtId="10" fontId="35" fillId="8" borderId="30" xfId="4" applyNumberFormat="1" applyBorder="1" applyAlignment="1" applyProtection="1">
      <alignment horizontal="center" vertical="center" wrapText="1"/>
      <protection locked="0"/>
    </xf>
    <xf numFmtId="10" fontId="35" fillId="8" borderId="56" xfId="4" applyNumberFormat="1" applyBorder="1" applyAlignment="1" applyProtection="1">
      <alignment horizontal="center" vertical="center" wrapText="1"/>
      <protection locked="0"/>
    </xf>
    <xf numFmtId="0" fontId="35" fillId="8" borderId="30" xfId="4" applyBorder="1" applyAlignment="1" applyProtection="1">
      <alignment horizontal="center" vertical="center" wrapText="1"/>
      <protection locked="0"/>
    </xf>
    <xf numFmtId="0" fontId="35" fillId="8" borderId="52" xfId="4" applyBorder="1" applyAlignment="1" applyProtection="1">
      <alignment horizontal="center" vertical="center" wrapText="1"/>
      <protection locked="0"/>
    </xf>
    <xf numFmtId="0" fontId="35" fillId="8" borderId="53" xfId="4" applyBorder="1" applyAlignment="1" applyProtection="1">
      <alignment horizontal="center" vertical="center" wrapText="1"/>
      <protection locked="0"/>
    </xf>
    <xf numFmtId="0" fontId="35" fillId="8" borderId="30" xfId="4" applyBorder="1" applyAlignment="1" applyProtection="1">
      <alignment horizontal="center" vertical="center"/>
      <protection locked="0"/>
    </xf>
    <xf numFmtId="0" fontId="35" fillId="8" borderId="53"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6" xfId="4" applyFill="1" applyBorder="1" applyAlignment="1" applyProtection="1">
      <alignment horizontal="center" vertical="center"/>
      <protection locked="0"/>
    </xf>
    <xf numFmtId="0" fontId="35" fillId="8" borderId="56" xfId="4" applyBorder="1" applyAlignment="1" applyProtection="1">
      <alignment horizontal="center" vertical="center"/>
      <protection locked="0"/>
    </xf>
    <xf numFmtId="0" fontId="38" fillId="11" borderId="48" xfId="0" applyFont="1" applyFill="1" applyBorder="1" applyAlignment="1">
      <alignment horizontal="center" vertical="center"/>
    </xf>
    <xf numFmtId="0" fontId="35"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8" fillId="11" borderId="56" xfId="0" applyFont="1" applyFill="1" applyBorder="1" applyAlignment="1">
      <alignment horizontal="center" vertical="center" wrapText="1"/>
    </xf>
    <xf numFmtId="0" fontId="0" fillId="0" borderId="11" xfId="0" applyBorder="1" applyAlignment="1">
      <alignment horizontal="center" vertical="center" wrapText="1"/>
    </xf>
    <xf numFmtId="0" fontId="35" fillId="8" borderId="40" xfId="4" applyBorder="1" applyAlignment="1" applyProtection="1">
      <alignment horizontal="center" vertical="center"/>
      <protection locked="0"/>
    </xf>
    <xf numFmtId="0" fontId="35" fillId="8" borderId="60" xfId="4" applyBorder="1" applyAlignment="1" applyProtection="1">
      <alignment horizontal="center" vertical="center"/>
      <protection locked="0"/>
    </xf>
    <xf numFmtId="0" fontId="35" fillId="9" borderId="40" xfId="4" applyFill="1" applyBorder="1" applyAlignment="1" applyProtection="1">
      <alignment horizontal="center" vertical="center"/>
      <protection locked="0"/>
    </xf>
    <xf numFmtId="0" fontId="35" fillId="9" borderId="60" xfId="4"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35" fillId="12" borderId="37" xfId="4" applyFill="1" applyBorder="1" applyAlignment="1" applyProtection="1">
      <alignment horizontal="center" vertical="center"/>
      <protection locked="0"/>
    </xf>
    <xf numFmtId="0" fontId="35" fillId="12" borderId="44" xfId="4" applyFill="1" applyBorder="1" applyAlignment="1" applyProtection="1">
      <alignment horizontal="center" vertical="center"/>
      <protection locked="0"/>
    </xf>
    <xf numFmtId="0" fontId="35" fillId="8" borderId="37" xfId="4" applyBorder="1" applyAlignment="1" applyProtection="1">
      <alignment horizontal="center" vertical="center"/>
      <protection locked="0"/>
    </xf>
    <xf numFmtId="0" fontId="35" fillId="8" borderId="44" xfId="4" applyBorder="1" applyAlignment="1" applyProtection="1">
      <alignment horizontal="center" vertical="center"/>
      <protection locked="0"/>
    </xf>
    <xf numFmtId="0" fontId="35" fillId="12" borderId="40" xfId="4" applyFill="1" applyBorder="1" applyAlignment="1" applyProtection="1">
      <alignment horizontal="center" vertical="center"/>
      <protection locked="0"/>
    </xf>
    <xf numFmtId="0" fontId="35" fillId="12" borderId="60" xfId="4" applyFill="1" applyBorder="1" applyAlignment="1" applyProtection="1">
      <alignment horizontal="center" vertical="center"/>
      <protection locked="0"/>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10" fontId="35" fillId="12" borderId="30" xfId="4" applyNumberFormat="1" applyFill="1" applyBorder="1" applyAlignment="1" applyProtection="1">
      <alignment horizontal="center" vertical="center"/>
      <protection locked="0"/>
    </xf>
    <xf numFmtId="10" fontId="35" fillId="12" borderId="56" xfId="4" applyNumberFormat="1" applyFill="1" applyBorder="1" applyAlignment="1" applyProtection="1">
      <alignment horizontal="center" vertical="center"/>
      <protection locked="0"/>
    </xf>
    <xf numFmtId="0" fontId="43" fillId="12" borderId="30" xfId="4" applyFont="1" applyFill="1" applyBorder="1" applyAlignment="1" applyProtection="1">
      <alignment horizontal="center" vertical="center"/>
      <protection locked="0"/>
    </xf>
    <xf numFmtId="0" fontId="43" fillId="12" borderId="56"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0" borderId="61" xfId="0" applyBorder="1" applyAlignment="1">
      <alignment horizontal="left" vertical="center" wrapText="1"/>
    </xf>
    <xf numFmtId="0" fontId="43" fillId="8" borderId="30" xfId="4" applyFont="1" applyBorder="1" applyAlignment="1" applyProtection="1">
      <alignment horizontal="center" vertical="center"/>
      <protection locked="0"/>
    </xf>
    <xf numFmtId="0" fontId="43" fillId="8" borderId="56" xfId="4" applyFont="1" applyBorder="1" applyAlignment="1" applyProtection="1">
      <alignment horizontal="center" vertical="center"/>
      <protection locked="0"/>
    </xf>
    <xf numFmtId="0" fontId="24" fillId="3" borderId="20" xfId="0" applyFont="1" applyFill="1" applyBorder="1" applyAlignment="1">
      <alignment horizontal="center" vertical="center"/>
    </xf>
    <xf numFmtId="0" fontId="56" fillId="3" borderId="19" xfId="0" applyFont="1" applyFill="1" applyBorder="1" applyAlignment="1">
      <alignment horizontal="center" vertical="top" wrapText="1"/>
    </xf>
    <xf numFmtId="0" fontId="56"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35" fillId="12" borderId="52" xfId="4" applyFill="1" applyBorder="1" applyAlignment="1" applyProtection="1">
      <alignment horizontal="center" vertical="center" wrapText="1"/>
      <protection locked="0"/>
    </xf>
    <xf numFmtId="0" fontId="35" fillId="14" borderId="30" xfId="4" applyFill="1" applyBorder="1" applyAlignment="1" applyProtection="1">
      <alignment horizontal="left" vertical="center" wrapText="1"/>
      <protection locked="0"/>
    </xf>
    <xf numFmtId="0" fontId="35" fillId="14" borderId="52" xfId="4" applyFill="1" applyBorder="1" applyAlignment="1" applyProtection="1">
      <alignment horizontal="left" vertical="center" wrapText="1"/>
      <protection locked="0"/>
    </xf>
    <xf numFmtId="0" fontId="35" fillId="14" borderId="53" xfId="4" applyFill="1"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2" xfId="4" applyFill="1" applyBorder="1" applyAlignment="1" applyProtection="1">
      <alignment horizontal="left" vertical="center" wrapText="1"/>
      <protection locked="0"/>
    </xf>
    <xf numFmtId="0" fontId="35" fillId="12" borderId="53" xfId="4" applyFill="1" applyBorder="1" applyAlignment="1" applyProtection="1">
      <alignment horizontal="left" vertical="center" wrapText="1"/>
      <protection locked="0"/>
    </xf>
    <xf numFmtId="0" fontId="35" fillId="12" borderId="30" xfId="4" applyFill="1" applyBorder="1" applyAlignment="1" applyProtection="1">
      <alignment horizontal="center"/>
      <protection locked="0"/>
    </xf>
    <xf numFmtId="0" fontId="35" fillId="12" borderId="53" xfId="4" applyFill="1" applyBorder="1" applyAlignment="1" applyProtection="1">
      <alignment horizontal="center"/>
      <protection locked="0"/>
    </xf>
  </cellXfs>
  <cellStyles count="6">
    <cellStyle name="Bad" xfId="3" builtinId="27"/>
    <cellStyle name="Comma [0]" xfId="5" builtinId="6"/>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7</xdr:row>
          <xdr:rowOff>279400</xdr:rowOff>
        </xdr:from>
        <xdr:to>
          <xdr:col>6</xdr:col>
          <xdr:colOff>800100</xdr:colOff>
          <xdr:row>7</xdr:row>
          <xdr:rowOff>450850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7</xdr:row>
          <xdr:rowOff>50800</xdr:rowOff>
        </xdr:from>
        <xdr:to>
          <xdr:col>5</xdr:col>
          <xdr:colOff>2165350</xdr:colOff>
          <xdr:row>7</xdr:row>
          <xdr:rowOff>260350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429000" y="4972050"/>
              <a:ext cx="1066800" cy="28257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429000" y="5226050"/>
              <a:ext cx="1066800" cy="374332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429000" y="8940800"/>
              <a:ext cx="1066800" cy="282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429000" y="919480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5162550" y="3670300"/>
              <a:ext cx="1066800" cy="133032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5162550" y="4977063"/>
              <a:ext cx="1066800" cy="28257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429000" y="14389100"/>
              <a:ext cx="1066800" cy="282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429000" y="14643100"/>
              <a:ext cx="1066800" cy="28257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429000" y="14897100"/>
              <a:ext cx="1066800" cy="28257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429000" y="15151100"/>
              <a:ext cx="1066800" cy="4117975"/>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429000" y="19240500"/>
              <a:ext cx="1066800" cy="21240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429000" y="21336000"/>
              <a:ext cx="1066800" cy="3603625"/>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429000" y="24911050"/>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429000" y="27774900"/>
              <a:ext cx="1066800" cy="2825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429000" y="28028900"/>
              <a:ext cx="1066800" cy="28257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429000" y="28282900"/>
              <a:ext cx="1066800" cy="20859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162550" y="28282900"/>
              <a:ext cx="1066800" cy="20859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162550" y="28028900"/>
              <a:ext cx="1066800" cy="28257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5162550" y="27774900"/>
              <a:ext cx="1066800" cy="2825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5162550" y="24911050"/>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5162550" y="21336000"/>
              <a:ext cx="1066800" cy="3603625"/>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5162550" y="19240500"/>
              <a:ext cx="1066800" cy="21240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5162550" y="15151100"/>
              <a:ext cx="1066800" cy="4117975"/>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5162550" y="14897100"/>
              <a:ext cx="1066800" cy="28257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5162550" y="14643100"/>
              <a:ext cx="1066800" cy="28257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5162550" y="14389100"/>
              <a:ext cx="1066800" cy="282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5162550" y="919480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5162550" y="5226050"/>
              <a:ext cx="1066800" cy="374332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5162550" y="8940800"/>
              <a:ext cx="1066800" cy="282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429000" y="3670300"/>
              <a:ext cx="1066800" cy="133032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429000" y="39744650"/>
          <a:ext cx="173465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5162550" y="33343850"/>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5200650" y="39906575"/>
              <a:ext cx="2257425"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5162550" y="48825150"/>
              <a:ext cx="1855304" cy="762000"/>
              <a:chOff x="3048001" y="14817587"/>
              <a:chExt cx="1855300"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id="{00000000-0008-0000-0400-000044280000}"/>
                  </a:ext>
                </a:extLst>
              </xdr:cNvPr>
              <xdr:cNvSpPr/>
            </xdr:nvSpPr>
            <xdr:spPr bwMode="auto">
              <a:xfrm>
                <a:off x="3048001"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id="{00000000-0008-0000-0400-000046280000}"/>
                  </a:ext>
                </a:extLst>
              </xdr:cNvPr>
              <xdr:cNvSpPr/>
            </xdr:nvSpPr>
            <xdr:spPr bwMode="auto">
              <a:xfrm>
                <a:off x="4105690"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36</xdr:row>
          <xdr:rowOff>0</xdr:rowOff>
        </xdr:from>
        <xdr:to>
          <xdr:col>5</xdr:col>
          <xdr:colOff>474179</xdr:colOff>
          <xdr:row>37</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803900" y="16846550"/>
              <a:ext cx="2347429" cy="571500"/>
              <a:chOff x="3048003" y="14817587"/>
              <a:chExt cx="1855297"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500-0000012C0000}"/>
                  </a:ext>
                </a:extLst>
              </xdr:cNvPr>
              <xdr:cNvSpPr/>
            </xdr:nvSpPr>
            <xdr:spPr bwMode="auto">
              <a:xfrm>
                <a:off x="3048003"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4105694" y="14817587"/>
                <a:ext cx="797606"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319274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40</xdr:row>
          <xdr:rowOff>0</xdr:rowOff>
        </xdr:from>
        <xdr:to>
          <xdr:col>3</xdr:col>
          <xdr:colOff>1219200</xdr:colOff>
          <xdr:row>40</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378199" y="3137535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1437603</xdr:colOff>
      <xdr:row>4</xdr:row>
      <xdr:rowOff>54428</xdr:rowOff>
    </xdr:to>
    <xdr:pic>
      <xdr:nvPicPr>
        <xdr:cNvPr id="3" name="logo-image" descr="Home">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www.adaptation-undp.org/projects/integrated-climate-resilient-transboundary-flood-risk-management-drin-river-basin-western" TargetMode="External"/><Relationship Id="rId3" Type="http://schemas.openxmlformats.org/officeDocument/2006/relationships/hyperlink" Target="mailto:gerta.lubonja@ambu.gov.al" TargetMode="External"/><Relationship Id="rId7" Type="http://schemas.openxmlformats.org/officeDocument/2006/relationships/hyperlink" Target="mailto:stanislav.kim@undp.org" TargetMode="External"/><Relationship Id="rId12" Type="http://schemas.openxmlformats.org/officeDocument/2006/relationships/drawing" Target="../drawings/drawing1.xml"/><Relationship Id="rId2" Type="http://schemas.openxmlformats.org/officeDocument/2006/relationships/hyperlink" Target="mailto:ymirta@gmail.com" TargetMode="External"/><Relationship Id="rId1" Type="http://schemas.openxmlformats.org/officeDocument/2006/relationships/hyperlink" Target="mailto:bojan.kovacevic@undp.org" TargetMode="External"/><Relationship Id="rId6" Type="http://schemas.openxmlformats.org/officeDocument/2006/relationships/hyperlink" Target="mailto:dljupka@gmail.com" TargetMode="External"/><Relationship Id="rId11" Type="http://schemas.openxmlformats.org/officeDocument/2006/relationships/printerSettings" Target="../printerSettings/printerSettings1.bin"/><Relationship Id="rId5" Type="http://schemas.openxmlformats.org/officeDocument/2006/relationships/hyperlink" Target="mailto:ivana.stojanovic@mrt.gov.me" TargetMode="External"/><Relationship Id="rId10" Type="http://schemas.openxmlformats.org/officeDocument/2006/relationships/hyperlink" Target="mailto:clotilde.goeman@undp.org" TargetMode="External"/><Relationship Id="rId4" Type="http://schemas.openxmlformats.org/officeDocument/2006/relationships/hyperlink" Target="mailto:arduen.karagjozi@ambu.gov.al" TargetMode="External"/><Relationship Id="rId9" Type="http://schemas.openxmlformats.org/officeDocument/2006/relationships/hyperlink" Target="mailto:zeljko.furtula@mpsv.gov.me"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stanislav.kim@undp.org" TargetMode="External"/><Relationship Id="rId2" Type="http://schemas.openxmlformats.org/officeDocument/2006/relationships/hyperlink" Target="mailto:clotilde.goeman@undp.org" TargetMode="External"/><Relationship Id="rId1" Type="http://schemas.openxmlformats.org/officeDocument/2006/relationships/hyperlink" Target="mailto:bojan.kovacevic@undp.org"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P192"/>
  <sheetViews>
    <sheetView zoomScale="85" zoomScaleNormal="85" workbookViewId="0">
      <selection activeCell="D13" sqref="D13"/>
    </sheetView>
  </sheetViews>
  <sheetFormatPr defaultColWidth="102.1796875" defaultRowHeight="14" x14ac:dyDescent="0.3"/>
  <cols>
    <col min="1" max="1" width="2.453125" style="1" customWidth="1"/>
    <col min="2" max="2" width="9.81640625" style="121" customWidth="1"/>
    <col min="3" max="3" width="15.1796875" style="121" customWidth="1"/>
    <col min="4" max="4" width="87.1796875" style="1" customWidth="1"/>
    <col min="5" max="5" width="4.81640625" style="1" customWidth="1"/>
    <col min="6" max="6" width="9.1796875" style="1" customWidth="1"/>
    <col min="7" max="7" width="12.1796875" style="1" customWidth="1"/>
    <col min="8" max="8" width="15.453125" style="1" hidden="1" customWidth="1"/>
    <col min="9" max="13" width="0" style="1" hidden="1" customWidth="1"/>
    <col min="14" max="15" width="9.1796875" style="1" hidden="1" customWidth="1"/>
    <col min="16" max="16" width="0" style="1" hidden="1" customWidth="1"/>
    <col min="17" max="251" width="9.1796875" style="1" customWidth="1"/>
    <col min="252" max="252" width="2.81640625" style="1" customWidth="1"/>
    <col min="253" max="254" width="9.1796875" style="1" customWidth="1"/>
    <col min="255" max="255" width="17.1796875" style="1" customWidth="1"/>
    <col min="256" max="16384" width="102.1796875" style="1"/>
  </cols>
  <sheetData>
    <row r="1" spans="2:16" ht="14.5" thickBot="1" x14ac:dyDescent="0.35"/>
    <row r="2" spans="2:16" ht="14.5" thickBot="1" x14ac:dyDescent="0.35">
      <c r="B2" s="122"/>
      <c r="C2" s="123"/>
      <c r="D2" s="53"/>
      <c r="E2" s="54"/>
    </row>
    <row r="3" spans="2:16" ht="18" thickBot="1" x14ac:dyDescent="0.4">
      <c r="B3" s="124"/>
      <c r="C3" s="125"/>
      <c r="D3" s="71" t="s">
        <v>764</v>
      </c>
      <c r="E3" s="63"/>
    </row>
    <row r="4" spans="2:16" ht="14.5" thickBot="1" x14ac:dyDescent="0.35">
      <c r="B4" s="124"/>
      <c r="C4" s="125"/>
      <c r="D4" s="62" t="s">
        <v>770</v>
      </c>
      <c r="E4" s="63"/>
    </row>
    <row r="5" spans="2:16" ht="14.5" thickBot="1" x14ac:dyDescent="0.35">
      <c r="B5" s="124"/>
      <c r="C5" s="128" t="s">
        <v>265</v>
      </c>
      <c r="D5" s="618" t="s">
        <v>986</v>
      </c>
      <c r="E5" s="63"/>
    </row>
    <row r="6" spans="2:16" s="2" customFormat="1" ht="14.5" thickBot="1" x14ac:dyDescent="0.35">
      <c r="B6" s="126"/>
      <c r="C6" s="70"/>
      <c r="D6" s="34"/>
      <c r="E6" s="32"/>
      <c r="G6" s="1"/>
      <c r="H6" s="1"/>
      <c r="I6" s="1"/>
      <c r="J6" s="1"/>
      <c r="K6" s="1"/>
      <c r="L6" s="1"/>
      <c r="M6" s="1"/>
      <c r="N6" s="1"/>
      <c r="O6" s="1"/>
      <c r="P6" s="1"/>
    </row>
    <row r="7" spans="2:16" s="2" customFormat="1" ht="30.75" customHeight="1" thickBot="1" x14ac:dyDescent="0.35">
      <c r="B7" s="126"/>
      <c r="C7" s="64" t="s">
        <v>209</v>
      </c>
      <c r="D7" s="9" t="s">
        <v>825</v>
      </c>
      <c r="E7" s="32"/>
      <c r="G7" s="1"/>
      <c r="H7" s="1"/>
      <c r="I7" s="1"/>
      <c r="J7" s="1"/>
      <c r="K7" s="1"/>
      <c r="L7" s="1"/>
      <c r="M7" s="1"/>
      <c r="N7" s="1"/>
      <c r="O7" s="1"/>
      <c r="P7" s="1"/>
    </row>
    <row r="8" spans="2:16" s="2" customFormat="1" hidden="1" x14ac:dyDescent="0.3">
      <c r="B8" s="124"/>
      <c r="C8" s="125"/>
      <c r="D8" s="62"/>
      <c r="E8" s="32"/>
      <c r="G8" s="1"/>
      <c r="H8" s="1"/>
      <c r="I8" s="1"/>
      <c r="J8" s="1"/>
      <c r="K8" s="1"/>
      <c r="L8" s="1"/>
      <c r="M8" s="1"/>
      <c r="N8" s="1"/>
      <c r="O8" s="1"/>
      <c r="P8" s="1"/>
    </row>
    <row r="9" spans="2:16" s="2" customFormat="1" hidden="1" x14ac:dyDescent="0.3">
      <c r="B9" s="124"/>
      <c r="C9" s="125"/>
      <c r="D9" s="62"/>
      <c r="E9" s="32"/>
      <c r="G9" s="1"/>
      <c r="H9" s="1"/>
      <c r="I9" s="1"/>
      <c r="J9" s="1"/>
      <c r="K9" s="1"/>
      <c r="L9" s="1"/>
      <c r="M9" s="1"/>
      <c r="N9" s="1"/>
      <c r="O9" s="1"/>
      <c r="P9" s="1"/>
    </row>
    <row r="10" spans="2:16" s="2" customFormat="1" hidden="1" x14ac:dyDescent="0.3">
      <c r="B10" s="124"/>
      <c r="C10" s="125"/>
      <c r="D10" s="62"/>
      <c r="E10" s="32"/>
      <c r="G10" s="1"/>
      <c r="H10" s="1"/>
      <c r="I10" s="1"/>
      <c r="J10" s="1"/>
      <c r="K10" s="1"/>
      <c r="L10" s="1"/>
      <c r="M10" s="1"/>
      <c r="N10" s="1"/>
      <c r="O10" s="1"/>
      <c r="P10" s="1"/>
    </row>
    <row r="11" spans="2:16" s="2" customFormat="1" hidden="1" x14ac:dyDescent="0.3">
      <c r="B11" s="124"/>
      <c r="C11" s="125"/>
      <c r="D11" s="62"/>
      <c r="E11" s="32"/>
      <c r="G11" s="1"/>
      <c r="H11" s="1"/>
      <c r="I11" s="1"/>
      <c r="J11" s="1"/>
      <c r="K11" s="1"/>
      <c r="L11" s="1"/>
      <c r="M11" s="1"/>
      <c r="N11" s="1"/>
      <c r="O11" s="1"/>
      <c r="P11" s="1"/>
    </row>
    <row r="12" spans="2:16" s="2" customFormat="1" ht="14.5" thickBot="1" x14ac:dyDescent="0.35">
      <c r="B12" s="126"/>
      <c r="C12" s="70"/>
      <c r="D12" s="34"/>
      <c r="E12" s="32"/>
      <c r="G12" s="1"/>
      <c r="H12" s="1"/>
      <c r="I12" s="1"/>
      <c r="J12" s="1"/>
      <c r="K12" s="1"/>
      <c r="L12" s="1"/>
      <c r="M12" s="1"/>
      <c r="N12" s="1"/>
      <c r="O12" s="1"/>
      <c r="P12" s="1"/>
    </row>
    <row r="13" spans="2:16" s="2" customFormat="1" ht="138.75" customHeight="1" thickBot="1" x14ac:dyDescent="0.35">
      <c r="B13" s="126"/>
      <c r="C13" s="65" t="s">
        <v>0</v>
      </c>
      <c r="D13" s="9" t="s">
        <v>826</v>
      </c>
      <c r="E13" s="32"/>
      <c r="G13" s="1"/>
      <c r="H13" s="1"/>
      <c r="I13" s="1"/>
      <c r="J13" s="1"/>
      <c r="K13" s="1"/>
      <c r="L13" s="1"/>
      <c r="M13" s="1"/>
      <c r="N13" s="1"/>
      <c r="O13" s="1"/>
      <c r="P13" s="1"/>
    </row>
    <row r="14" spans="2:16" s="2" customFormat="1" x14ac:dyDescent="0.3">
      <c r="B14" s="126"/>
      <c r="C14" s="70"/>
      <c r="D14" s="34"/>
      <c r="E14" s="32"/>
      <c r="G14" s="1"/>
      <c r="H14" s="1" t="s">
        <v>1</v>
      </c>
      <c r="I14" s="1" t="s">
        <v>2</v>
      </c>
      <c r="J14" s="1"/>
      <c r="K14" s="1" t="s">
        <v>3</v>
      </c>
      <c r="L14" s="1" t="s">
        <v>4</v>
      </c>
      <c r="M14" s="1" t="s">
        <v>5</v>
      </c>
      <c r="N14" s="1" t="s">
        <v>6</v>
      </c>
      <c r="O14" s="1" t="s">
        <v>7</v>
      </c>
      <c r="P14" s="1" t="s">
        <v>8</v>
      </c>
    </row>
    <row r="15" spans="2:16" s="2" customFormat="1" x14ac:dyDescent="0.3">
      <c r="B15" s="126"/>
      <c r="C15" s="66" t="s">
        <v>200</v>
      </c>
      <c r="D15" s="422" t="s">
        <v>828</v>
      </c>
      <c r="E15" s="32"/>
      <c r="G15" s="1"/>
      <c r="H15" s="3" t="s">
        <v>9</v>
      </c>
      <c r="I15" s="1" t="s">
        <v>10</v>
      </c>
      <c r="J15" s="1" t="s">
        <v>11</v>
      </c>
      <c r="K15" s="1" t="s">
        <v>12</v>
      </c>
      <c r="L15" s="1">
        <v>1</v>
      </c>
      <c r="M15" s="1">
        <v>1</v>
      </c>
      <c r="N15" s="1" t="s">
        <v>13</v>
      </c>
      <c r="O15" s="1" t="s">
        <v>14</v>
      </c>
      <c r="P15" s="1" t="s">
        <v>15</v>
      </c>
    </row>
    <row r="16" spans="2:16" s="2" customFormat="1" ht="29.25" customHeight="1" x14ac:dyDescent="0.3">
      <c r="B16" s="639" t="s">
        <v>255</v>
      </c>
      <c r="C16" s="640"/>
      <c r="D16" s="423" t="s">
        <v>827</v>
      </c>
      <c r="E16" s="32"/>
      <c r="G16" s="1"/>
      <c r="H16" s="3" t="s">
        <v>16</v>
      </c>
      <c r="I16" s="1" t="s">
        <v>17</v>
      </c>
      <c r="J16" s="1" t="s">
        <v>18</v>
      </c>
      <c r="K16" s="1" t="s">
        <v>19</v>
      </c>
      <c r="L16" s="1">
        <v>2</v>
      </c>
      <c r="M16" s="1">
        <v>2</v>
      </c>
      <c r="N16" s="1" t="s">
        <v>20</v>
      </c>
      <c r="O16" s="1" t="s">
        <v>21</v>
      </c>
      <c r="P16" s="1" t="s">
        <v>22</v>
      </c>
    </row>
    <row r="17" spans="2:16" s="2" customFormat="1" x14ac:dyDescent="0.3">
      <c r="B17" s="126"/>
      <c r="C17" s="66" t="s">
        <v>205</v>
      </c>
      <c r="D17" s="423" t="s">
        <v>579</v>
      </c>
      <c r="E17" s="32"/>
      <c r="G17" s="1"/>
      <c r="H17" s="3" t="s">
        <v>23</v>
      </c>
      <c r="I17" s="1" t="s">
        <v>24</v>
      </c>
      <c r="J17" s="1"/>
      <c r="K17" s="1" t="s">
        <v>25</v>
      </c>
      <c r="L17" s="1">
        <v>3</v>
      </c>
      <c r="M17" s="1">
        <v>3</v>
      </c>
      <c r="N17" s="1" t="s">
        <v>26</v>
      </c>
      <c r="O17" s="1" t="s">
        <v>27</v>
      </c>
      <c r="P17" s="1" t="s">
        <v>28</v>
      </c>
    </row>
    <row r="18" spans="2:16" s="2" customFormat="1" x14ac:dyDescent="0.3">
      <c r="B18" s="127"/>
      <c r="C18" s="65" t="s">
        <v>201</v>
      </c>
      <c r="D18" s="423" t="s">
        <v>829</v>
      </c>
      <c r="E18" s="32"/>
      <c r="G18" s="1"/>
      <c r="H18" s="3" t="s">
        <v>29</v>
      </c>
      <c r="I18" s="1"/>
      <c r="J18" s="1"/>
      <c r="K18" s="1" t="s">
        <v>30</v>
      </c>
      <c r="L18" s="1">
        <v>5</v>
      </c>
      <c r="M18" s="1">
        <v>5</v>
      </c>
      <c r="N18" s="1" t="s">
        <v>31</v>
      </c>
      <c r="O18" s="1" t="s">
        <v>32</v>
      </c>
      <c r="P18" s="1" t="s">
        <v>33</v>
      </c>
    </row>
    <row r="19" spans="2:16" s="2" customFormat="1" ht="44.25" customHeight="1" thickBot="1" x14ac:dyDescent="0.35">
      <c r="B19" s="641" t="s">
        <v>202</v>
      </c>
      <c r="C19" s="642"/>
      <c r="D19" s="424" t="s">
        <v>830</v>
      </c>
      <c r="E19" s="32"/>
      <c r="G19" s="1"/>
      <c r="H19" s="3" t="s">
        <v>34</v>
      </c>
      <c r="I19" s="1"/>
      <c r="J19" s="1"/>
      <c r="K19" s="1" t="s">
        <v>35</v>
      </c>
      <c r="L19" s="1"/>
      <c r="M19" s="1"/>
      <c r="N19" s="1"/>
      <c r="O19" s="1" t="s">
        <v>36</v>
      </c>
      <c r="P19" s="1" t="s">
        <v>37</v>
      </c>
    </row>
    <row r="20" spans="2:16" s="2" customFormat="1" x14ac:dyDescent="0.3">
      <c r="B20" s="126"/>
      <c r="C20" s="65"/>
      <c r="D20" s="34"/>
      <c r="E20" s="63"/>
      <c r="F20" s="3"/>
      <c r="G20" s="1"/>
      <c r="H20" s="1"/>
      <c r="J20" s="1"/>
      <c r="K20" s="1"/>
      <c r="L20" s="1"/>
      <c r="M20" s="1" t="s">
        <v>38</v>
      </c>
      <c r="N20" s="1" t="s">
        <v>39</v>
      </c>
    </row>
    <row r="21" spans="2:16" s="2" customFormat="1" x14ac:dyDescent="0.3">
      <c r="B21" s="126"/>
      <c r="C21" s="128" t="s">
        <v>204</v>
      </c>
      <c r="D21" s="34"/>
      <c r="E21" s="63"/>
      <c r="F21" s="3"/>
      <c r="G21" s="1"/>
      <c r="H21" s="1"/>
      <c r="J21" s="1"/>
      <c r="K21" s="1"/>
      <c r="L21" s="1"/>
      <c r="M21" s="1" t="s">
        <v>40</v>
      </c>
      <c r="N21" s="1" t="s">
        <v>41</v>
      </c>
    </row>
    <row r="22" spans="2:16" s="2" customFormat="1" ht="14.5" thickBot="1" x14ac:dyDescent="0.35">
      <c r="B22" s="126"/>
      <c r="C22" s="129" t="s">
        <v>207</v>
      </c>
      <c r="D22" s="34"/>
      <c r="E22" s="32"/>
      <c r="G22" s="1"/>
      <c r="H22" s="3" t="s">
        <v>42</v>
      </c>
      <c r="I22" s="1"/>
      <c r="J22" s="1"/>
      <c r="L22" s="1"/>
      <c r="M22" s="1"/>
      <c r="N22" s="1"/>
      <c r="O22" s="1" t="s">
        <v>43</v>
      </c>
      <c r="P22" s="1" t="s">
        <v>44</v>
      </c>
    </row>
    <row r="23" spans="2:16" s="2" customFormat="1" x14ac:dyDescent="0.3">
      <c r="B23" s="639" t="s">
        <v>206</v>
      </c>
      <c r="C23" s="640"/>
      <c r="D23" s="637">
        <v>43557</v>
      </c>
      <c r="E23" s="32"/>
      <c r="G23" s="1"/>
      <c r="H23" s="3"/>
      <c r="I23" s="1"/>
      <c r="J23" s="1"/>
      <c r="L23" s="1"/>
      <c r="M23" s="1"/>
      <c r="N23" s="1"/>
      <c r="O23" s="1"/>
      <c r="P23" s="1"/>
    </row>
    <row r="24" spans="2:16" s="2" customFormat="1" ht="4.5" customHeight="1" x14ac:dyDescent="0.3">
      <c r="B24" s="639"/>
      <c r="C24" s="640"/>
      <c r="D24" s="638"/>
      <c r="E24" s="32"/>
      <c r="G24" s="1"/>
      <c r="H24" s="3"/>
      <c r="I24" s="1"/>
      <c r="J24" s="1"/>
      <c r="L24" s="1"/>
      <c r="M24" s="1"/>
      <c r="N24" s="1"/>
      <c r="O24" s="1"/>
      <c r="P24" s="1"/>
    </row>
    <row r="25" spans="2:16" s="2" customFormat="1" ht="27.75" customHeight="1" x14ac:dyDescent="0.3">
      <c r="B25" s="639" t="s">
        <v>259</v>
      </c>
      <c r="C25" s="640"/>
      <c r="D25" s="459">
        <v>43592</v>
      </c>
      <c r="E25" s="32"/>
      <c r="F25" s="1"/>
      <c r="G25" s="3"/>
      <c r="H25" s="1"/>
      <c r="I25" s="1"/>
      <c r="K25" s="1"/>
      <c r="L25" s="1"/>
      <c r="M25" s="1"/>
      <c r="N25" s="1" t="s">
        <v>45</v>
      </c>
      <c r="O25" s="1" t="s">
        <v>46</v>
      </c>
    </row>
    <row r="26" spans="2:16" s="2" customFormat="1" ht="32.25" customHeight="1" thickBot="1" x14ac:dyDescent="0.35">
      <c r="B26" s="639" t="s">
        <v>208</v>
      </c>
      <c r="C26" s="640"/>
      <c r="D26" s="459">
        <v>43760</v>
      </c>
      <c r="E26" s="32"/>
      <c r="F26" s="1"/>
      <c r="G26" s="3"/>
      <c r="H26" s="1"/>
      <c r="I26" s="1"/>
      <c r="K26" s="1"/>
      <c r="L26" s="1"/>
      <c r="M26" s="1"/>
      <c r="N26" s="1" t="s">
        <v>47</v>
      </c>
      <c r="O26" s="1" t="s">
        <v>48</v>
      </c>
    </row>
    <row r="27" spans="2:16" s="2" customFormat="1" ht="15" customHeight="1" x14ac:dyDescent="0.3">
      <c r="B27" s="649" t="s">
        <v>757</v>
      </c>
      <c r="C27" s="650"/>
      <c r="D27" s="647">
        <v>44795</v>
      </c>
      <c r="E27" s="67"/>
      <c r="F27" s="1"/>
      <c r="G27" s="3"/>
      <c r="H27" s="1"/>
      <c r="I27" s="1"/>
      <c r="J27" s="1"/>
      <c r="K27" s="1"/>
      <c r="L27" s="1"/>
      <c r="M27" s="1"/>
      <c r="N27" s="1"/>
      <c r="O27" s="1"/>
    </row>
    <row r="28" spans="2:16" s="2" customFormat="1" ht="14.15" customHeight="1" x14ac:dyDescent="0.3">
      <c r="B28" s="649"/>
      <c r="C28" s="650"/>
      <c r="D28" s="648"/>
      <c r="E28" s="67"/>
      <c r="F28" s="1"/>
      <c r="G28" s="3"/>
      <c r="H28" s="1"/>
      <c r="I28" s="1"/>
      <c r="J28" s="1"/>
      <c r="K28" s="1"/>
      <c r="L28" s="1"/>
      <c r="M28" s="1"/>
      <c r="N28" s="1"/>
      <c r="O28" s="1"/>
    </row>
    <row r="29" spans="2:16" s="2" customFormat="1" ht="22.5" customHeight="1" x14ac:dyDescent="0.3">
      <c r="B29" s="374"/>
      <c r="C29" s="368" t="s">
        <v>756</v>
      </c>
      <c r="D29" s="460">
        <v>45587</v>
      </c>
      <c r="E29" s="32"/>
      <c r="F29" s="1"/>
      <c r="G29" s="3"/>
      <c r="H29" s="1"/>
      <c r="I29" s="1"/>
      <c r="J29" s="1"/>
      <c r="K29" s="1"/>
      <c r="L29" s="1"/>
      <c r="M29" s="1"/>
      <c r="N29" s="1"/>
      <c r="O29" s="1"/>
    </row>
    <row r="30" spans="2:16" s="2" customFormat="1" ht="32.25" customHeight="1" x14ac:dyDescent="0.3">
      <c r="B30" s="635" t="s">
        <v>758</v>
      </c>
      <c r="C30" s="645"/>
      <c r="D30" s="643" t="s">
        <v>831</v>
      </c>
      <c r="E30" s="357"/>
      <c r="F30" s="1"/>
      <c r="G30" s="3"/>
      <c r="H30" s="1"/>
      <c r="I30" s="1"/>
      <c r="J30" s="1"/>
      <c r="K30" s="1"/>
      <c r="L30" s="1"/>
      <c r="M30" s="1"/>
      <c r="N30" s="1"/>
      <c r="O30" s="1"/>
    </row>
    <row r="31" spans="2:16" s="2" customFormat="1" ht="14.5" thickBot="1" x14ac:dyDescent="0.35">
      <c r="B31" s="374"/>
      <c r="C31" s="375" t="s">
        <v>819</v>
      </c>
      <c r="D31" s="644"/>
      <c r="E31" s="357"/>
      <c r="F31" s="1"/>
      <c r="G31" s="3"/>
      <c r="H31" s="1"/>
      <c r="I31" s="1"/>
      <c r="J31" s="1"/>
      <c r="K31" s="1"/>
      <c r="L31" s="1"/>
      <c r="M31" s="1"/>
      <c r="N31" s="1"/>
      <c r="O31" s="1"/>
    </row>
    <row r="32" spans="2:16" s="2" customFormat="1" x14ac:dyDescent="0.3">
      <c r="B32" s="355"/>
      <c r="C32" s="356"/>
      <c r="D32" s="68"/>
      <c r="E32" s="32"/>
      <c r="F32" s="1"/>
      <c r="G32" s="3"/>
      <c r="H32" s="1"/>
      <c r="I32" s="1"/>
      <c r="J32" s="1"/>
      <c r="K32" s="1"/>
      <c r="L32" s="1"/>
      <c r="M32" s="1"/>
      <c r="N32" s="1"/>
      <c r="O32" s="1"/>
    </row>
    <row r="33" spans="2:16" s="2" customFormat="1" ht="14.5" thickBot="1" x14ac:dyDescent="0.35">
      <c r="B33" s="355"/>
      <c r="C33" s="356"/>
      <c r="D33" s="373" t="s">
        <v>806</v>
      </c>
      <c r="E33" s="32"/>
      <c r="F33" s="1"/>
      <c r="G33" s="3"/>
      <c r="H33" s="1"/>
      <c r="I33" s="1"/>
      <c r="J33" s="1"/>
      <c r="K33" s="1"/>
      <c r="L33" s="1"/>
      <c r="M33" s="1"/>
      <c r="N33" s="1"/>
      <c r="O33" s="1"/>
    </row>
    <row r="34" spans="2:16" s="2" customFormat="1" ht="25" customHeight="1" x14ac:dyDescent="0.3">
      <c r="B34" s="355"/>
      <c r="C34" s="376" t="s">
        <v>771</v>
      </c>
      <c r="D34" s="369"/>
      <c r="E34" s="32"/>
      <c r="F34" s="1"/>
      <c r="G34" s="3"/>
      <c r="H34" s="1"/>
      <c r="I34" s="1"/>
      <c r="J34" s="1"/>
      <c r="K34" s="1"/>
      <c r="L34" s="1"/>
      <c r="M34" s="1"/>
      <c r="N34" s="1"/>
      <c r="O34" s="1"/>
    </row>
    <row r="35" spans="2:16" s="2" customFormat="1" ht="26" x14ac:dyDescent="0.3">
      <c r="B35" s="355"/>
      <c r="C35" s="377" t="s">
        <v>765</v>
      </c>
      <c r="D35" s="367"/>
      <c r="E35" s="32"/>
      <c r="F35" s="1"/>
      <c r="G35" s="3"/>
      <c r="H35" s="1"/>
      <c r="I35" s="1"/>
      <c r="J35" s="1"/>
      <c r="K35" s="1"/>
      <c r="L35" s="1"/>
      <c r="M35" s="1"/>
      <c r="N35" s="1"/>
      <c r="O35" s="1"/>
    </row>
    <row r="36" spans="2:16" s="2" customFormat="1" x14ac:dyDescent="0.3">
      <c r="B36" s="355"/>
      <c r="C36" s="378" t="s">
        <v>226</v>
      </c>
      <c r="D36" s="361"/>
      <c r="E36" s="32"/>
      <c r="F36" s="1"/>
      <c r="G36" s="3"/>
      <c r="H36" s="1"/>
      <c r="I36" s="1"/>
      <c r="J36" s="1"/>
      <c r="K36" s="1"/>
      <c r="L36" s="1"/>
      <c r="M36" s="1"/>
      <c r="N36" s="1"/>
      <c r="O36" s="1"/>
    </row>
    <row r="37" spans="2:16" s="2" customFormat="1" ht="57.65" customHeight="1" thickBot="1" x14ac:dyDescent="0.35">
      <c r="B37" s="355"/>
      <c r="C37" s="379" t="s">
        <v>766</v>
      </c>
      <c r="D37" s="362"/>
      <c r="E37" s="32"/>
      <c r="F37" s="1"/>
      <c r="G37" s="3"/>
      <c r="H37" s="1"/>
      <c r="I37" s="1"/>
      <c r="J37" s="1"/>
      <c r="K37" s="1"/>
      <c r="L37" s="1"/>
      <c r="M37" s="1"/>
      <c r="N37" s="1"/>
      <c r="O37" s="1"/>
    </row>
    <row r="38" spans="2:16" s="2" customFormat="1" x14ac:dyDescent="0.3">
      <c r="B38" s="355"/>
      <c r="C38" s="356"/>
      <c r="D38" s="68"/>
      <c r="E38" s="34"/>
      <c r="F38" s="363"/>
      <c r="G38" s="3"/>
      <c r="H38" s="1"/>
      <c r="I38" s="1"/>
      <c r="J38" s="1"/>
      <c r="K38" s="1"/>
      <c r="L38" s="1"/>
      <c r="M38" s="1"/>
      <c r="N38" s="1"/>
      <c r="O38" s="1"/>
    </row>
    <row r="39" spans="2:16" s="2" customFormat="1" ht="10.5" customHeight="1" x14ac:dyDescent="0.3">
      <c r="B39" s="355"/>
      <c r="C39" s="356"/>
      <c r="D39" s="68"/>
      <c r="E39" s="34"/>
      <c r="F39" s="363"/>
      <c r="G39" s="3"/>
      <c r="H39" s="1"/>
      <c r="I39" s="1"/>
      <c r="J39" s="1"/>
      <c r="K39" s="1"/>
      <c r="L39" s="1"/>
      <c r="M39" s="1"/>
      <c r="N39" s="1"/>
      <c r="O39" s="1"/>
    </row>
    <row r="40" spans="2:16" s="2" customFormat="1" ht="30" customHeight="1" thickBot="1" x14ac:dyDescent="0.35">
      <c r="B40" s="126"/>
      <c r="C40" s="70"/>
      <c r="D40" s="380" t="s">
        <v>807</v>
      </c>
      <c r="E40" s="34"/>
      <c r="F40" s="363"/>
      <c r="G40" s="1"/>
      <c r="H40" s="3" t="s">
        <v>49</v>
      </c>
      <c r="I40" s="1"/>
      <c r="J40" s="1"/>
      <c r="K40" s="1"/>
      <c r="L40" s="1"/>
      <c r="M40" s="1"/>
      <c r="N40" s="1"/>
      <c r="O40" s="1"/>
      <c r="P40" s="1"/>
    </row>
    <row r="41" spans="2:16" s="2" customFormat="1" ht="80.150000000000006" customHeight="1" thickBot="1" x14ac:dyDescent="0.35">
      <c r="B41" s="126"/>
      <c r="C41" s="70"/>
      <c r="D41" s="10" t="s">
        <v>987</v>
      </c>
      <c r="E41" s="32"/>
      <c r="F41" s="4"/>
      <c r="G41" s="1"/>
      <c r="H41" s="3" t="s">
        <v>50</v>
      </c>
      <c r="I41" s="1"/>
      <c r="J41" s="1"/>
      <c r="K41" s="1"/>
      <c r="L41" s="1"/>
      <c r="M41" s="1"/>
      <c r="N41" s="1"/>
      <c r="O41" s="1"/>
      <c r="P41" s="1"/>
    </row>
    <row r="42" spans="2:16" s="2" customFormat="1" ht="32.25" customHeight="1" thickBot="1" x14ac:dyDescent="0.35">
      <c r="B42" s="639" t="s">
        <v>808</v>
      </c>
      <c r="C42" s="646"/>
      <c r="D42" s="34"/>
      <c r="E42" s="32"/>
      <c r="G42" s="1"/>
      <c r="H42" s="3" t="s">
        <v>51</v>
      </c>
      <c r="I42" s="1"/>
      <c r="J42" s="1"/>
      <c r="K42" s="1"/>
      <c r="L42" s="1"/>
      <c r="M42" s="1"/>
      <c r="N42" s="1"/>
      <c r="O42" s="1"/>
      <c r="P42" s="1"/>
    </row>
    <row r="43" spans="2:16" s="2" customFormat="1" ht="17.25" customHeight="1" thickBot="1" x14ac:dyDescent="0.35">
      <c r="B43" s="639"/>
      <c r="C43" s="646"/>
      <c r="D43" s="448" t="s">
        <v>948</v>
      </c>
      <c r="E43" s="32"/>
      <c r="G43" s="1"/>
      <c r="H43" s="3" t="s">
        <v>52</v>
      </c>
      <c r="I43" s="1"/>
      <c r="J43" s="1"/>
      <c r="K43" s="1"/>
      <c r="L43" s="1"/>
      <c r="M43" s="1"/>
      <c r="N43" s="1"/>
      <c r="O43" s="1"/>
      <c r="P43" s="1"/>
    </row>
    <row r="44" spans="2:16" s="2" customFormat="1" x14ac:dyDescent="0.3">
      <c r="B44" s="126"/>
      <c r="C44" s="70"/>
      <c r="D44" s="34"/>
      <c r="E44" s="32"/>
      <c r="F44" s="4"/>
      <c r="G44" s="1"/>
      <c r="H44" s="3" t="s">
        <v>53</v>
      </c>
      <c r="I44" s="1"/>
      <c r="J44" s="1"/>
      <c r="K44" s="1"/>
      <c r="L44" s="1"/>
      <c r="M44" s="1"/>
      <c r="N44" s="1"/>
      <c r="O44" s="1"/>
      <c r="P44" s="1"/>
    </row>
    <row r="45" spans="2:16" s="2" customFormat="1" x14ac:dyDescent="0.3">
      <c r="B45" s="126"/>
      <c r="C45" s="368" t="s">
        <v>54</v>
      </c>
      <c r="D45" s="34"/>
      <c r="E45" s="32"/>
      <c r="G45" s="1"/>
      <c r="H45" s="3" t="s">
        <v>55</v>
      </c>
      <c r="I45" s="1"/>
      <c r="J45" s="1"/>
      <c r="K45" s="1"/>
      <c r="L45" s="1"/>
      <c r="M45" s="1"/>
      <c r="N45" s="1"/>
      <c r="O45" s="1"/>
      <c r="P45" s="1"/>
    </row>
    <row r="46" spans="2:16" s="2" customFormat="1" ht="31.5" customHeight="1" thickBot="1" x14ac:dyDescent="0.35">
      <c r="B46" s="635" t="s">
        <v>933</v>
      </c>
      <c r="C46" s="636"/>
      <c r="D46" s="34"/>
      <c r="E46" s="32"/>
      <c r="G46" s="1"/>
      <c r="H46" s="3" t="s">
        <v>56</v>
      </c>
      <c r="I46" s="1"/>
      <c r="J46" s="1"/>
      <c r="K46" s="1"/>
      <c r="L46" s="1"/>
      <c r="M46" s="1"/>
      <c r="N46" s="1"/>
      <c r="O46" s="1"/>
      <c r="P46" s="1"/>
    </row>
    <row r="47" spans="2:16" s="2" customFormat="1" x14ac:dyDescent="0.3">
      <c r="B47" s="126"/>
      <c r="C47" s="70" t="s">
        <v>57</v>
      </c>
      <c r="D47" s="11" t="s">
        <v>832</v>
      </c>
      <c r="E47" s="32"/>
      <c r="G47" s="1"/>
      <c r="H47" s="3" t="s">
        <v>58</v>
      </c>
      <c r="I47" s="1"/>
      <c r="J47" s="1"/>
      <c r="K47" s="1"/>
      <c r="L47" s="1"/>
      <c r="M47" s="1"/>
      <c r="N47" s="1"/>
      <c r="O47" s="1"/>
      <c r="P47" s="1"/>
    </row>
    <row r="48" spans="2:16" s="2" customFormat="1" ht="14.5" x14ac:dyDescent="0.35">
      <c r="B48" s="126"/>
      <c r="C48" s="70" t="s">
        <v>59</v>
      </c>
      <c r="D48" s="401" t="s">
        <v>833</v>
      </c>
      <c r="E48" s="32"/>
      <c r="G48" s="1"/>
      <c r="H48" s="3" t="s">
        <v>60</v>
      </c>
      <c r="I48" s="1"/>
      <c r="J48" s="1"/>
      <c r="K48" s="1"/>
      <c r="L48" s="1"/>
      <c r="M48" s="1"/>
      <c r="N48" s="1"/>
      <c r="O48" s="1"/>
      <c r="P48" s="1"/>
    </row>
    <row r="49" spans="2:16" s="2" customFormat="1" ht="14.5" thickBot="1" x14ac:dyDescent="0.35">
      <c r="B49" s="126"/>
      <c r="C49" s="70" t="s">
        <v>61</v>
      </c>
      <c r="D49" s="12">
        <v>44021</v>
      </c>
      <c r="E49" s="32"/>
      <c r="G49" s="1"/>
      <c r="H49" s="3" t="s">
        <v>62</v>
      </c>
      <c r="I49" s="1"/>
      <c r="J49" s="1"/>
      <c r="K49" s="1"/>
      <c r="L49" s="1"/>
      <c r="M49" s="1"/>
      <c r="N49" s="1"/>
      <c r="O49" s="1"/>
      <c r="P49" s="1"/>
    </row>
    <row r="50" spans="2:16" s="2" customFormat="1" ht="3.65" customHeight="1" x14ac:dyDescent="0.3">
      <c r="B50" s="126"/>
      <c r="C50" s="70"/>
      <c r="D50" s="360"/>
      <c r="E50" s="32"/>
      <c r="G50" s="1"/>
      <c r="H50" s="3"/>
      <c r="I50" s="1"/>
      <c r="J50" s="1"/>
      <c r="K50" s="1"/>
      <c r="L50" s="1"/>
      <c r="M50" s="1"/>
      <c r="N50" s="1"/>
      <c r="O50" s="1"/>
      <c r="P50" s="1"/>
    </row>
    <row r="51" spans="2:16" s="2" customFormat="1" ht="27.65" customHeight="1" x14ac:dyDescent="0.3">
      <c r="B51" s="635" t="s">
        <v>820</v>
      </c>
      <c r="C51" s="636"/>
      <c r="D51" s="360"/>
      <c r="E51" s="32"/>
      <c r="G51" s="1"/>
      <c r="H51" s="3"/>
      <c r="I51" s="1"/>
      <c r="J51" s="1"/>
      <c r="K51" s="1"/>
      <c r="L51" s="1"/>
      <c r="M51" s="1"/>
      <c r="N51" s="1"/>
      <c r="O51" s="1"/>
      <c r="P51" s="1"/>
    </row>
    <row r="52" spans="2:16" s="2" customFormat="1" ht="15" customHeight="1" thickBot="1" x14ac:dyDescent="0.35">
      <c r="B52" s="635"/>
      <c r="C52" s="636"/>
      <c r="D52" s="34"/>
      <c r="E52" s="32"/>
      <c r="G52" s="1"/>
      <c r="H52" s="3" t="s">
        <v>63</v>
      </c>
      <c r="I52" s="1"/>
      <c r="J52" s="1"/>
      <c r="K52" s="1"/>
      <c r="L52" s="1"/>
      <c r="M52" s="1"/>
      <c r="N52" s="1"/>
      <c r="O52" s="1"/>
      <c r="P52" s="1"/>
    </row>
    <row r="53" spans="2:16" s="2" customFormat="1" x14ac:dyDescent="0.3">
      <c r="B53" s="126"/>
      <c r="C53" s="70" t="s">
        <v>57</v>
      </c>
      <c r="D53" s="11" t="s">
        <v>876</v>
      </c>
      <c r="E53" s="32"/>
      <c r="G53" s="1"/>
      <c r="H53" s="3" t="s">
        <v>64</v>
      </c>
      <c r="I53" s="1"/>
      <c r="J53" s="1"/>
      <c r="K53" s="1"/>
      <c r="L53" s="1"/>
      <c r="M53" s="1"/>
      <c r="N53" s="1"/>
      <c r="O53" s="1"/>
      <c r="P53" s="1"/>
    </row>
    <row r="54" spans="2:16" s="2" customFormat="1" ht="14.5" x14ac:dyDescent="0.35">
      <c r="B54" s="126"/>
      <c r="C54" s="70" t="s">
        <v>59</v>
      </c>
      <c r="D54" s="401" t="s">
        <v>877</v>
      </c>
      <c r="E54" s="32"/>
      <c r="G54" s="1"/>
      <c r="H54" s="3" t="s">
        <v>65</v>
      </c>
      <c r="I54" s="1"/>
      <c r="J54" s="1"/>
      <c r="K54" s="1"/>
      <c r="L54" s="1"/>
      <c r="M54" s="1"/>
      <c r="N54" s="1"/>
      <c r="O54" s="1"/>
      <c r="P54" s="1"/>
    </row>
    <row r="55" spans="2:16" s="2" customFormat="1" x14ac:dyDescent="0.3">
      <c r="B55" s="126"/>
      <c r="C55" s="70" t="s">
        <v>61</v>
      </c>
      <c r="D55" s="403">
        <v>44162</v>
      </c>
      <c r="E55" s="32"/>
      <c r="G55" s="1"/>
      <c r="H55" s="3"/>
      <c r="I55" s="1"/>
      <c r="J55" s="1"/>
      <c r="K55" s="1"/>
      <c r="L55" s="1"/>
      <c r="M55" s="1"/>
      <c r="N55" s="1"/>
      <c r="O55" s="1"/>
      <c r="P55" s="1"/>
    </row>
    <row r="56" spans="2:16" s="2" customFormat="1" x14ac:dyDescent="0.3">
      <c r="B56" s="126"/>
      <c r="C56" s="70" t="s">
        <v>57</v>
      </c>
      <c r="D56" s="402" t="s">
        <v>955</v>
      </c>
      <c r="E56" s="32"/>
      <c r="G56" s="1"/>
      <c r="H56" s="3"/>
      <c r="I56" s="1"/>
      <c r="J56" s="1"/>
      <c r="K56" s="1"/>
      <c r="L56" s="1"/>
      <c r="M56" s="1"/>
      <c r="N56" s="1"/>
      <c r="O56" s="1"/>
      <c r="P56" s="1"/>
    </row>
    <row r="57" spans="2:16" s="2" customFormat="1" ht="14.5" x14ac:dyDescent="0.35">
      <c r="B57" s="126"/>
      <c r="C57" s="70" t="s">
        <v>59</v>
      </c>
      <c r="D57" s="404" t="s">
        <v>954</v>
      </c>
      <c r="E57" s="32"/>
      <c r="G57" s="1"/>
      <c r="H57" s="3"/>
      <c r="I57" s="1"/>
      <c r="J57" s="1"/>
      <c r="K57" s="1"/>
      <c r="L57" s="1"/>
      <c r="M57" s="1"/>
      <c r="N57" s="1"/>
      <c r="O57" s="1"/>
      <c r="P57" s="1"/>
    </row>
    <row r="58" spans="2:16" s="2" customFormat="1" x14ac:dyDescent="0.3">
      <c r="B58" s="126"/>
      <c r="C58" s="70" t="s">
        <v>61</v>
      </c>
      <c r="D58" s="403">
        <v>43615</v>
      </c>
      <c r="E58" s="32"/>
      <c r="G58" s="1"/>
      <c r="H58" s="3"/>
      <c r="I58" s="1"/>
      <c r="J58" s="1"/>
      <c r="K58" s="1"/>
      <c r="L58" s="1"/>
      <c r="M58" s="1"/>
      <c r="N58" s="1"/>
      <c r="O58" s="1"/>
      <c r="P58" s="1"/>
    </row>
    <row r="59" spans="2:16" s="2" customFormat="1" x14ac:dyDescent="0.3">
      <c r="B59" s="126"/>
      <c r="C59" s="70" t="s">
        <v>57</v>
      </c>
      <c r="D59" s="402" t="s">
        <v>875</v>
      </c>
      <c r="E59" s="32"/>
      <c r="G59" s="1"/>
      <c r="H59" s="3"/>
      <c r="I59" s="1"/>
      <c r="J59" s="1"/>
      <c r="K59" s="1"/>
      <c r="L59" s="1"/>
      <c r="M59" s="1"/>
      <c r="N59" s="1"/>
      <c r="O59" s="1"/>
      <c r="P59" s="1"/>
    </row>
    <row r="60" spans="2:16" s="2" customFormat="1" ht="15" thickBot="1" x14ac:dyDescent="0.4">
      <c r="B60" s="126"/>
      <c r="C60" s="70" t="s">
        <v>59</v>
      </c>
      <c r="D60" s="405" t="s">
        <v>834</v>
      </c>
      <c r="E60" s="32"/>
      <c r="G60" s="1"/>
      <c r="H60" s="3"/>
      <c r="I60" s="1"/>
      <c r="J60" s="1"/>
      <c r="K60" s="1"/>
      <c r="L60" s="1"/>
      <c r="M60" s="1"/>
      <c r="N60" s="1"/>
      <c r="O60" s="1"/>
      <c r="P60" s="1"/>
    </row>
    <row r="61" spans="2:16" s="2" customFormat="1" ht="14.5" thickBot="1" x14ac:dyDescent="0.35">
      <c r="B61" s="126"/>
      <c r="C61" s="70" t="s">
        <v>61</v>
      </c>
      <c r="D61" s="12">
        <v>43615</v>
      </c>
      <c r="E61" s="32"/>
      <c r="G61" s="1"/>
      <c r="H61" s="3" t="s">
        <v>66</v>
      </c>
      <c r="I61" s="1"/>
      <c r="J61" s="1"/>
      <c r="K61" s="1"/>
      <c r="L61" s="1"/>
      <c r="M61" s="1"/>
      <c r="N61" s="1"/>
      <c r="O61" s="1"/>
      <c r="P61" s="1"/>
    </row>
    <row r="62" spans="2:16" s="2" customFormat="1" x14ac:dyDescent="0.3">
      <c r="B62" s="126"/>
      <c r="C62" s="70" t="s">
        <v>57</v>
      </c>
      <c r="D62" s="402" t="s">
        <v>878</v>
      </c>
      <c r="E62" s="32"/>
      <c r="G62" s="1"/>
      <c r="H62" s="3" t="s">
        <v>67</v>
      </c>
      <c r="I62" s="1"/>
      <c r="J62" s="1"/>
      <c r="K62" s="1"/>
      <c r="L62" s="1"/>
      <c r="M62" s="1"/>
      <c r="N62" s="1"/>
      <c r="O62" s="1"/>
      <c r="P62" s="1"/>
    </row>
    <row r="63" spans="2:16" s="2" customFormat="1" ht="15" thickBot="1" x14ac:dyDescent="0.4">
      <c r="B63" s="126"/>
      <c r="C63" s="70" t="s">
        <v>59</v>
      </c>
      <c r="D63" s="405" t="s">
        <v>879</v>
      </c>
      <c r="E63" s="32"/>
      <c r="G63" s="1"/>
      <c r="H63" s="3" t="s">
        <v>68</v>
      </c>
      <c r="I63" s="1"/>
      <c r="J63" s="1"/>
      <c r="K63" s="1"/>
      <c r="L63" s="1"/>
      <c r="M63" s="1"/>
      <c r="N63" s="1"/>
      <c r="O63" s="1"/>
      <c r="P63" s="1"/>
    </row>
    <row r="64" spans="2:16" s="2" customFormat="1" ht="14.5" thickBot="1" x14ac:dyDescent="0.35">
      <c r="B64" s="126"/>
      <c r="C64" s="70" t="s">
        <v>61</v>
      </c>
      <c r="D64" s="12">
        <v>43615</v>
      </c>
      <c r="E64" s="32"/>
      <c r="G64" s="1"/>
      <c r="H64" s="3" t="s">
        <v>69</v>
      </c>
      <c r="I64" s="1"/>
      <c r="J64" s="1"/>
      <c r="K64" s="1"/>
      <c r="L64" s="1"/>
      <c r="M64" s="1"/>
      <c r="N64" s="1"/>
      <c r="O64" s="1"/>
      <c r="P64" s="1"/>
    </row>
    <row r="65" spans="1:8" x14ac:dyDescent="0.3">
      <c r="A65" s="2"/>
      <c r="B65" s="126"/>
      <c r="C65" s="70" t="s">
        <v>57</v>
      </c>
      <c r="D65" s="402" t="s">
        <v>880</v>
      </c>
      <c r="E65" s="32"/>
      <c r="H65" s="3" t="s">
        <v>70</v>
      </c>
    </row>
    <row r="66" spans="1:8" ht="15" thickBot="1" x14ac:dyDescent="0.4">
      <c r="B66" s="126"/>
      <c r="C66" s="70" t="s">
        <v>59</v>
      </c>
      <c r="D66" s="405" t="s">
        <v>881</v>
      </c>
      <c r="E66" s="32"/>
      <c r="H66" s="3" t="s">
        <v>71</v>
      </c>
    </row>
    <row r="67" spans="1:8" ht="14.5" thickBot="1" x14ac:dyDescent="0.35">
      <c r="B67" s="126"/>
      <c r="C67" s="70" t="s">
        <v>61</v>
      </c>
      <c r="D67" s="12">
        <v>43615</v>
      </c>
      <c r="E67" s="32"/>
      <c r="H67" s="3" t="s">
        <v>72</v>
      </c>
    </row>
    <row r="68" spans="1:8" x14ac:dyDescent="0.3">
      <c r="B68" s="126"/>
      <c r="C68" s="70" t="s">
        <v>57</v>
      </c>
      <c r="D68" s="402" t="s">
        <v>882</v>
      </c>
      <c r="E68" s="32"/>
      <c r="H68" s="3" t="s">
        <v>73</v>
      </c>
    </row>
    <row r="69" spans="1:8" ht="15" thickBot="1" x14ac:dyDescent="0.4">
      <c r="B69" s="126"/>
      <c r="C69" s="70" t="s">
        <v>59</v>
      </c>
      <c r="D69" s="405" t="s">
        <v>883</v>
      </c>
      <c r="E69" s="32"/>
      <c r="H69" s="3" t="s">
        <v>74</v>
      </c>
    </row>
    <row r="70" spans="1:8" ht="14.5" thickBot="1" x14ac:dyDescent="0.35">
      <c r="B70" s="126"/>
      <c r="C70" s="70" t="s">
        <v>61</v>
      </c>
      <c r="D70" s="12">
        <v>43615</v>
      </c>
      <c r="E70" s="32"/>
      <c r="H70" s="3" t="s">
        <v>75</v>
      </c>
    </row>
    <row r="71" spans="1:8" ht="14.5" thickBot="1" x14ac:dyDescent="0.35">
      <c r="B71" s="126"/>
      <c r="C71" s="66" t="s">
        <v>203</v>
      </c>
      <c r="D71" s="34"/>
      <c r="E71" s="32"/>
      <c r="H71" s="3" t="s">
        <v>79</v>
      </c>
    </row>
    <row r="72" spans="1:8" x14ac:dyDescent="0.3">
      <c r="B72" s="126"/>
      <c r="C72" s="70" t="s">
        <v>57</v>
      </c>
      <c r="D72" s="11" t="s">
        <v>956</v>
      </c>
      <c r="E72" s="32"/>
      <c r="H72" s="3" t="s">
        <v>80</v>
      </c>
    </row>
    <row r="73" spans="1:8" ht="14.5" x14ac:dyDescent="0.35">
      <c r="B73" s="126"/>
      <c r="C73" s="70" t="s">
        <v>59</v>
      </c>
      <c r="D73" s="401" t="s">
        <v>957</v>
      </c>
      <c r="E73" s="32"/>
      <c r="H73" s="3" t="s">
        <v>81</v>
      </c>
    </row>
    <row r="74" spans="1:8" ht="14.5" thickBot="1" x14ac:dyDescent="0.35">
      <c r="B74" s="126"/>
      <c r="C74" s="70" t="s">
        <v>61</v>
      </c>
      <c r="D74" s="12"/>
      <c r="E74" s="32"/>
      <c r="H74" s="3" t="s">
        <v>82</v>
      </c>
    </row>
    <row r="75" spans="1:8" ht="14.5" thickBot="1" x14ac:dyDescent="0.35">
      <c r="B75" s="126"/>
      <c r="C75" s="66" t="s">
        <v>939</v>
      </c>
      <c r="D75" s="34"/>
      <c r="E75" s="32"/>
      <c r="H75" s="3" t="s">
        <v>79</v>
      </c>
    </row>
    <row r="76" spans="1:8" x14ac:dyDescent="0.3">
      <c r="B76" s="126"/>
      <c r="C76" s="70" t="s">
        <v>57</v>
      </c>
      <c r="D76" s="11" t="s">
        <v>984</v>
      </c>
      <c r="E76" s="32"/>
      <c r="H76" s="3" t="s">
        <v>80</v>
      </c>
    </row>
    <row r="77" spans="1:8" ht="14.5" x14ac:dyDescent="0.35">
      <c r="B77" s="126"/>
      <c r="C77" s="70" t="s">
        <v>59</v>
      </c>
      <c r="D77" s="401" t="s">
        <v>985</v>
      </c>
      <c r="E77" s="32"/>
      <c r="H77" s="3" t="s">
        <v>81</v>
      </c>
    </row>
    <row r="78" spans="1:8" ht="14.5" thickBot="1" x14ac:dyDescent="0.35">
      <c r="B78" s="126"/>
      <c r="C78" s="70" t="s">
        <v>61</v>
      </c>
      <c r="D78" s="12"/>
      <c r="E78" s="32"/>
      <c r="H78" s="3" t="s">
        <v>82</v>
      </c>
    </row>
    <row r="79" spans="1:8" ht="14.15" customHeight="1" thickBot="1" x14ac:dyDescent="0.35">
      <c r="B79" s="130"/>
      <c r="C79" s="131"/>
      <c r="D79" s="131"/>
      <c r="E79" s="44"/>
      <c r="H79" s="3" t="s">
        <v>86</v>
      </c>
    </row>
    <row r="80" spans="1:8" x14ac:dyDescent="0.3">
      <c r="H80" s="3" t="s">
        <v>87</v>
      </c>
    </row>
    <row r="81" spans="8:8" x14ac:dyDescent="0.3">
      <c r="H81" s="3" t="s">
        <v>88</v>
      </c>
    </row>
    <row r="82" spans="8:8" ht="14.15" customHeight="1" x14ac:dyDescent="0.3">
      <c r="H82" s="3" t="s">
        <v>89</v>
      </c>
    </row>
    <row r="83" spans="8:8" x14ac:dyDescent="0.3">
      <c r="H83" s="3" t="s">
        <v>90</v>
      </c>
    </row>
    <row r="84" spans="8:8" x14ac:dyDescent="0.3">
      <c r="H84" s="3" t="s">
        <v>91</v>
      </c>
    </row>
    <row r="85" spans="8:8" x14ac:dyDescent="0.3">
      <c r="H85" s="3" t="s">
        <v>92</v>
      </c>
    </row>
    <row r="86" spans="8:8" x14ac:dyDescent="0.3">
      <c r="H86" s="3" t="s">
        <v>93</v>
      </c>
    </row>
    <row r="87" spans="8:8" x14ac:dyDescent="0.3">
      <c r="H87" s="3" t="s">
        <v>94</v>
      </c>
    </row>
    <row r="88" spans="8:8" x14ac:dyDescent="0.3">
      <c r="H88" s="3" t="s">
        <v>95</v>
      </c>
    </row>
    <row r="89" spans="8:8" x14ac:dyDescent="0.3">
      <c r="H89" s="3" t="s">
        <v>96</v>
      </c>
    </row>
    <row r="90" spans="8:8" x14ac:dyDescent="0.3">
      <c r="H90" s="3" t="s">
        <v>97</v>
      </c>
    </row>
    <row r="91" spans="8:8" x14ac:dyDescent="0.3">
      <c r="H91" s="3" t="s">
        <v>98</v>
      </c>
    </row>
    <row r="92" spans="8:8" x14ac:dyDescent="0.3">
      <c r="H92" s="3" t="s">
        <v>99</v>
      </c>
    </row>
    <row r="93" spans="8:8" x14ac:dyDescent="0.3">
      <c r="H93" s="3" t="s">
        <v>100</v>
      </c>
    </row>
    <row r="94" spans="8:8" x14ac:dyDescent="0.3">
      <c r="H94" s="3" t="s">
        <v>101</v>
      </c>
    </row>
    <row r="95" spans="8:8" x14ac:dyDescent="0.3">
      <c r="H95" s="3" t="s">
        <v>102</v>
      </c>
    </row>
    <row r="96" spans="8:8" x14ac:dyDescent="0.3">
      <c r="H96" s="3" t="s">
        <v>103</v>
      </c>
    </row>
    <row r="97" spans="8:8" x14ac:dyDescent="0.3">
      <c r="H97" s="3" t="s">
        <v>104</v>
      </c>
    </row>
    <row r="98" spans="8:8" x14ac:dyDescent="0.3">
      <c r="H98" s="3" t="s">
        <v>105</v>
      </c>
    </row>
    <row r="99" spans="8:8" x14ac:dyDescent="0.3">
      <c r="H99" s="3" t="s">
        <v>106</v>
      </c>
    </row>
    <row r="100" spans="8:8" x14ac:dyDescent="0.3">
      <c r="H100" s="3" t="s">
        <v>107</v>
      </c>
    </row>
    <row r="101" spans="8:8" x14ac:dyDescent="0.3">
      <c r="H101" s="3" t="s">
        <v>108</v>
      </c>
    </row>
    <row r="102" spans="8:8" x14ac:dyDescent="0.3">
      <c r="H102" s="3" t="s">
        <v>109</v>
      </c>
    </row>
    <row r="103" spans="8:8" x14ac:dyDescent="0.3">
      <c r="H103" s="3" t="s">
        <v>110</v>
      </c>
    </row>
    <row r="104" spans="8:8" x14ac:dyDescent="0.3">
      <c r="H104" s="3" t="s">
        <v>111</v>
      </c>
    </row>
    <row r="105" spans="8:8" x14ac:dyDescent="0.3">
      <c r="H105" s="3" t="s">
        <v>112</v>
      </c>
    </row>
    <row r="106" spans="8:8" x14ac:dyDescent="0.3">
      <c r="H106" s="3" t="s">
        <v>113</v>
      </c>
    </row>
    <row r="107" spans="8:8" x14ac:dyDescent="0.3">
      <c r="H107" s="3" t="s">
        <v>114</v>
      </c>
    </row>
    <row r="108" spans="8:8" x14ac:dyDescent="0.3">
      <c r="H108" s="3" t="s">
        <v>115</v>
      </c>
    </row>
    <row r="109" spans="8:8" x14ac:dyDescent="0.3">
      <c r="H109" s="3" t="s">
        <v>116</v>
      </c>
    </row>
    <row r="110" spans="8:8" x14ac:dyDescent="0.3">
      <c r="H110" s="3" t="s">
        <v>117</v>
      </c>
    </row>
    <row r="111" spans="8:8" x14ac:dyDescent="0.3">
      <c r="H111" s="3" t="s">
        <v>118</v>
      </c>
    </row>
    <row r="112" spans="8:8" x14ac:dyDescent="0.3">
      <c r="H112" s="3" t="s">
        <v>119</v>
      </c>
    </row>
    <row r="113" spans="8:8" x14ac:dyDescent="0.3">
      <c r="H113" s="3" t="s">
        <v>120</v>
      </c>
    </row>
    <row r="114" spans="8:8" x14ac:dyDescent="0.3">
      <c r="H114" s="3" t="s">
        <v>121</v>
      </c>
    </row>
    <row r="115" spans="8:8" x14ac:dyDescent="0.3">
      <c r="H115" s="3" t="s">
        <v>122</v>
      </c>
    </row>
    <row r="116" spans="8:8" x14ac:dyDescent="0.3">
      <c r="H116" s="3" t="s">
        <v>123</v>
      </c>
    </row>
    <row r="117" spans="8:8" x14ac:dyDescent="0.3">
      <c r="H117" s="3" t="s">
        <v>124</v>
      </c>
    </row>
    <row r="118" spans="8:8" x14ac:dyDescent="0.3">
      <c r="H118" s="3" t="s">
        <v>125</v>
      </c>
    </row>
    <row r="119" spans="8:8" x14ac:dyDescent="0.3">
      <c r="H119" s="3" t="s">
        <v>126</v>
      </c>
    </row>
    <row r="120" spans="8:8" x14ac:dyDescent="0.3">
      <c r="H120" s="3" t="s">
        <v>127</v>
      </c>
    </row>
    <row r="121" spans="8:8" x14ac:dyDescent="0.3">
      <c r="H121" s="3" t="s">
        <v>128</v>
      </c>
    </row>
    <row r="122" spans="8:8" x14ac:dyDescent="0.3">
      <c r="H122" s="3" t="s">
        <v>129</v>
      </c>
    </row>
    <row r="123" spans="8:8" x14ac:dyDescent="0.3">
      <c r="H123" s="3" t="s">
        <v>130</v>
      </c>
    </row>
    <row r="124" spans="8:8" x14ac:dyDescent="0.3">
      <c r="H124" s="3" t="s">
        <v>131</v>
      </c>
    </row>
    <row r="125" spans="8:8" x14ac:dyDescent="0.3">
      <c r="H125" s="3" t="s">
        <v>132</v>
      </c>
    </row>
    <row r="126" spans="8:8" x14ac:dyDescent="0.3">
      <c r="H126" s="3" t="s">
        <v>133</v>
      </c>
    </row>
    <row r="127" spans="8:8" x14ac:dyDescent="0.3">
      <c r="H127" s="3" t="s">
        <v>134</v>
      </c>
    </row>
    <row r="128" spans="8:8" x14ac:dyDescent="0.3">
      <c r="H128" s="3" t="s">
        <v>135</v>
      </c>
    </row>
    <row r="129" spans="8:8" x14ac:dyDescent="0.3">
      <c r="H129" s="3" t="s">
        <v>136</v>
      </c>
    </row>
    <row r="130" spans="8:8" x14ac:dyDescent="0.3">
      <c r="H130" s="3" t="s">
        <v>137</v>
      </c>
    </row>
    <row r="131" spans="8:8" x14ac:dyDescent="0.3">
      <c r="H131" s="3" t="s">
        <v>138</v>
      </c>
    </row>
    <row r="132" spans="8:8" x14ac:dyDescent="0.3">
      <c r="H132" s="3" t="s">
        <v>139</v>
      </c>
    </row>
    <row r="133" spans="8:8" x14ac:dyDescent="0.3">
      <c r="H133" s="3" t="s">
        <v>140</v>
      </c>
    </row>
    <row r="134" spans="8:8" x14ac:dyDescent="0.3">
      <c r="H134" s="3" t="s">
        <v>141</v>
      </c>
    </row>
    <row r="135" spans="8:8" x14ac:dyDescent="0.3">
      <c r="H135" s="3" t="s">
        <v>142</v>
      </c>
    </row>
    <row r="136" spans="8:8" x14ac:dyDescent="0.3">
      <c r="H136" s="3" t="s">
        <v>143</v>
      </c>
    </row>
    <row r="137" spans="8:8" x14ac:dyDescent="0.3">
      <c r="H137" s="3" t="s">
        <v>144</v>
      </c>
    </row>
    <row r="138" spans="8:8" x14ac:dyDescent="0.3">
      <c r="H138" s="3" t="s">
        <v>145</v>
      </c>
    </row>
    <row r="139" spans="8:8" x14ac:dyDescent="0.3">
      <c r="H139" s="3" t="s">
        <v>146</v>
      </c>
    </row>
    <row r="140" spans="8:8" x14ac:dyDescent="0.3">
      <c r="H140" s="3" t="s">
        <v>147</v>
      </c>
    </row>
    <row r="141" spans="8:8" x14ac:dyDescent="0.3">
      <c r="H141" s="3" t="s">
        <v>148</v>
      </c>
    </row>
    <row r="142" spans="8:8" x14ac:dyDescent="0.3">
      <c r="H142" s="3" t="s">
        <v>149</v>
      </c>
    </row>
    <row r="143" spans="8:8" x14ac:dyDescent="0.3">
      <c r="H143" s="3" t="s">
        <v>150</v>
      </c>
    </row>
    <row r="144" spans="8:8" x14ac:dyDescent="0.3">
      <c r="H144" s="3" t="s">
        <v>151</v>
      </c>
    </row>
    <row r="145" spans="8:8" x14ac:dyDescent="0.3">
      <c r="H145" s="3" t="s">
        <v>152</v>
      </c>
    </row>
    <row r="146" spans="8:8" x14ac:dyDescent="0.3">
      <c r="H146" s="3" t="s">
        <v>153</v>
      </c>
    </row>
    <row r="147" spans="8:8" x14ac:dyDescent="0.3">
      <c r="H147" s="3" t="s">
        <v>154</v>
      </c>
    </row>
    <row r="148" spans="8:8" x14ac:dyDescent="0.3">
      <c r="H148" s="3" t="s">
        <v>155</v>
      </c>
    </row>
    <row r="149" spans="8:8" x14ac:dyDescent="0.3">
      <c r="H149" s="3" t="s">
        <v>156</v>
      </c>
    </row>
    <row r="150" spans="8:8" x14ac:dyDescent="0.3">
      <c r="H150" s="3" t="s">
        <v>157</v>
      </c>
    </row>
    <row r="151" spans="8:8" x14ac:dyDescent="0.3">
      <c r="H151" s="3" t="s">
        <v>158</v>
      </c>
    </row>
    <row r="152" spans="8:8" x14ac:dyDescent="0.3">
      <c r="H152" s="3" t="s">
        <v>159</v>
      </c>
    </row>
    <row r="153" spans="8:8" x14ac:dyDescent="0.3">
      <c r="H153" s="3" t="s">
        <v>160</v>
      </c>
    </row>
    <row r="154" spans="8:8" x14ac:dyDescent="0.3">
      <c r="H154" s="3" t="s">
        <v>161</v>
      </c>
    </row>
    <row r="155" spans="8:8" x14ac:dyDescent="0.3">
      <c r="H155" s="3" t="s">
        <v>162</v>
      </c>
    </row>
    <row r="156" spans="8:8" x14ac:dyDescent="0.3">
      <c r="H156" s="3" t="s">
        <v>163</v>
      </c>
    </row>
    <row r="157" spans="8:8" x14ac:dyDescent="0.3">
      <c r="H157" s="3" t="s">
        <v>164</v>
      </c>
    </row>
    <row r="158" spans="8:8" x14ac:dyDescent="0.3">
      <c r="H158" s="3" t="s">
        <v>165</v>
      </c>
    </row>
    <row r="159" spans="8:8" x14ac:dyDescent="0.3">
      <c r="H159" s="3" t="s">
        <v>166</v>
      </c>
    </row>
    <row r="160" spans="8:8" x14ac:dyDescent="0.3">
      <c r="H160" s="3" t="s">
        <v>167</v>
      </c>
    </row>
    <row r="161" spans="8:8" x14ac:dyDescent="0.3">
      <c r="H161" s="3" t="s">
        <v>168</v>
      </c>
    </row>
    <row r="162" spans="8:8" x14ac:dyDescent="0.3">
      <c r="H162" s="3" t="s">
        <v>169</v>
      </c>
    </row>
    <row r="163" spans="8:8" x14ac:dyDescent="0.3">
      <c r="H163" s="3" t="s">
        <v>170</v>
      </c>
    </row>
    <row r="164" spans="8:8" x14ac:dyDescent="0.3">
      <c r="H164" s="3" t="s">
        <v>171</v>
      </c>
    </row>
    <row r="165" spans="8:8" x14ac:dyDescent="0.3">
      <c r="H165" s="3" t="s">
        <v>172</v>
      </c>
    </row>
    <row r="166" spans="8:8" x14ac:dyDescent="0.3">
      <c r="H166" s="3" t="s">
        <v>173</v>
      </c>
    </row>
    <row r="167" spans="8:8" x14ac:dyDescent="0.3">
      <c r="H167" s="3" t="s">
        <v>174</v>
      </c>
    </row>
    <row r="168" spans="8:8" x14ac:dyDescent="0.3">
      <c r="H168" s="3" t="s">
        <v>175</v>
      </c>
    </row>
    <row r="169" spans="8:8" x14ac:dyDescent="0.3">
      <c r="H169" s="3" t="s">
        <v>176</v>
      </c>
    </row>
    <row r="170" spans="8:8" x14ac:dyDescent="0.3">
      <c r="H170" s="3" t="s">
        <v>177</v>
      </c>
    </row>
    <row r="171" spans="8:8" x14ac:dyDescent="0.3">
      <c r="H171" s="3" t="s">
        <v>178</v>
      </c>
    </row>
    <row r="172" spans="8:8" x14ac:dyDescent="0.3">
      <c r="H172" s="3" t="s">
        <v>179</v>
      </c>
    </row>
    <row r="173" spans="8:8" x14ac:dyDescent="0.3">
      <c r="H173" s="3" t="s">
        <v>180</v>
      </c>
    </row>
    <row r="174" spans="8:8" x14ac:dyDescent="0.3">
      <c r="H174" s="3" t="s">
        <v>181</v>
      </c>
    </row>
    <row r="175" spans="8:8" x14ac:dyDescent="0.3">
      <c r="H175" s="3" t="s">
        <v>182</v>
      </c>
    </row>
    <row r="176" spans="8:8" x14ac:dyDescent="0.3">
      <c r="H176" s="3" t="s">
        <v>183</v>
      </c>
    </row>
    <row r="177" spans="8:8" x14ac:dyDescent="0.3">
      <c r="H177" s="3" t="s">
        <v>184</v>
      </c>
    </row>
    <row r="178" spans="8:8" x14ac:dyDescent="0.3">
      <c r="H178" s="3" t="s">
        <v>185</v>
      </c>
    </row>
    <row r="179" spans="8:8" x14ac:dyDescent="0.3">
      <c r="H179" s="3" t="s">
        <v>186</v>
      </c>
    </row>
    <row r="180" spans="8:8" x14ac:dyDescent="0.3">
      <c r="H180" s="3" t="s">
        <v>187</v>
      </c>
    </row>
    <row r="181" spans="8:8" x14ac:dyDescent="0.3">
      <c r="H181" s="3" t="s">
        <v>188</v>
      </c>
    </row>
    <row r="182" spans="8:8" x14ac:dyDescent="0.3">
      <c r="H182" s="3" t="s">
        <v>189</v>
      </c>
    </row>
    <row r="183" spans="8:8" x14ac:dyDescent="0.3">
      <c r="H183" s="3" t="s">
        <v>190</v>
      </c>
    </row>
    <row r="184" spans="8:8" x14ac:dyDescent="0.3">
      <c r="H184" s="3" t="s">
        <v>191</v>
      </c>
    </row>
    <row r="185" spans="8:8" x14ac:dyDescent="0.3">
      <c r="H185" s="3" t="s">
        <v>192</v>
      </c>
    </row>
    <row r="186" spans="8:8" x14ac:dyDescent="0.3">
      <c r="H186" s="3" t="s">
        <v>193</v>
      </c>
    </row>
    <row r="187" spans="8:8" x14ac:dyDescent="0.3">
      <c r="H187" s="3" t="s">
        <v>194</v>
      </c>
    </row>
    <row r="188" spans="8:8" x14ac:dyDescent="0.3">
      <c r="H188" s="3" t="s">
        <v>195</v>
      </c>
    </row>
    <row r="189" spans="8:8" x14ac:dyDescent="0.3">
      <c r="H189" s="3" t="s">
        <v>196</v>
      </c>
    </row>
    <row r="190" spans="8:8" x14ac:dyDescent="0.3">
      <c r="H190" s="3" t="s">
        <v>197</v>
      </c>
    </row>
    <row r="191" spans="8:8" x14ac:dyDescent="0.3">
      <c r="H191" s="3" t="s">
        <v>198</v>
      </c>
    </row>
    <row r="192" spans="8:8" x14ac:dyDescent="0.3">
      <c r="H192" s="3" t="s">
        <v>199</v>
      </c>
    </row>
  </sheetData>
  <mergeCells count="13">
    <mergeCell ref="B51:C52"/>
    <mergeCell ref="D23:D24"/>
    <mergeCell ref="B16:C16"/>
    <mergeCell ref="B46:C46"/>
    <mergeCell ref="B26:C26"/>
    <mergeCell ref="B19:C19"/>
    <mergeCell ref="B23:C24"/>
    <mergeCell ref="B25:C25"/>
    <mergeCell ref="D30:D31"/>
    <mergeCell ref="B30:C30"/>
    <mergeCell ref="B42:C43"/>
    <mergeCell ref="D27:D28"/>
    <mergeCell ref="B27:C28"/>
  </mergeCells>
  <dataValidations count="8">
    <dataValidation type="list" allowBlank="1" showInputMessage="1" showErrorMessage="1" sqref="D65549" xr:uid="{00000000-0002-0000-0000-000000000000}">
      <formula1>$P$15:$P$26</formula1>
    </dataValidation>
    <dataValidation type="list" allowBlank="1" showInputMessage="1" showErrorMessage="1" sqref="IV65547" xr:uid="{00000000-0002-0000-0000-000001000000}">
      <formula1>$K$15:$K$19</formula1>
    </dataValidation>
    <dataValidation type="list" allowBlank="1" showInputMessage="1" showErrorMessage="1" sqref="D65548" xr:uid="{00000000-0002-0000-0000-000002000000}">
      <formula1>$O$15:$O$26</formula1>
    </dataValidation>
    <dataValidation type="list" allowBlank="1" showInputMessage="1" showErrorMessage="1" sqref="IV65540 D65540" xr:uid="{00000000-0002-0000-0000-000003000000}">
      <formula1>$I$15:$I$17</formula1>
    </dataValidation>
    <dataValidation type="list" allowBlank="1" showInputMessage="1" showErrorMessage="1" sqref="IV65541:IV65545 D65541:D65545" xr:uid="{00000000-0002-0000-0000-000004000000}">
      <formula1>$H$15:$H$192</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8" r:id="rId1" xr:uid="{1A2115D8-FE11-3540-B926-E959923FCF51}"/>
    <hyperlink ref="D60" r:id="rId2" xr:uid="{57FFA7AF-47C4-684D-85D0-86716BDCAA4E}"/>
    <hyperlink ref="D54" r:id="rId3" xr:uid="{3B6EDBDB-49A0-E747-963B-CD5CFDF725F5}"/>
    <hyperlink ref="D63" r:id="rId4" xr:uid="{08B9B837-9B9C-D141-85E8-7ADCB6A079F9}"/>
    <hyperlink ref="D66" r:id="rId5" xr:uid="{E69CDB8B-C16F-B940-9F9A-939E7130AAC0}"/>
    <hyperlink ref="D69" r:id="rId6" xr:uid="{139E4E8F-6FDB-A149-BE99-E5D677CED389}"/>
    <hyperlink ref="D73" r:id="rId7" xr:uid="{57B51BA9-82B0-1245-838B-1AFCCDCA2B79}"/>
    <hyperlink ref="D43" r:id="rId8" xr:uid="{E3D3DD6D-4A21-6144-B774-9C862F490269}"/>
    <hyperlink ref="D57" r:id="rId9" xr:uid="{FF180E68-BFF0-654A-A639-2D6524E5B530}"/>
    <hyperlink ref="D77" r:id="rId10" xr:uid="{463D3C40-2C20-4226-9327-AEBC37C3719F}"/>
  </hyperlinks>
  <pageMargins left="0.7" right="0.7" top="0.75" bottom="0.75" header="0.3" footer="0.3"/>
  <pageSetup orientation="landscape" r:id="rId11"/>
  <drawing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104F-E9C7-4FA8-82D8-A660B49AE444}">
  <sheetPr>
    <tabColor theme="0"/>
  </sheetPr>
  <dimension ref="B1:AZ64"/>
  <sheetViews>
    <sheetView topLeftCell="W4" zoomScale="85" zoomScaleNormal="85" workbookViewId="0">
      <selection activeCell="AC12" sqref="AC12:AD12"/>
    </sheetView>
  </sheetViews>
  <sheetFormatPr defaultColWidth="8.81640625" defaultRowHeight="14" x14ac:dyDescent="0.3"/>
  <cols>
    <col min="1" max="1" width="1.453125" style="1" customWidth="1"/>
    <col min="2" max="2" width="1.453125" style="13" customWidth="1"/>
    <col min="3" max="3" width="10.1796875" style="506" customWidth="1"/>
    <col min="4" max="4" width="21" style="506" customWidth="1"/>
    <col min="5" max="5" width="27.453125" style="507" customWidth="1"/>
    <col min="6" max="6" width="34.81640625" style="508" customWidth="1"/>
    <col min="7" max="7" width="19.1796875" style="508" customWidth="1"/>
    <col min="8" max="8" width="20.453125" style="508" customWidth="1"/>
    <col min="9" max="9" width="19.453125" style="508" customWidth="1"/>
    <col min="10" max="10" width="19.1796875" style="508" customWidth="1"/>
    <col min="11" max="11" width="15" style="507" customWidth="1"/>
    <col min="12" max="12" width="1.81640625" style="507" customWidth="1"/>
    <col min="13" max="13" width="11.1796875" style="507" customWidth="1"/>
    <col min="14" max="14" width="6.1796875" style="507" customWidth="1"/>
    <col min="15" max="16" width="18.1796875" style="507" customWidth="1"/>
    <col min="17" max="17" width="27.81640625" style="507" customWidth="1"/>
    <col min="18" max="22" width="18.453125" style="507" customWidth="1"/>
    <col min="23" max="23" width="14.1796875" style="1" customWidth="1"/>
    <col min="24" max="24" width="1.81640625" style="1" customWidth="1"/>
    <col min="25" max="25" width="10.1796875" style="1" customWidth="1"/>
    <col min="26" max="27" width="8.81640625" style="1"/>
    <col min="28" max="28" width="23" style="1" customWidth="1"/>
    <col min="29" max="29" width="28.1796875" style="1" customWidth="1"/>
    <col min="30" max="30" width="19.54296875" style="1" customWidth="1"/>
    <col min="31" max="31" width="19.453125" style="1" customWidth="1"/>
    <col min="32" max="32" width="21.453125" style="1" customWidth="1"/>
    <col min="33" max="33" width="21.1796875" style="1" customWidth="1"/>
    <col min="34" max="34" width="20.81640625" style="1" customWidth="1"/>
    <col min="35" max="35" width="17.453125" style="1" customWidth="1"/>
    <col min="36" max="36" width="2.1796875" style="1" customWidth="1"/>
    <col min="37" max="37" width="10.81640625" style="1" customWidth="1"/>
    <col min="38" max="38" width="5.81640625" style="1" customWidth="1"/>
    <col min="39" max="39" width="4.81640625" style="1" customWidth="1"/>
    <col min="40" max="40" width="24.81640625" style="1" customWidth="1"/>
    <col min="41" max="41" width="22.453125" style="1" customWidth="1"/>
    <col min="42" max="42" width="30.453125" style="1" customWidth="1"/>
    <col min="43" max="43" width="13.453125" style="1" customWidth="1"/>
    <col min="44" max="44" width="2.81640625" style="1" customWidth="1"/>
    <col min="45" max="45" width="10.81640625" style="1" customWidth="1"/>
    <col min="46" max="46" width="4.81640625" style="1" customWidth="1"/>
    <col min="47" max="47" width="5" style="1" customWidth="1"/>
    <col min="48" max="48" width="23.1796875" style="1" customWidth="1"/>
    <col min="49" max="49" width="21" style="1" customWidth="1"/>
    <col min="50" max="50" width="32.1796875" style="1" customWidth="1"/>
    <col min="51" max="51" width="14.1796875" style="1" customWidth="1"/>
    <col min="52" max="52" width="2.81640625" style="1" customWidth="1"/>
    <col min="53" max="16384" width="8.81640625" style="1"/>
  </cols>
  <sheetData>
    <row r="1" spans="2:52" ht="14.5" thickBot="1" x14ac:dyDescent="0.35"/>
    <row r="2" spans="2:52" ht="14.5" thickBot="1" x14ac:dyDescent="0.35">
      <c r="B2" s="51"/>
      <c r="C2" s="509"/>
      <c r="D2" s="509"/>
      <c r="E2" s="510"/>
      <c r="F2" s="511"/>
      <c r="G2" s="511"/>
      <c r="H2" s="511"/>
      <c r="I2" s="511"/>
      <c r="J2" s="511"/>
      <c r="K2" s="510"/>
      <c r="L2" s="512"/>
      <c r="N2" s="513"/>
      <c r="O2" s="509"/>
      <c r="P2" s="509"/>
      <c r="Q2" s="510"/>
      <c r="R2" s="510"/>
      <c r="S2" s="510"/>
      <c r="T2" s="510"/>
      <c r="U2" s="510"/>
      <c r="V2" s="510"/>
      <c r="W2" s="53"/>
      <c r="X2" s="54"/>
      <c r="Z2" s="51"/>
      <c r="AA2" s="52"/>
      <c r="AB2" s="52"/>
      <c r="AC2" s="53"/>
      <c r="AD2" s="53"/>
      <c r="AE2" s="53"/>
      <c r="AF2" s="53"/>
      <c r="AG2" s="53"/>
      <c r="AH2" s="53"/>
      <c r="AI2" s="53"/>
      <c r="AJ2" s="54"/>
      <c r="AL2" s="51"/>
      <c r="AM2" s="52"/>
      <c r="AN2" s="52"/>
      <c r="AO2" s="53"/>
      <c r="AP2" s="53"/>
      <c r="AQ2" s="53"/>
      <c r="AR2" s="54"/>
      <c r="AT2" s="51"/>
      <c r="AU2" s="52"/>
      <c r="AV2" s="52"/>
      <c r="AW2" s="53"/>
      <c r="AX2" s="53"/>
      <c r="AY2" s="53"/>
      <c r="AZ2" s="54"/>
    </row>
    <row r="3" spans="2:52" ht="20.5" customHeight="1" thickBot="1" x14ac:dyDescent="0.45">
      <c r="B3" s="55"/>
      <c r="C3" s="655" t="s">
        <v>1103</v>
      </c>
      <c r="D3" s="656"/>
      <c r="E3" s="656"/>
      <c r="F3" s="656"/>
      <c r="G3" s="656"/>
      <c r="H3" s="656"/>
      <c r="I3" s="656"/>
      <c r="J3" s="656"/>
      <c r="K3" s="657"/>
      <c r="L3" s="45"/>
      <c r="N3" s="514"/>
      <c r="O3" s="655" t="s">
        <v>1105</v>
      </c>
      <c r="P3" s="656"/>
      <c r="Q3" s="656"/>
      <c r="R3" s="656"/>
      <c r="S3" s="656"/>
      <c r="T3" s="656"/>
      <c r="U3" s="656"/>
      <c r="V3" s="656"/>
      <c r="W3" s="657"/>
      <c r="X3" s="56"/>
      <c r="Z3" s="55"/>
      <c r="AA3" s="655" t="s">
        <v>1109</v>
      </c>
      <c r="AB3" s="656"/>
      <c r="AC3" s="656"/>
      <c r="AD3" s="656"/>
      <c r="AE3" s="656"/>
      <c r="AF3" s="656"/>
      <c r="AG3" s="656"/>
      <c r="AH3" s="656"/>
      <c r="AI3" s="657"/>
      <c r="AJ3" s="56"/>
      <c r="AL3" s="55"/>
      <c r="AM3" s="655" t="s">
        <v>767</v>
      </c>
      <c r="AN3" s="656"/>
      <c r="AO3" s="656"/>
      <c r="AP3" s="656"/>
      <c r="AQ3" s="657"/>
      <c r="AR3" s="56"/>
      <c r="AT3" s="55"/>
      <c r="AU3" s="655" t="s">
        <v>768</v>
      </c>
      <c r="AV3" s="656"/>
      <c r="AW3" s="656"/>
      <c r="AX3" s="656"/>
      <c r="AY3" s="657"/>
      <c r="AZ3" s="56"/>
    </row>
    <row r="4" spans="2:52" ht="14.5" customHeight="1" x14ac:dyDescent="0.3">
      <c r="B4" s="658"/>
      <c r="C4" s="659"/>
      <c r="D4" s="659"/>
      <c r="E4" s="659"/>
      <c r="F4" s="659"/>
      <c r="G4" s="515"/>
      <c r="H4" s="515"/>
      <c r="I4" s="515"/>
      <c r="J4" s="515"/>
      <c r="K4" s="48"/>
      <c r="L4" s="45"/>
      <c r="N4" s="658"/>
      <c r="O4" s="660"/>
      <c r="P4" s="660"/>
      <c r="Q4" s="660"/>
      <c r="R4" s="660"/>
      <c r="S4" s="503"/>
      <c r="T4" s="503"/>
      <c r="U4" s="503"/>
      <c r="V4" s="503"/>
      <c r="W4" s="58"/>
      <c r="X4" s="56"/>
      <c r="Z4" s="661"/>
      <c r="AA4" s="659"/>
      <c r="AB4" s="659"/>
      <c r="AC4" s="659"/>
      <c r="AD4" s="659"/>
      <c r="AE4" s="450"/>
      <c r="AF4" s="450"/>
      <c r="AG4" s="450"/>
      <c r="AH4" s="450"/>
      <c r="AI4" s="58"/>
      <c r="AJ4" s="56"/>
      <c r="AL4" s="661"/>
      <c r="AM4" s="659"/>
      <c r="AN4" s="659"/>
      <c r="AO4" s="659"/>
      <c r="AP4" s="659"/>
      <c r="AQ4" s="58"/>
      <c r="AR4" s="56"/>
      <c r="AT4" s="661"/>
      <c r="AU4" s="659"/>
      <c r="AV4" s="659"/>
      <c r="AW4" s="659"/>
      <c r="AX4" s="659"/>
      <c r="AY4" s="58"/>
      <c r="AZ4" s="56"/>
    </row>
    <row r="5" spans="2:52" x14ac:dyDescent="0.3">
      <c r="B5" s="57"/>
      <c r="C5" s="651"/>
      <c r="D5" s="651"/>
      <c r="E5" s="651"/>
      <c r="F5" s="651"/>
      <c r="G5" s="516"/>
      <c r="H5" s="516"/>
      <c r="I5" s="516"/>
      <c r="J5" s="516"/>
      <c r="K5" s="48"/>
      <c r="L5" s="45"/>
      <c r="N5" s="517"/>
      <c r="O5" s="651"/>
      <c r="P5" s="651"/>
      <c r="Q5" s="651"/>
      <c r="R5" s="651"/>
      <c r="S5" s="505"/>
      <c r="T5" s="505"/>
      <c r="U5" s="505"/>
      <c r="V5" s="505"/>
      <c r="W5" s="58"/>
      <c r="X5" s="56"/>
      <c r="Z5" s="57"/>
      <c r="AA5" s="652"/>
      <c r="AB5" s="652"/>
      <c r="AC5" s="652"/>
      <c r="AD5" s="652"/>
      <c r="AE5" s="451"/>
      <c r="AF5" s="451"/>
      <c r="AG5" s="451"/>
      <c r="AH5" s="451"/>
      <c r="AI5" s="58"/>
      <c r="AJ5" s="56"/>
      <c r="AL5" s="57"/>
      <c r="AM5" s="652"/>
      <c r="AN5" s="652"/>
      <c r="AO5" s="652"/>
      <c r="AP5" s="652"/>
      <c r="AQ5" s="58"/>
      <c r="AR5" s="56"/>
      <c r="AT5" s="57"/>
      <c r="AU5" s="652"/>
      <c r="AV5" s="652"/>
      <c r="AW5" s="652"/>
      <c r="AX5" s="652"/>
      <c r="AY5" s="58"/>
      <c r="AZ5" s="56"/>
    </row>
    <row r="6" spans="2:52" x14ac:dyDescent="0.3">
      <c r="B6" s="57"/>
      <c r="C6" s="518"/>
      <c r="D6" s="371"/>
      <c r="E6" s="47"/>
      <c r="F6" s="519"/>
      <c r="G6" s="519"/>
      <c r="H6" s="519"/>
      <c r="I6" s="519"/>
      <c r="J6" s="519"/>
      <c r="K6" s="48"/>
      <c r="L6" s="45"/>
      <c r="N6" s="517"/>
      <c r="O6" s="518"/>
      <c r="P6" s="371"/>
      <c r="Q6" s="47"/>
      <c r="R6" s="48"/>
      <c r="S6" s="48"/>
      <c r="T6" s="48"/>
      <c r="U6" s="48"/>
      <c r="V6" s="48"/>
      <c r="W6" s="58"/>
      <c r="X6" s="56"/>
      <c r="Z6" s="57"/>
      <c r="AA6" s="33"/>
      <c r="AB6" s="38"/>
      <c r="AC6" s="34"/>
      <c r="AD6" s="58"/>
      <c r="AE6" s="58"/>
      <c r="AF6" s="58"/>
      <c r="AG6" s="58"/>
      <c r="AH6" s="58"/>
      <c r="AI6" s="58"/>
      <c r="AJ6" s="56"/>
      <c r="AL6" s="57"/>
      <c r="AM6" s="33"/>
      <c r="AN6" s="38"/>
      <c r="AO6" s="34"/>
      <c r="AP6" s="58"/>
      <c r="AQ6" s="58"/>
      <c r="AR6" s="56"/>
      <c r="AT6" s="57"/>
      <c r="AU6" s="33"/>
      <c r="AV6" s="38"/>
      <c r="AW6" s="34"/>
      <c r="AX6" s="58"/>
      <c r="AY6" s="58"/>
      <c r="AZ6" s="56"/>
    </row>
    <row r="7" spans="2:52" ht="14.15" customHeight="1" thickBot="1" x14ac:dyDescent="0.35">
      <c r="B7" s="57"/>
      <c r="C7" s="653" t="s">
        <v>228</v>
      </c>
      <c r="D7" s="653"/>
      <c r="E7" s="49"/>
      <c r="F7" s="519"/>
      <c r="G7" s="519"/>
      <c r="H7" s="519"/>
      <c r="I7" s="519"/>
      <c r="J7" s="519"/>
      <c r="K7" s="48"/>
      <c r="L7" s="45"/>
      <c r="N7" s="517"/>
      <c r="O7" s="653" t="s">
        <v>228</v>
      </c>
      <c r="P7" s="653"/>
      <c r="Q7" s="49"/>
      <c r="R7" s="48"/>
      <c r="S7" s="48"/>
      <c r="T7" s="48"/>
      <c r="U7" s="48"/>
      <c r="V7" s="48"/>
      <c r="W7" s="58"/>
      <c r="X7" s="56"/>
      <c r="Z7" s="57"/>
      <c r="AA7" s="654" t="s">
        <v>228</v>
      </c>
      <c r="AB7" s="654"/>
      <c r="AC7" s="35"/>
      <c r="AD7" s="58"/>
      <c r="AE7" s="58"/>
      <c r="AF7" s="58"/>
      <c r="AG7" s="58"/>
      <c r="AH7" s="58"/>
      <c r="AI7" s="58"/>
      <c r="AJ7" s="56"/>
      <c r="AL7" s="57"/>
      <c r="AM7" s="654" t="s">
        <v>228</v>
      </c>
      <c r="AN7" s="654"/>
      <c r="AO7" s="35"/>
      <c r="AP7" s="58"/>
      <c r="AQ7" s="58"/>
      <c r="AR7" s="56"/>
      <c r="AT7" s="57"/>
      <c r="AU7" s="654" t="s">
        <v>228</v>
      </c>
      <c r="AV7" s="654"/>
      <c r="AW7" s="35"/>
      <c r="AX7" s="58"/>
      <c r="AY7" s="58"/>
      <c r="AZ7" s="56"/>
    </row>
    <row r="8" spans="2:52" ht="27.75" customHeight="1" thickBot="1" x14ac:dyDescent="0.35">
      <c r="B8" s="57"/>
      <c r="C8" s="662" t="s">
        <v>236</v>
      </c>
      <c r="D8" s="662"/>
      <c r="E8" s="662"/>
      <c r="F8" s="662"/>
      <c r="G8" s="520"/>
      <c r="H8" s="520"/>
      <c r="I8" s="520"/>
      <c r="J8" s="520"/>
      <c r="K8" s="48"/>
      <c r="L8" s="45"/>
      <c r="M8" s="521"/>
      <c r="N8" s="517"/>
      <c r="O8" s="662" t="s">
        <v>236</v>
      </c>
      <c r="P8" s="662"/>
      <c r="Q8" s="662"/>
      <c r="R8" s="662"/>
      <c r="S8" s="504"/>
      <c r="T8" s="504"/>
      <c r="U8" s="504"/>
      <c r="V8" s="504"/>
      <c r="W8" s="58"/>
      <c r="X8" s="56"/>
      <c r="Y8" s="358"/>
      <c r="Z8" s="57"/>
      <c r="AA8" s="663" t="s">
        <v>236</v>
      </c>
      <c r="AB8" s="663"/>
      <c r="AC8" s="663"/>
      <c r="AD8" s="663"/>
      <c r="AE8" s="452"/>
      <c r="AF8" s="452"/>
      <c r="AG8" s="452"/>
      <c r="AH8" s="452"/>
      <c r="AI8" s="58"/>
      <c r="AJ8" s="56"/>
      <c r="AK8" s="358"/>
      <c r="AL8" s="57"/>
      <c r="AM8" s="663" t="s">
        <v>236</v>
      </c>
      <c r="AN8" s="663"/>
      <c r="AO8" s="663"/>
      <c r="AP8" s="663"/>
      <c r="AQ8" s="58"/>
      <c r="AR8" s="56"/>
      <c r="AS8" s="364"/>
      <c r="AT8" s="57"/>
      <c r="AU8" s="663" t="s">
        <v>236</v>
      </c>
      <c r="AV8" s="663"/>
      <c r="AW8" s="663"/>
      <c r="AX8" s="663"/>
      <c r="AY8" s="58"/>
      <c r="AZ8" s="56"/>
    </row>
    <row r="9" spans="2:52" ht="74.5" customHeight="1" thickBot="1" x14ac:dyDescent="0.35">
      <c r="B9" s="57"/>
      <c r="C9" s="653" t="s">
        <v>1106</v>
      </c>
      <c r="D9" s="653"/>
      <c r="E9" s="664">
        <v>969564</v>
      </c>
      <c r="F9" s="665"/>
      <c r="G9" s="522"/>
      <c r="H9" s="522"/>
      <c r="I9" s="522"/>
      <c r="J9" s="522"/>
      <c r="K9" s="48"/>
      <c r="L9" s="45"/>
      <c r="N9" s="517"/>
      <c r="O9" s="653" t="s">
        <v>1107</v>
      </c>
      <c r="P9" s="653"/>
      <c r="Q9" s="664">
        <f>E9+1175893</f>
        <v>2145457</v>
      </c>
      <c r="R9" s="669"/>
      <c r="S9" s="669"/>
      <c r="T9" s="669"/>
      <c r="U9" s="669"/>
      <c r="V9" s="665"/>
      <c r="W9" s="58"/>
      <c r="X9" s="56"/>
      <c r="Y9" s="629"/>
      <c r="Z9" s="57"/>
      <c r="AA9" s="653" t="s">
        <v>1108</v>
      </c>
      <c r="AB9" s="653"/>
      <c r="AC9" s="666">
        <v>4139133</v>
      </c>
      <c r="AD9" s="667"/>
      <c r="AE9" s="667"/>
      <c r="AF9" s="667"/>
      <c r="AG9" s="667"/>
      <c r="AH9" s="668"/>
      <c r="AI9" s="58"/>
      <c r="AJ9" s="56"/>
      <c r="AL9" s="57"/>
      <c r="AM9" s="653" t="s">
        <v>648</v>
      </c>
      <c r="AN9" s="653"/>
      <c r="AO9" s="710"/>
      <c r="AP9" s="711"/>
      <c r="AQ9" s="58"/>
      <c r="AR9" s="56"/>
      <c r="AT9" s="57"/>
      <c r="AU9" s="653" t="s">
        <v>648</v>
      </c>
      <c r="AV9" s="653"/>
      <c r="AW9" s="710"/>
      <c r="AX9" s="711"/>
      <c r="AY9" s="58"/>
      <c r="AZ9" s="56"/>
    </row>
    <row r="10" spans="2:52" ht="196" customHeight="1" thickBot="1" x14ac:dyDescent="0.35">
      <c r="B10" s="57"/>
      <c r="C10" s="653" t="s">
        <v>229</v>
      </c>
      <c r="D10" s="653"/>
      <c r="E10" s="672" t="s">
        <v>949</v>
      </c>
      <c r="F10" s="673"/>
      <c r="G10" s="522"/>
      <c r="H10" s="522"/>
      <c r="I10" s="522"/>
      <c r="J10" s="522"/>
      <c r="K10" s="48"/>
      <c r="L10" s="45"/>
      <c r="N10" s="517"/>
      <c r="O10" s="653" t="s">
        <v>229</v>
      </c>
      <c r="P10" s="653"/>
      <c r="Q10" s="681" t="s">
        <v>1104</v>
      </c>
      <c r="R10" s="682"/>
      <c r="S10" s="682"/>
      <c r="T10" s="682"/>
      <c r="U10" s="682"/>
      <c r="V10" s="683"/>
      <c r="W10" s="58"/>
      <c r="X10" s="56"/>
      <c r="Z10" s="57"/>
      <c r="AA10" s="654" t="s">
        <v>229</v>
      </c>
      <c r="AB10" s="654"/>
      <c r="AC10" s="678" t="s">
        <v>1120</v>
      </c>
      <c r="AD10" s="679"/>
      <c r="AE10" s="679"/>
      <c r="AF10" s="679"/>
      <c r="AG10" s="679"/>
      <c r="AH10" s="680"/>
      <c r="AI10" s="58"/>
      <c r="AJ10" s="56"/>
      <c r="AL10" s="57"/>
      <c r="AM10" s="654" t="s">
        <v>229</v>
      </c>
      <c r="AN10" s="654"/>
      <c r="AO10" s="712"/>
      <c r="AP10" s="713"/>
      <c r="AQ10" s="58"/>
      <c r="AR10" s="56"/>
      <c r="AT10" s="57"/>
      <c r="AU10" s="654" t="s">
        <v>229</v>
      </c>
      <c r="AV10" s="654"/>
      <c r="AW10" s="712"/>
      <c r="AX10" s="713"/>
      <c r="AY10" s="58"/>
      <c r="AZ10" s="56"/>
    </row>
    <row r="11" spans="2:52" ht="14.5" thickBot="1" x14ac:dyDescent="0.35">
      <c r="B11" s="57"/>
      <c r="C11" s="371"/>
      <c r="D11" s="371"/>
      <c r="E11" s="523"/>
      <c r="F11" s="524"/>
      <c r="G11" s="519"/>
      <c r="H11" s="519"/>
      <c r="I11" s="519"/>
      <c r="J11" s="519"/>
      <c r="K11" s="48"/>
      <c r="L11" s="45"/>
      <c r="N11" s="517"/>
      <c r="O11" s="371"/>
      <c r="P11" s="371"/>
      <c r="Q11" s="48"/>
      <c r="R11" s="48"/>
      <c r="S11" s="48"/>
      <c r="T11" s="48"/>
      <c r="U11" s="48"/>
      <c r="V11" s="48"/>
      <c r="W11" s="58"/>
      <c r="X11" s="56"/>
      <c r="Z11" s="57"/>
      <c r="AA11" s="38"/>
      <c r="AB11" s="38"/>
      <c r="AC11" s="58"/>
      <c r="AD11" s="58"/>
      <c r="AE11" s="58"/>
      <c r="AF11" s="58"/>
      <c r="AG11" s="58"/>
      <c r="AH11" s="58"/>
      <c r="AI11" s="58"/>
      <c r="AJ11" s="56"/>
      <c r="AL11" s="57"/>
      <c r="AM11" s="38"/>
      <c r="AN11" s="38"/>
      <c r="AO11" s="58"/>
      <c r="AP11" s="58"/>
      <c r="AQ11" s="58"/>
      <c r="AR11" s="56"/>
      <c r="AT11" s="57"/>
      <c r="AU11" s="38"/>
      <c r="AV11" s="38"/>
      <c r="AW11" s="58"/>
      <c r="AX11" s="58"/>
      <c r="AY11" s="58"/>
      <c r="AZ11" s="56"/>
    </row>
    <row r="12" spans="2:52" ht="18.75" customHeight="1" thickBot="1" x14ac:dyDescent="0.35">
      <c r="B12" s="57"/>
      <c r="C12" s="653" t="s">
        <v>289</v>
      </c>
      <c r="D12" s="653"/>
      <c r="E12" s="674"/>
      <c r="F12" s="675"/>
      <c r="G12" s="522"/>
      <c r="H12" s="522"/>
      <c r="I12" s="522"/>
      <c r="J12" s="522"/>
      <c r="K12" s="48"/>
      <c r="L12" s="45"/>
      <c r="N12" s="517"/>
      <c r="O12" s="653" t="s">
        <v>289</v>
      </c>
      <c r="P12" s="653"/>
      <c r="Q12" s="676"/>
      <c r="R12" s="677"/>
      <c r="S12" s="525"/>
      <c r="T12" s="525"/>
      <c r="U12" s="525"/>
      <c r="V12" s="525"/>
      <c r="W12" s="58"/>
      <c r="X12" s="56"/>
      <c r="Z12" s="57"/>
      <c r="AA12" s="654" t="s">
        <v>289</v>
      </c>
      <c r="AB12" s="654"/>
      <c r="AC12" s="670">
        <v>0</v>
      </c>
      <c r="AD12" s="671"/>
      <c r="AE12" s="454"/>
      <c r="AF12" s="454"/>
      <c r="AG12" s="454"/>
      <c r="AH12" s="454"/>
      <c r="AI12" s="58"/>
      <c r="AJ12" s="56"/>
      <c r="AL12" s="57"/>
      <c r="AM12" s="654" t="s">
        <v>289</v>
      </c>
      <c r="AN12" s="654"/>
      <c r="AO12" s="710"/>
      <c r="AP12" s="711"/>
      <c r="AQ12" s="58"/>
      <c r="AR12" s="56"/>
      <c r="AT12" s="57"/>
      <c r="AU12" s="654" t="s">
        <v>289</v>
      </c>
      <c r="AV12" s="654"/>
      <c r="AW12" s="710"/>
      <c r="AX12" s="711"/>
      <c r="AY12" s="58"/>
      <c r="AZ12" s="56"/>
    </row>
    <row r="13" spans="2:52" ht="15" customHeight="1" x14ac:dyDescent="0.3">
      <c r="B13" s="57"/>
      <c r="C13" s="684" t="s">
        <v>288</v>
      </c>
      <c r="D13" s="684"/>
      <c r="E13" s="684"/>
      <c r="F13" s="684"/>
      <c r="G13" s="526"/>
      <c r="H13" s="526"/>
      <c r="I13" s="526"/>
      <c r="J13" s="526"/>
      <c r="K13" s="48"/>
      <c r="L13" s="45"/>
      <c r="N13" s="517"/>
      <c r="O13" s="684" t="s">
        <v>288</v>
      </c>
      <c r="P13" s="684"/>
      <c r="Q13" s="684"/>
      <c r="R13" s="684"/>
      <c r="S13" s="94"/>
      <c r="T13" s="94"/>
      <c r="U13" s="94"/>
      <c r="V13" s="94"/>
      <c r="W13" s="58"/>
      <c r="X13" s="56"/>
      <c r="Z13" s="57"/>
      <c r="AA13" s="685" t="s">
        <v>288</v>
      </c>
      <c r="AB13" s="685"/>
      <c r="AC13" s="685"/>
      <c r="AD13" s="685"/>
      <c r="AE13" s="453"/>
      <c r="AF13" s="453"/>
      <c r="AG13" s="453"/>
      <c r="AH13" s="453"/>
      <c r="AI13" s="58"/>
      <c r="AJ13" s="56"/>
      <c r="AL13" s="57"/>
      <c r="AM13" s="685" t="s">
        <v>288</v>
      </c>
      <c r="AN13" s="685"/>
      <c r="AO13" s="685"/>
      <c r="AP13" s="685"/>
      <c r="AQ13" s="58"/>
      <c r="AR13" s="56"/>
      <c r="AT13" s="57"/>
      <c r="AU13" s="685" t="s">
        <v>288</v>
      </c>
      <c r="AV13" s="685"/>
      <c r="AW13" s="685"/>
      <c r="AX13" s="685"/>
      <c r="AY13" s="58"/>
      <c r="AZ13" s="56"/>
    </row>
    <row r="14" spans="2:52" ht="15" customHeight="1" x14ac:dyDescent="0.3">
      <c r="B14" s="57"/>
      <c r="C14" s="527"/>
      <c r="D14" s="527"/>
      <c r="E14" s="527"/>
      <c r="F14" s="528"/>
      <c r="G14" s="528"/>
      <c r="H14" s="528"/>
      <c r="I14" s="528"/>
      <c r="J14" s="528"/>
      <c r="K14" s="48"/>
      <c r="L14" s="45"/>
      <c r="N14" s="517"/>
      <c r="O14" s="527"/>
      <c r="P14" s="527"/>
      <c r="Q14" s="527"/>
      <c r="R14" s="527"/>
      <c r="S14" s="527"/>
      <c r="T14" s="527"/>
      <c r="U14" s="527"/>
      <c r="V14" s="527"/>
      <c r="W14" s="58"/>
      <c r="X14" s="56"/>
      <c r="Z14" s="57"/>
      <c r="AA14" s="353"/>
      <c r="AB14" s="353"/>
      <c r="AC14" s="353"/>
      <c r="AD14" s="353"/>
      <c r="AE14" s="353"/>
      <c r="AF14" s="353"/>
      <c r="AG14" s="353"/>
      <c r="AH14" s="353"/>
      <c r="AI14" s="58"/>
      <c r="AJ14" s="56"/>
      <c r="AL14" s="57"/>
      <c r="AM14" s="353"/>
      <c r="AN14" s="353"/>
      <c r="AO14" s="353"/>
      <c r="AP14" s="353"/>
      <c r="AQ14" s="58"/>
      <c r="AR14" s="56"/>
      <c r="AT14" s="57"/>
      <c r="AU14" s="353"/>
      <c r="AV14" s="353"/>
      <c r="AW14" s="353"/>
      <c r="AX14" s="353"/>
      <c r="AY14" s="58"/>
      <c r="AZ14" s="56"/>
    </row>
    <row r="15" spans="2:52" ht="14.5" customHeight="1" thickBot="1" x14ac:dyDescent="0.35">
      <c r="B15" s="57"/>
      <c r="C15" s="653" t="s">
        <v>213</v>
      </c>
      <c r="D15" s="653"/>
      <c r="E15" s="48"/>
      <c r="F15" s="519"/>
      <c r="G15" s="519"/>
      <c r="H15" s="519"/>
      <c r="I15" s="529"/>
      <c r="J15" s="519"/>
      <c r="K15" s="48"/>
      <c r="L15" s="45"/>
      <c r="N15" s="517"/>
      <c r="O15" s="653" t="s">
        <v>213</v>
      </c>
      <c r="P15" s="653"/>
      <c r="Q15" s="48"/>
      <c r="R15" s="48"/>
      <c r="S15" s="48"/>
      <c r="T15" s="48"/>
      <c r="U15" s="48"/>
      <c r="V15" s="48"/>
      <c r="W15" s="58"/>
      <c r="X15" s="56"/>
      <c r="Z15" s="57"/>
      <c r="AA15" s="654" t="s">
        <v>213</v>
      </c>
      <c r="AB15" s="654"/>
      <c r="AC15" s="58"/>
      <c r="AD15" s="58"/>
      <c r="AE15" s="58"/>
      <c r="AF15" s="58"/>
      <c r="AG15" s="58"/>
      <c r="AH15" s="58"/>
      <c r="AI15" s="58"/>
      <c r="AJ15" s="56"/>
      <c r="AL15" s="57"/>
      <c r="AM15" s="654" t="s">
        <v>213</v>
      </c>
      <c r="AN15" s="654"/>
      <c r="AO15" s="58"/>
      <c r="AP15" s="58"/>
      <c r="AQ15" s="58"/>
      <c r="AR15" s="56"/>
      <c r="AT15" s="57"/>
      <c r="AU15" s="654" t="s">
        <v>213</v>
      </c>
      <c r="AV15" s="654"/>
      <c r="AW15" s="58"/>
      <c r="AX15" s="58"/>
      <c r="AY15" s="58"/>
      <c r="AZ15" s="56"/>
    </row>
    <row r="16" spans="2:52" ht="50.15" customHeight="1" thickBot="1" x14ac:dyDescent="0.35">
      <c r="B16" s="57"/>
      <c r="C16" s="653" t="s">
        <v>268</v>
      </c>
      <c r="D16" s="653"/>
      <c r="E16" s="530" t="s">
        <v>214</v>
      </c>
      <c r="F16" s="531" t="s">
        <v>850</v>
      </c>
      <c r="G16" s="532" t="s">
        <v>851</v>
      </c>
      <c r="H16" s="532" t="s">
        <v>852</v>
      </c>
      <c r="I16" s="532" t="s">
        <v>853</v>
      </c>
      <c r="J16" s="532" t="s">
        <v>854</v>
      </c>
      <c r="K16" s="48"/>
      <c r="L16" s="45"/>
      <c r="N16" s="517"/>
      <c r="O16" s="653" t="s">
        <v>268</v>
      </c>
      <c r="P16" s="653"/>
      <c r="Q16" s="530" t="s">
        <v>214</v>
      </c>
      <c r="R16" s="531" t="s">
        <v>850</v>
      </c>
      <c r="S16" s="532" t="s">
        <v>851</v>
      </c>
      <c r="T16" s="532" t="s">
        <v>852</v>
      </c>
      <c r="U16" s="532" t="s">
        <v>853</v>
      </c>
      <c r="V16" s="532" t="s">
        <v>854</v>
      </c>
      <c r="W16" s="58"/>
      <c r="X16" s="56"/>
      <c r="Z16" s="57"/>
      <c r="AA16" s="654" t="s">
        <v>268</v>
      </c>
      <c r="AB16" s="654"/>
      <c r="AC16" s="140" t="s">
        <v>214</v>
      </c>
      <c r="AD16" s="407" t="s">
        <v>850</v>
      </c>
      <c r="AE16" s="414" t="s">
        <v>851</v>
      </c>
      <c r="AF16" s="414" t="s">
        <v>852</v>
      </c>
      <c r="AG16" s="414" t="s">
        <v>853</v>
      </c>
      <c r="AH16" s="414" t="s">
        <v>854</v>
      </c>
      <c r="AI16" s="58"/>
      <c r="AJ16" s="56"/>
      <c r="AL16" s="57"/>
      <c r="AM16" s="654" t="s">
        <v>268</v>
      </c>
      <c r="AN16" s="654"/>
      <c r="AO16" s="140" t="s">
        <v>214</v>
      </c>
      <c r="AP16" s="141" t="s">
        <v>215</v>
      </c>
      <c r="AQ16" s="58"/>
      <c r="AR16" s="56"/>
      <c r="AT16" s="57"/>
      <c r="AU16" s="654" t="s">
        <v>268</v>
      </c>
      <c r="AV16" s="654"/>
      <c r="AW16" s="140" t="s">
        <v>214</v>
      </c>
      <c r="AX16" s="141" t="s">
        <v>215</v>
      </c>
      <c r="AY16" s="58"/>
      <c r="AZ16" s="56"/>
    </row>
    <row r="17" spans="2:52" ht="51" customHeight="1" x14ac:dyDescent="0.3">
      <c r="B17" s="57"/>
      <c r="C17" s="371"/>
      <c r="D17" s="371"/>
      <c r="E17" s="482" t="s">
        <v>835</v>
      </c>
      <c r="F17" s="533">
        <v>0</v>
      </c>
      <c r="G17" s="534">
        <v>0</v>
      </c>
      <c r="H17" s="534">
        <v>356.2</v>
      </c>
      <c r="I17" s="535">
        <v>272514.67</v>
      </c>
      <c r="J17" s="409">
        <f>SUM(F17:I17)</f>
        <v>272870.87</v>
      </c>
      <c r="K17" s="48"/>
      <c r="L17" s="45"/>
      <c r="N17" s="517"/>
      <c r="O17" s="371"/>
      <c r="P17" s="371"/>
      <c r="Q17" s="482" t="s">
        <v>835</v>
      </c>
      <c r="R17" s="536">
        <v>129</v>
      </c>
      <c r="S17" s="537">
        <v>38870</v>
      </c>
      <c r="T17" s="538">
        <f>157638+12</f>
        <v>157650</v>
      </c>
      <c r="U17" s="538">
        <v>7188</v>
      </c>
      <c r="V17" s="539">
        <f>SUM(R17:U17)</f>
        <v>203837</v>
      </c>
      <c r="W17" s="58"/>
      <c r="X17" s="56"/>
      <c r="Z17" s="57"/>
      <c r="AA17" s="38"/>
      <c r="AB17" s="38"/>
      <c r="AC17" s="21" t="s">
        <v>835</v>
      </c>
      <c r="AD17" s="467">
        <v>12045.29</v>
      </c>
      <c r="AE17" s="467">
        <v>57186.97</v>
      </c>
      <c r="AF17" s="467">
        <v>108597.75</v>
      </c>
      <c r="AG17" s="467">
        <v>40879.230000000003</v>
      </c>
      <c r="AH17" s="475">
        <f>SUM(AD17:AG17)</f>
        <v>218709.24000000002</v>
      </c>
      <c r="AI17" s="58"/>
      <c r="AJ17" s="56"/>
      <c r="AL17" s="57"/>
      <c r="AM17" s="38"/>
      <c r="AN17" s="38"/>
      <c r="AO17" s="21"/>
      <c r="AP17" s="22"/>
      <c r="AQ17" s="58"/>
      <c r="AR17" s="56"/>
      <c r="AT17" s="57"/>
      <c r="AU17" s="38"/>
      <c r="AV17" s="38"/>
      <c r="AW17" s="21"/>
      <c r="AX17" s="22"/>
      <c r="AY17" s="58"/>
      <c r="AZ17" s="56"/>
    </row>
    <row r="18" spans="2:52" ht="98" x14ac:dyDescent="0.3">
      <c r="B18" s="57"/>
      <c r="C18" s="371"/>
      <c r="D18" s="371"/>
      <c r="E18" s="481" t="s">
        <v>836</v>
      </c>
      <c r="F18" s="537">
        <v>43047.53</v>
      </c>
      <c r="G18" s="537">
        <v>5005</v>
      </c>
      <c r="H18" s="537">
        <v>97031.8</v>
      </c>
      <c r="I18" s="540">
        <v>10688.41</v>
      </c>
      <c r="J18" s="410">
        <f t="shared" ref="J18:J26" si="0">SUM(F18:I18)</f>
        <v>155772.74000000002</v>
      </c>
      <c r="K18" s="48"/>
      <c r="L18" s="45"/>
      <c r="N18" s="517"/>
      <c r="O18" s="371"/>
      <c r="P18" s="371"/>
      <c r="Q18" s="481" t="s">
        <v>836</v>
      </c>
      <c r="R18" s="537">
        <v>38429</v>
      </c>
      <c r="S18" s="537">
        <v>21847</v>
      </c>
      <c r="T18" s="541">
        <v>9704</v>
      </c>
      <c r="U18" s="541">
        <v>200510</v>
      </c>
      <c r="V18" s="542">
        <f>SUM(R18:U18)</f>
        <v>270490</v>
      </c>
      <c r="W18" s="58"/>
      <c r="X18" s="56"/>
      <c r="Z18" s="57"/>
      <c r="AA18" s="38"/>
      <c r="AB18" s="38"/>
      <c r="AC18" s="15" t="s">
        <v>836</v>
      </c>
      <c r="AD18" s="467">
        <v>69815.02</v>
      </c>
      <c r="AE18" s="467">
        <v>97457.94</v>
      </c>
      <c r="AF18" s="467">
        <v>9261.26</v>
      </c>
      <c r="AG18" s="467">
        <v>83032.86</v>
      </c>
      <c r="AH18" s="475">
        <f t="shared" ref="AH18:AH26" si="1">SUM(AD18:AG18)</f>
        <v>259567.08000000002</v>
      </c>
      <c r="AI18" s="58"/>
      <c r="AJ18" s="56"/>
      <c r="AL18" s="57"/>
      <c r="AM18" s="38"/>
      <c r="AN18" s="38"/>
      <c r="AO18" s="15"/>
      <c r="AP18" s="16"/>
      <c r="AQ18" s="58"/>
      <c r="AR18" s="56"/>
      <c r="AT18" s="57"/>
      <c r="AU18" s="38"/>
      <c r="AV18" s="38"/>
      <c r="AW18" s="15"/>
      <c r="AX18" s="16"/>
      <c r="AY18" s="58"/>
      <c r="AZ18" s="56"/>
    </row>
    <row r="19" spans="2:52" ht="42" x14ac:dyDescent="0.3">
      <c r="B19" s="57"/>
      <c r="C19" s="371"/>
      <c r="D19" s="371"/>
      <c r="E19" s="481" t="s">
        <v>837</v>
      </c>
      <c r="F19" s="543">
        <v>0</v>
      </c>
      <c r="G19" s="543">
        <v>0</v>
      </c>
      <c r="H19" s="543">
        <v>0</v>
      </c>
      <c r="I19" s="544">
        <v>174.45</v>
      </c>
      <c r="J19" s="412">
        <f t="shared" si="0"/>
        <v>174.45</v>
      </c>
      <c r="K19" s="48"/>
      <c r="L19" s="45"/>
      <c r="N19" s="517"/>
      <c r="O19" s="371"/>
      <c r="P19" s="371"/>
      <c r="Q19" s="481" t="s">
        <v>837</v>
      </c>
      <c r="R19" s="537">
        <v>36</v>
      </c>
      <c r="S19" s="537">
        <v>17806</v>
      </c>
      <c r="T19" s="541">
        <f>4668+9</f>
        <v>4677</v>
      </c>
      <c r="U19" s="541">
        <v>8710</v>
      </c>
      <c r="V19" s="542">
        <f t="shared" ref="V19:V26" si="2">SUM(R19:U19)</f>
        <v>31229</v>
      </c>
      <c r="W19" s="58"/>
      <c r="X19" s="56"/>
      <c r="Z19" s="57"/>
      <c r="AA19" s="38"/>
      <c r="AB19" s="38"/>
      <c r="AC19" s="15" t="s">
        <v>837</v>
      </c>
      <c r="AD19" s="467">
        <v>7132.71</v>
      </c>
      <c r="AE19" s="467">
        <v>116180.96</v>
      </c>
      <c r="AF19" s="467">
        <v>2395.31</v>
      </c>
      <c r="AG19" s="467">
        <v>25897.14</v>
      </c>
      <c r="AH19" s="475">
        <f t="shared" si="1"/>
        <v>151606.12</v>
      </c>
      <c r="AI19" s="58"/>
      <c r="AJ19" s="56"/>
      <c r="AL19" s="57"/>
      <c r="AM19" s="38"/>
      <c r="AN19" s="38"/>
      <c r="AO19" s="15"/>
      <c r="AP19" s="16"/>
      <c r="AQ19" s="58"/>
      <c r="AR19" s="56"/>
      <c r="AT19" s="57"/>
      <c r="AU19" s="38"/>
      <c r="AV19" s="38"/>
      <c r="AW19" s="15"/>
      <c r="AX19" s="16"/>
      <c r="AY19" s="58"/>
      <c r="AZ19" s="56"/>
    </row>
    <row r="20" spans="2:52" ht="47.15" customHeight="1" x14ac:dyDescent="0.3">
      <c r="B20" s="57"/>
      <c r="C20" s="371"/>
      <c r="D20" s="371"/>
      <c r="E20" s="481" t="s">
        <v>838</v>
      </c>
      <c r="F20" s="543">
        <v>15614.42</v>
      </c>
      <c r="G20" s="543">
        <v>0</v>
      </c>
      <c r="H20" s="543">
        <v>613.57000000000005</v>
      </c>
      <c r="I20" s="544">
        <v>0</v>
      </c>
      <c r="J20" s="410">
        <f t="shared" si="0"/>
        <v>16227.99</v>
      </c>
      <c r="K20" s="48"/>
      <c r="L20" s="45"/>
      <c r="N20" s="517"/>
      <c r="O20" s="371"/>
      <c r="P20" s="371"/>
      <c r="Q20" s="481" t="s">
        <v>838</v>
      </c>
      <c r="R20" s="537">
        <v>34249.8148</v>
      </c>
      <c r="S20" s="537">
        <v>540</v>
      </c>
      <c r="T20" s="541" t="s">
        <v>953</v>
      </c>
      <c r="U20" s="541" t="s">
        <v>953</v>
      </c>
      <c r="V20" s="542">
        <f t="shared" si="2"/>
        <v>34789.8148</v>
      </c>
      <c r="W20" s="58"/>
      <c r="X20" s="56"/>
      <c r="Z20" s="57"/>
      <c r="AA20" s="38"/>
      <c r="AB20" s="38"/>
      <c r="AC20" s="15" t="s">
        <v>838</v>
      </c>
      <c r="AD20" s="467">
        <v>80872.009999999995</v>
      </c>
      <c r="AE20" s="467">
        <v>10582</v>
      </c>
      <c r="AF20" s="467">
        <v>3324.14</v>
      </c>
      <c r="AG20" s="467">
        <v>2357.17</v>
      </c>
      <c r="AH20" s="475">
        <f t="shared" si="1"/>
        <v>97135.319999999992</v>
      </c>
      <c r="AI20" s="58"/>
      <c r="AJ20" s="56"/>
      <c r="AL20" s="57"/>
      <c r="AM20" s="38"/>
      <c r="AN20" s="38"/>
      <c r="AO20" s="15"/>
      <c r="AP20" s="16"/>
      <c r="AQ20" s="58"/>
      <c r="AR20" s="56"/>
      <c r="AT20" s="57"/>
      <c r="AU20" s="38"/>
      <c r="AV20" s="38"/>
      <c r="AW20" s="15"/>
      <c r="AX20" s="16"/>
      <c r="AY20" s="58"/>
      <c r="AZ20" s="56"/>
    </row>
    <row r="21" spans="2:52" ht="74.150000000000006" customHeight="1" x14ac:dyDescent="0.3">
      <c r="B21" s="57"/>
      <c r="C21" s="371"/>
      <c r="D21" s="371"/>
      <c r="E21" s="481" t="s">
        <v>839</v>
      </c>
      <c r="F21" s="545">
        <v>0</v>
      </c>
      <c r="G21" s="543">
        <v>0</v>
      </c>
      <c r="H21" s="543">
        <v>3772.84</v>
      </c>
      <c r="I21" s="544">
        <v>1974.37</v>
      </c>
      <c r="J21" s="410">
        <f t="shared" si="0"/>
        <v>5747.21</v>
      </c>
      <c r="K21" s="48"/>
      <c r="L21" s="45"/>
      <c r="N21" s="517"/>
      <c r="O21" s="371"/>
      <c r="P21" s="371"/>
      <c r="Q21" s="481" t="s">
        <v>839</v>
      </c>
      <c r="R21" s="537">
        <v>8594.64</v>
      </c>
      <c r="S21" s="537">
        <v>0</v>
      </c>
      <c r="T21" s="541" t="s">
        <v>953</v>
      </c>
      <c r="U21" s="541">
        <v>487</v>
      </c>
      <c r="V21" s="542">
        <f t="shared" si="2"/>
        <v>9081.64</v>
      </c>
      <c r="W21" s="58"/>
      <c r="X21" s="56"/>
      <c r="Z21" s="57"/>
      <c r="AA21" s="38"/>
      <c r="AB21" s="38"/>
      <c r="AC21" s="15" t="s">
        <v>839</v>
      </c>
      <c r="AD21" s="467">
        <v>50531.839999999997</v>
      </c>
      <c r="AE21" s="467">
        <v>1040.6500000000001</v>
      </c>
      <c r="AF21" s="467">
        <v>1886.11</v>
      </c>
      <c r="AG21" s="467">
        <v>3639</v>
      </c>
      <c r="AH21" s="475">
        <f t="shared" si="1"/>
        <v>57097.599999999999</v>
      </c>
      <c r="AI21" s="58"/>
      <c r="AJ21" s="56"/>
      <c r="AL21" s="57"/>
      <c r="AM21" s="38"/>
      <c r="AN21" s="38"/>
      <c r="AO21" s="15"/>
      <c r="AP21" s="16"/>
      <c r="AQ21" s="58"/>
      <c r="AR21" s="56"/>
      <c r="AT21" s="57"/>
      <c r="AU21" s="38"/>
      <c r="AV21" s="38"/>
      <c r="AW21" s="15"/>
      <c r="AX21" s="16"/>
      <c r="AY21" s="58"/>
      <c r="AZ21" s="56"/>
    </row>
    <row r="22" spans="2:52" ht="48" customHeight="1" x14ac:dyDescent="0.3">
      <c r="B22" s="57"/>
      <c r="C22" s="371"/>
      <c r="D22" s="371"/>
      <c r="E22" s="481" t="s">
        <v>840</v>
      </c>
      <c r="F22" s="543">
        <v>0</v>
      </c>
      <c r="G22" s="543">
        <v>0</v>
      </c>
      <c r="H22" s="543">
        <v>7356.76</v>
      </c>
      <c r="I22" s="544">
        <v>399.62</v>
      </c>
      <c r="J22" s="410">
        <f t="shared" si="0"/>
        <v>7756.38</v>
      </c>
      <c r="K22" s="48"/>
      <c r="L22" s="45"/>
      <c r="N22" s="517"/>
      <c r="O22" s="371"/>
      <c r="P22" s="371"/>
      <c r="Q22" s="481" t="s">
        <v>840</v>
      </c>
      <c r="R22" s="537">
        <v>0</v>
      </c>
      <c r="S22" s="537">
        <v>0</v>
      </c>
      <c r="T22" s="541">
        <v>8033</v>
      </c>
      <c r="U22" s="541">
        <v>6721</v>
      </c>
      <c r="V22" s="542">
        <f t="shared" si="2"/>
        <v>14754</v>
      </c>
      <c r="W22" s="58"/>
      <c r="X22" s="56"/>
      <c r="Z22" s="57"/>
      <c r="AA22" s="38"/>
      <c r="AB22" s="38"/>
      <c r="AC22" s="15" t="s">
        <v>840</v>
      </c>
      <c r="AD22" s="467"/>
      <c r="AE22" s="467"/>
      <c r="AF22" s="467">
        <v>7210.09</v>
      </c>
      <c r="AG22" s="467">
        <v>8238.42</v>
      </c>
      <c r="AH22" s="475">
        <f t="shared" si="1"/>
        <v>15448.51</v>
      </c>
      <c r="AI22" s="58"/>
      <c r="AJ22" s="56"/>
      <c r="AL22" s="57"/>
      <c r="AM22" s="38"/>
      <c r="AN22" s="38"/>
      <c r="AO22" s="15"/>
      <c r="AP22" s="16"/>
      <c r="AQ22" s="58"/>
      <c r="AR22" s="56"/>
      <c r="AT22" s="57"/>
      <c r="AU22" s="38"/>
      <c r="AV22" s="38"/>
      <c r="AW22" s="15"/>
      <c r="AX22" s="16"/>
      <c r="AY22" s="58"/>
      <c r="AZ22" s="56"/>
    </row>
    <row r="23" spans="2:52" ht="52" customHeight="1" x14ac:dyDescent="0.3">
      <c r="B23" s="57"/>
      <c r="C23" s="371"/>
      <c r="D23" s="371"/>
      <c r="E23" s="481" t="s">
        <v>841</v>
      </c>
      <c r="F23" s="543">
        <v>19036.04</v>
      </c>
      <c r="G23" s="543"/>
      <c r="H23" s="543">
        <v>177729.28</v>
      </c>
      <c r="I23" s="544">
        <v>2612.31</v>
      </c>
      <c r="J23" s="413">
        <f t="shared" si="0"/>
        <v>199377.63</v>
      </c>
      <c r="K23" s="48"/>
      <c r="L23" s="45"/>
      <c r="N23" s="517"/>
      <c r="O23" s="371"/>
      <c r="P23" s="371"/>
      <c r="Q23" s="481" t="s">
        <v>841</v>
      </c>
      <c r="R23" s="537">
        <v>23126</v>
      </c>
      <c r="S23" s="537">
        <v>0</v>
      </c>
      <c r="T23" s="541">
        <f>83+187822</f>
        <v>187905</v>
      </c>
      <c r="U23" s="541">
        <v>81158</v>
      </c>
      <c r="V23" s="542">
        <f t="shared" si="2"/>
        <v>292189</v>
      </c>
      <c r="W23" s="58"/>
      <c r="X23" s="56"/>
      <c r="Z23" s="57"/>
      <c r="AA23" s="38"/>
      <c r="AB23" s="38"/>
      <c r="AC23" s="15" t="s">
        <v>841</v>
      </c>
      <c r="AD23" s="467">
        <v>43747.46</v>
      </c>
      <c r="AE23" s="467"/>
      <c r="AF23" s="467">
        <v>14420.7</v>
      </c>
      <c r="AG23" s="467">
        <v>22502.28</v>
      </c>
      <c r="AH23" s="475">
        <f t="shared" si="1"/>
        <v>80670.44</v>
      </c>
      <c r="AI23" s="58"/>
      <c r="AJ23" s="56"/>
      <c r="AL23" s="57"/>
      <c r="AM23" s="38"/>
      <c r="AN23" s="38"/>
      <c r="AO23" s="15"/>
      <c r="AP23" s="16"/>
      <c r="AQ23" s="58"/>
      <c r="AR23" s="56"/>
      <c r="AT23" s="57"/>
      <c r="AU23" s="38"/>
      <c r="AV23" s="38"/>
      <c r="AW23" s="15"/>
      <c r="AX23" s="16"/>
      <c r="AY23" s="58"/>
      <c r="AZ23" s="56"/>
    </row>
    <row r="24" spans="2:52" ht="42" x14ac:dyDescent="0.3">
      <c r="B24" s="57"/>
      <c r="C24" s="371"/>
      <c r="D24" s="371"/>
      <c r="E24" s="481" t="s">
        <v>842</v>
      </c>
      <c r="F24" s="545">
        <v>0</v>
      </c>
      <c r="G24" s="543">
        <v>0</v>
      </c>
      <c r="H24" s="543">
        <v>0</v>
      </c>
      <c r="I24" s="544">
        <v>199012.26</v>
      </c>
      <c r="J24" s="410">
        <f t="shared" si="0"/>
        <v>199012.26</v>
      </c>
      <c r="K24" s="48"/>
      <c r="L24" s="45"/>
      <c r="N24" s="517"/>
      <c r="O24" s="371"/>
      <c r="P24" s="371"/>
      <c r="Q24" s="481" t="s">
        <v>842</v>
      </c>
      <c r="R24" s="537">
        <v>71379</v>
      </c>
      <c r="S24" s="537">
        <v>1950</v>
      </c>
      <c r="T24" s="541">
        <f>63+3536</f>
        <v>3599</v>
      </c>
      <c r="U24" s="541" t="s">
        <v>953</v>
      </c>
      <c r="V24" s="542">
        <f t="shared" si="2"/>
        <v>76928</v>
      </c>
      <c r="W24" s="58"/>
      <c r="X24" s="56"/>
      <c r="Z24" s="57"/>
      <c r="AA24" s="38"/>
      <c r="AB24" s="38"/>
      <c r="AC24" s="15" t="s">
        <v>842</v>
      </c>
      <c r="AD24" s="467">
        <v>98188.37</v>
      </c>
      <c r="AE24" s="467">
        <v>3966.69</v>
      </c>
      <c r="AF24" s="467">
        <v>1391.38</v>
      </c>
      <c r="AG24" s="467">
        <v>676371.31</v>
      </c>
      <c r="AH24" s="475">
        <f t="shared" si="1"/>
        <v>779917.75</v>
      </c>
      <c r="AI24" s="58"/>
      <c r="AJ24" s="56"/>
      <c r="AL24" s="57"/>
      <c r="AM24" s="38"/>
      <c r="AN24" s="38"/>
      <c r="AO24" s="15"/>
      <c r="AP24" s="16"/>
      <c r="AQ24" s="58"/>
      <c r="AR24" s="56"/>
      <c r="AT24" s="57"/>
      <c r="AU24" s="38"/>
      <c r="AV24" s="38"/>
      <c r="AW24" s="15"/>
      <c r="AX24" s="16"/>
      <c r="AY24" s="58"/>
      <c r="AZ24" s="56"/>
    </row>
    <row r="25" spans="2:52" ht="88" customHeight="1" x14ac:dyDescent="0.3">
      <c r="B25" s="57"/>
      <c r="C25" s="371"/>
      <c r="D25" s="371"/>
      <c r="E25" s="546" t="s">
        <v>843</v>
      </c>
      <c r="F25" s="543">
        <v>10415</v>
      </c>
      <c r="G25" s="543">
        <v>0</v>
      </c>
      <c r="H25" s="543">
        <v>1245.3699999999999</v>
      </c>
      <c r="I25" s="544">
        <v>1089.31</v>
      </c>
      <c r="J25" s="410">
        <f t="shared" si="0"/>
        <v>12749.679999999998</v>
      </c>
      <c r="K25" s="48"/>
      <c r="L25" s="45"/>
      <c r="N25" s="517"/>
      <c r="O25" s="371"/>
      <c r="P25" s="371"/>
      <c r="Q25" s="546" t="s">
        <v>843</v>
      </c>
      <c r="R25" s="537">
        <v>20074</v>
      </c>
      <c r="S25" s="537">
        <v>12927</v>
      </c>
      <c r="T25" s="547">
        <v>205</v>
      </c>
      <c r="U25" s="547">
        <v>99033</v>
      </c>
      <c r="V25" s="542">
        <f t="shared" si="2"/>
        <v>132239</v>
      </c>
      <c r="W25" s="58"/>
      <c r="X25" s="56"/>
      <c r="Z25" s="57"/>
      <c r="AA25" s="38"/>
      <c r="AB25" s="38"/>
      <c r="AC25" s="132" t="s">
        <v>843</v>
      </c>
      <c r="AD25" s="467">
        <v>46044.85</v>
      </c>
      <c r="AE25" s="467">
        <v>7963.41</v>
      </c>
      <c r="AF25" s="467">
        <v>97448.33</v>
      </c>
      <c r="AG25" s="467">
        <v>27312.14</v>
      </c>
      <c r="AH25" s="475">
        <f t="shared" si="1"/>
        <v>178768.72999999998</v>
      </c>
      <c r="AI25" s="58"/>
      <c r="AJ25" s="56"/>
      <c r="AL25" s="57"/>
      <c r="AM25" s="38"/>
      <c r="AN25" s="38"/>
      <c r="AO25" s="132"/>
      <c r="AP25" s="137"/>
      <c r="AQ25" s="58"/>
      <c r="AR25" s="56"/>
      <c r="AT25" s="57"/>
      <c r="AU25" s="38"/>
      <c r="AV25" s="38"/>
      <c r="AW25" s="132"/>
      <c r="AX25" s="137"/>
      <c r="AY25" s="58"/>
      <c r="AZ25" s="56"/>
    </row>
    <row r="26" spans="2:52" ht="26.25" customHeight="1" thickBot="1" x14ac:dyDescent="0.35">
      <c r="B26" s="57"/>
      <c r="C26" s="371"/>
      <c r="D26" s="371"/>
      <c r="E26" s="546" t="s">
        <v>844</v>
      </c>
      <c r="F26" s="548">
        <v>17278.509999999998</v>
      </c>
      <c r="G26" s="548">
        <v>13674</v>
      </c>
      <c r="H26" s="548">
        <v>37760.75</v>
      </c>
      <c r="I26" s="548">
        <v>31161.77</v>
      </c>
      <c r="J26" s="411">
        <f t="shared" si="0"/>
        <v>99875.03</v>
      </c>
      <c r="K26" s="48"/>
      <c r="L26" s="45"/>
      <c r="N26" s="517"/>
      <c r="O26" s="371"/>
      <c r="P26" s="371"/>
      <c r="Q26" s="546" t="s">
        <v>844</v>
      </c>
      <c r="R26" s="537">
        <v>23720</v>
      </c>
      <c r="S26" s="537">
        <v>25375</v>
      </c>
      <c r="T26" s="547">
        <v>28479</v>
      </c>
      <c r="U26" s="547">
        <v>32782</v>
      </c>
      <c r="V26" s="549">
        <f t="shared" si="2"/>
        <v>110356</v>
      </c>
      <c r="W26" s="58"/>
      <c r="X26" s="56"/>
      <c r="Z26" s="57"/>
      <c r="AA26" s="38"/>
      <c r="AB26" s="38"/>
      <c r="AC26" s="132" t="s">
        <v>844</v>
      </c>
      <c r="AD26" s="478">
        <v>35830.54</v>
      </c>
      <c r="AE26" s="467">
        <v>42536.28</v>
      </c>
      <c r="AF26" s="467">
        <v>21187.34</v>
      </c>
      <c r="AG26" s="467">
        <v>24378.95</v>
      </c>
      <c r="AH26" s="475">
        <f t="shared" si="1"/>
        <v>123933.11</v>
      </c>
      <c r="AI26" s="58"/>
      <c r="AJ26" s="56"/>
      <c r="AK26" s="628"/>
      <c r="AL26" s="57"/>
      <c r="AM26" s="38"/>
      <c r="AN26" s="38"/>
      <c r="AO26" s="132"/>
      <c r="AP26" s="137"/>
      <c r="AQ26" s="58"/>
      <c r="AR26" s="56"/>
      <c r="AT26" s="57"/>
      <c r="AU26" s="38"/>
      <c r="AV26" s="38"/>
      <c r="AW26" s="132"/>
      <c r="AX26" s="137"/>
      <c r="AY26" s="58"/>
      <c r="AZ26" s="56"/>
    </row>
    <row r="27" spans="2:52" ht="26.25" customHeight="1" thickBot="1" x14ac:dyDescent="0.35">
      <c r="B27" s="57"/>
      <c r="C27" s="371"/>
      <c r="D27" s="371"/>
      <c r="E27" s="550"/>
      <c r="F27" s="551"/>
      <c r="G27" s="551"/>
      <c r="H27" s="551"/>
      <c r="I27" s="551"/>
      <c r="J27" s="411"/>
      <c r="K27" s="48"/>
      <c r="L27" s="45"/>
      <c r="N27" s="517"/>
      <c r="O27" s="371"/>
      <c r="P27" s="371"/>
      <c r="Q27" s="550"/>
      <c r="R27" s="552"/>
      <c r="S27" s="552"/>
      <c r="T27" s="553"/>
      <c r="U27" s="553"/>
      <c r="V27" s="554"/>
      <c r="W27" s="58"/>
      <c r="X27" s="56"/>
      <c r="Z27" s="57"/>
      <c r="AA27" s="38"/>
      <c r="AB27" s="38"/>
      <c r="AC27" s="495"/>
      <c r="AD27" s="496"/>
      <c r="AE27" s="497"/>
      <c r="AF27" s="497"/>
      <c r="AG27" s="497"/>
      <c r="AH27" s="498"/>
      <c r="AI27" s="58"/>
      <c r="AJ27" s="56"/>
      <c r="AL27" s="57"/>
      <c r="AM27" s="38"/>
      <c r="AN27" s="38"/>
      <c r="AO27" s="495"/>
      <c r="AP27" s="499"/>
      <c r="AQ27" s="58"/>
      <c r="AR27" s="56"/>
      <c r="AT27" s="57"/>
      <c r="AU27" s="38"/>
      <c r="AV27" s="38"/>
      <c r="AW27" s="495"/>
      <c r="AX27" s="499"/>
      <c r="AY27" s="58"/>
      <c r="AZ27" s="56"/>
    </row>
    <row r="28" spans="2:52" ht="14.5" thickBot="1" x14ac:dyDescent="0.35">
      <c r="B28" s="57"/>
      <c r="C28" s="371"/>
      <c r="D28" s="371"/>
      <c r="E28" s="555" t="s">
        <v>262</v>
      </c>
      <c r="F28" s="556">
        <f>SUM(F18:F26)</f>
        <v>105391.49999999999</v>
      </c>
      <c r="G28" s="556">
        <f>SUM(G17:G26)</f>
        <v>18679</v>
      </c>
      <c r="H28" s="556">
        <f>SUM(H17:H26)</f>
        <v>325866.57</v>
      </c>
      <c r="I28" s="556">
        <f>SUM(I17:I26)</f>
        <v>519627.17</v>
      </c>
      <c r="J28" s="408">
        <f>SUM(J17:J26)</f>
        <v>969564.24000000011</v>
      </c>
      <c r="K28" s="48"/>
      <c r="L28" s="45"/>
      <c r="N28" s="517"/>
      <c r="O28" s="371"/>
      <c r="P28" s="371"/>
      <c r="Q28" s="555" t="s">
        <v>262</v>
      </c>
      <c r="R28" s="557">
        <f>SUM(R17:R26)</f>
        <v>219737.45480000001</v>
      </c>
      <c r="S28" s="558">
        <f>SUM(S17:S26)</f>
        <v>119315</v>
      </c>
      <c r="T28" s="558">
        <f>SUM(T17:T26)</f>
        <v>400252</v>
      </c>
      <c r="U28" s="558">
        <f>SUM(U17:U26)</f>
        <v>436589</v>
      </c>
      <c r="V28" s="557">
        <f>SUM(V17:V26)</f>
        <v>1175893.4547999999</v>
      </c>
      <c r="W28" s="58"/>
      <c r="X28" s="56"/>
      <c r="Z28" s="57"/>
      <c r="AA28" s="38"/>
      <c r="AB28" s="38"/>
      <c r="AC28" s="139" t="s">
        <v>262</v>
      </c>
      <c r="AD28" s="476">
        <f>SUM(AD17:AD26)</f>
        <v>444208.08999999997</v>
      </c>
      <c r="AE28" s="476">
        <f>SUM(AE17:AE26)</f>
        <v>336914.9</v>
      </c>
      <c r="AF28" s="476">
        <f>SUM(AF17:AF26)</f>
        <v>267122.41000000003</v>
      </c>
      <c r="AG28" s="476">
        <f>SUM(AG17:AG26)</f>
        <v>914608.5</v>
      </c>
      <c r="AH28" s="477">
        <f>SUM(AH17:AH26)</f>
        <v>1962853.9000000001</v>
      </c>
      <c r="AI28" s="622"/>
      <c r="AJ28" s="56"/>
      <c r="AK28" s="627"/>
      <c r="AL28" s="57"/>
      <c r="AM28" s="38"/>
      <c r="AN28" s="38"/>
      <c r="AO28" s="139" t="s">
        <v>262</v>
      </c>
      <c r="AP28" s="138">
        <f>SUM(AP17:AP26)</f>
        <v>0</v>
      </c>
      <c r="AQ28" s="58"/>
      <c r="AR28" s="56"/>
      <c r="AT28" s="57"/>
      <c r="AU28" s="38"/>
      <c r="AV28" s="38"/>
      <c r="AW28" s="139" t="s">
        <v>262</v>
      </c>
      <c r="AX28" s="138">
        <f>SUM(AX17:AX26)</f>
        <v>0</v>
      </c>
      <c r="AY28" s="58"/>
      <c r="AZ28" s="56"/>
    </row>
    <row r="29" spans="2:52" ht="15" customHeight="1" thickBot="1" x14ac:dyDescent="0.35">
      <c r="B29" s="57"/>
      <c r="C29" s="371"/>
      <c r="D29" s="371"/>
      <c r="E29" s="615" t="s">
        <v>1101</v>
      </c>
      <c r="F29" s="686"/>
      <c r="G29" s="687"/>
      <c r="H29" s="687"/>
      <c r="I29" s="688"/>
      <c r="J29" s="616">
        <v>449362</v>
      </c>
      <c r="K29" s="48"/>
      <c r="L29" s="45"/>
      <c r="N29" s="517"/>
      <c r="O29" s="371"/>
      <c r="P29" s="371"/>
      <c r="Q29" s="615" t="s">
        <v>1101</v>
      </c>
      <c r="R29" s="686"/>
      <c r="S29" s="687"/>
      <c r="T29" s="687"/>
      <c r="U29" s="688"/>
      <c r="V29" s="616">
        <v>97049</v>
      </c>
      <c r="W29" s="58"/>
      <c r="X29" s="56"/>
      <c r="Z29" s="57"/>
      <c r="AA29" s="38"/>
      <c r="AB29" s="38"/>
      <c r="AC29" s="617" t="s">
        <v>1101</v>
      </c>
      <c r="AD29" s="689"/>
      <c r="AE29" s="690"/>
      <c r="AF29" s="690"/>
      <c r="AG29" s="691"/>
      <c r="AH29" s="616">
        <v>90371</v>
      </c>
      <c r="AI29" s="58"/>
      <c r="AJ29" s="56"/>
      <c r="AL29" s="57"/>
      <c r="AM29" s="38"/>
      <c r="AN29" s="38"/>
      <c r="AO29" s="139"/>
      <c r="AP29" s="138"/>
      <c r="AQ29" s="58"/>
      <c r="AR29" s="56"/>
      <c r="AT29" s="57"/>
      <c r="AU29" s="38"/>
      <c r="AV29" s="38"/>
      <c r="AW29" s="139"/>
      <c r="AX29" s="138"/>
      <c r="AY29" s="58"/>
      <c r="AZ29" s="56"/>
    </row>
    <row r="30" spans="2:52" ht="15" customHeight="1" thickBot="1" x14ac:dyDescent="0.35">
      <c r="B30" s="57"/>
      <c r="C30" s="371"/>
      <c r="D30" s="371"/>
      <c r="E30" s="615" t="s">
        <v>1102</v>
      </c>
      <c r="F30" s="686"/>
      <c r="G30" s="687"/>
      <c r="H30" s="687"/>
      <c r="I30" s="688"/>
      <c r="J30" s="616">
        <f>J28+J29</f>
        <v>1418926.2400000002</v>
      </c>
      <c r="K30" s="48"/>
      <c r="L30" s="45"/>
      <c r="N30" s="517"/>
      <c r="O30" s="371"/>
      <c r="P30" s="371"/>
      <c r="Q30" s="615" t="s">
        <v>1102</v>
      </c>
      <c r="R30" s="686"/>
      <c r="S30" s="687"/>
      <c r="T30" s="687"/>
      <c r="U30" s="688"/>
      <c r="V30" s="616">
        <f>V28+V29</f>
        <v>1272942.4547999999</v>
      </c>
      <c r="W30" s="58"/>
      <c r="X30" s="56"/>
      <c r="Z30" s="57"/>
      <c r="AA30" s="38"/>
      <c r="AB30" s="38"/>
      <c r="AC30" s="139" t="s">
        <v>1102</v>
      </c>
      <c r="AD30" s="689"/>
      <c r="AE30" s="690"/>
      <c r="AF30" s="690"/>
      <c r="AG30" s="691"/>
      <c r="AH30" s="616">
        <f>AH28+AH29</f>
        <v>2053224.9000000001</v>
      </c>
      <c r="AI30" s="622"/>
      <c r="AJ30" s="56"/>
      <c r="AK30" s="619"/>
      <c r="AL30" s="57"/>
      <c r="AM30" s="38"/>
      <c r="AN30" s="38"/>
      <c r="AO30" s="139" t="s">
        <v>262</v>
      </c>
      <c r="AP30" s="138">
        <f>SUM(AP18:AP27)</f>
        <v>0</v>
      </c>
      <c r="AQ30" s="58"/>
      <c r="AR30" s="56"/>
      <c r="AT30" s="57"/>
      <c r="AU30" s="38"/>
      <c r="AV30" s="38"/>
      <c r="AW30" s="139" t="s">
        <v>262</v>
      </c>
      <c r="AX30" s="138">
        <f>SUM(AX18:AX27)</f>
        <v>0</v>
      </c>
      <c r="AY30" s="58"/>
      <c r="AZ30" s="56"/>
    </row>
    <row r="31" spans="2:52" ht="34.5" customHeight="1" thickBot="1" x14ac:dyDescent="0.35">
      <c r="B31" s="57"/>
      <c r="C31" s="653" t="s">
        <v>266</v>
      </c>
      <c r="D31" s="653"/>
      <c r="E31" s="48"/>
      <c r="F31" s="519"/>
      <c r="G31" s="519"/>
      <c r="H31" s="519"/>
      <c r="I31" s="519"/>
      <c r="J31" s="519"/>
      <c r="K31" s="48"/>
      <c r="L31" s="45"/>
      <c r="N31" s="517"/>
      <c r="O31" s="653" t="s">
        <v>266</v>
      </c>
      <c r="P31" s="653"/>
      <c r="Q31" s="48"/>
      <c r="R31" s="48"/>
      <c r="S31" s="48"/>
      <c r="T31" s="48"/>
      <c r="U31" s="48"/>
      <c r="V31" s="559"/>
      <c r="W31" s="58"/>
      <c r="X31" s="56"/>
      <c r="Z31" s="57"/>
      <c r="AA31" s="654" t="s">
        <v>266</v>
      </c>
      <c r="AB31" s="654"/>
      <c r="AC31" s="58"/>
      <c r="AD31" s="58"/>
      <c r="AE31" s="58"/>
      <c r="AF31" s="58"/>
      <c r="AG31" s="58"/>
      <c r="AH31" s="621"/>
      <c r="AI31" s="58"/>
      <c r="AJ31" s="56"/>
      <c r="AL31" s="57"/>
      <c r="AM31" s="654" t="s">
        <v>266</v>
      </c>
      <c r="AN31" s="654"/>
      <c r="AO31" s="58"/>
      <c r="AP31" s="58"/>
      <c r="AQ31" s="58"/>
      <c r="AR31" s="56"/>
      <c r="AT31" s="57"/>
      <c r="AU31" s="654" t="s">
        <v>266</v>
      </c>
      <c r="AV31" s="654"/>
      <c r="AW31" s="58"/>
      <c r="AX31" s="58"/>
      <c r="AY31" s="58"/>
      <c r="AZ31" s="56"/>
    </row>
    <row r="32" spans="2:52" ht="50.15" customHeight="1" thickBot="1" x14ac:dyDescent="0.35">
      <c r="B32" s="57"/>
      <c r="C32" s="653" t="s">
        <v>269</v>
      </c>
      <c r="D32" s="653"/>
      <c r="E32" s="560" t="s">
        <v>214</v>
      </c>
      <c r="F32" s="561" t="s">
        <v>847</v>
      </c>
      <c r="G32" s="562" t="s">
        <v>848</v>
      </c>
      <c r="H32" s="563" t="s">
        <v>845</v>
      </c>
      <c r="I32" s="531" t="s">
        <v>846</v>
      </c>
      <c r="J32" s="564" t="s">
        <v>849</v>
      </c>
      <c r="K32" s="565" t="s">
        <v>237</v>
      </c>
      <c r="L32" s="45"/>
      <c r="N32" s="517"/>
      <c r="O32" s="653" t="s">
        <v>269</v>
      </c>
      <c r="P32" s="653"/>
      <c r="Q32" s="566" t="s">
        <v>214</v>
      </c>
      <c r="R32" s="567" t="s">
        <v>847</v>
      </c>
      <c r="S32" s="567" t="s">
        <v>848</v>
      </c>
      <c r="T32" s="567" t="s">
        <v>845</v>
      </c>
      <c r="U32" s="567" t="s">
        <v>846</v>
      </c>
      <c r="V32" s="568" t="s">
        <v>849</v>
      </c>
      <c r="W32" s="85" t="s">
        <v>237</v>
      </c>
      <c r="X32" s="56"/>
      <c r="Z32" s="57"/>
      <c r="AA32" s="654" t="s">
        <v>269</v>
      </c>
      <c r="AB32" s="654"/>
      <c r="AC32" s="352" t="s">
        <v>214</v>
      </c>
      <c r="AD32" s="465" t="s">
        <v>988</v>
      </c>
      <c r="AE32" s="465" t="s">
        <v>989</v>
      </c>
      <c r="AF32" s="465" t="s">
        <v>990</v>
      </c>
      <c r="AG32" s="465" t="s">
        <v>991</v>
      </c>
      <c r="AH32" s="466" t="s">
        <v>993</v>
      </c>
      <c r="AI32" s="85" t="s">
        <v>237</v>
      </c>
      <c r="AJ32" s="56"/>
      <c r="AL32" s="57"/>
      <c r="AM32" s="654" t="s">
        <v>269</v>
      </c>
      <c r="AN32" s="654"/>
      <c r="AO32" s="352" t="s">
        <v>214</v>
      </c>
      <c r="AP32" s="142" t="s">
        <v>216</v>
      </c>
      <c r="AQ32" s="85" t="s">
        <v>237</v>
      </c>
      <c r="AR32" s="56"/>
      <c r="AT32" s="57"/>
      <c r="AU32" s="654" t="s">
        <v>269</v>
      </c>
      <c r="AV32" s="654"/>
      <c r="AW32" s="352" t="s">
        <v>214</v>
      </c>
      <c r="AX32" s="142" t="s">
        <v>216</v>
      </c>
      <c r="AY32" s="85" t="s">
        <v>237</v>
      </c>
      <c r="AZ32" s="56"/>
    </row>
    <row r="33" spans="2:52" ht="56" x14ac:dyDescent="0.3">
      <c r="B33" s="57"/>
      <c r="C33" s="371"/>
      <c r="D33" s="371"/>
      <c r="E33" s="482" t="s">
        <v>835</v>
      </c>
      <c r="F33" s="569">
        <v>14065</v>
      </c>
      <c r="G33" s="570">
        <v>95750</v>
      </c>
      <c r="H33" s="571">
        <v>318962.2</v>
      </c>
      <c r="I33" s="572">
        <v>37000</v>
      </c>
      <c r="J33" s="573">
        <f>SUM(F33:I33)</f>
        <v>465777.2</v>
      </c>
      <c r="K33" s="574">
        <v>44561</v>
      </c>
      <c r="L33" s="45"/>
      <c r="N33" s="517"/>
      <c r="O33" s="371"/>
      <c r="P33" s="371"/>
      <c r="Q33" s="575" t="s">
        <v>835</v>
      </c>
      <c r="R33" s="576">
        <v>14065</v>
      </c>
      <c r="S33" s="576">
        <v>33165</v>
      </c>
      <c r="T33" s="576">
        <v>147712</v>
      </c>
      <c r="U33" s="576">
        <v>46500</v>
      </c>
      <c r="V33" s="577">
        <f>SUM(R33:U33)</f>
        <v>241442</v>
      </c>
      <c r="W33" s="456">
        <v>44742</v>
      </c>
      <c r="X33" s="56"/>
      <c r="Z33" s="57"/>
      <c r="AA33" s="38"/>
      <c r="AB33" s="38"/>
      <c r="AC33" s="21" t="s">
        <v>835</v>
      </c>
      <c r="AD33" s="500">
        <v>1500</v>
      </c>
      <c r="AE33" s="500">
        <v>2500</v>
      </c>
      <c r="AF33" s="500">
        <v>15500</v>
      </c>
      <c r="AG33" s="468">
        <v>3927.28</v>
      </c>
      <c r="AH33" s="469">
        <f>SUM(AD33:AG33)</f>
        <v>23427.279999999999</v>
      </c>
      <c r="AI33" s="473">
        <v>45107</v>
      </c>
      <c r="AJ33" s="56"/>
      <c r="AL33" s="57"/>
      <c r="AM33" s="38"/>
      <c r="AN33" s="38"/>
      <c r="AO33" s="14"/>
      <c r="AP33" s="97"/>
      <c r="AQ33" s="119"/>
      <c r="AR33" s="56"/>
      <c r="AT33" s="57"/>
      <c r="AU33" s="38"/>
      <c r="AV33" s="38"/>
      <c r="AW33" s="14"/>
      <c r="AX33" s="97"/>
      <c r="AY33" s="119"/>
      <c r="AZ33" s="56"/>
    </row>
    <row r="34" spans="2:52" ht="98" x14ac:dyDescent="0.3">
      <c r="B34" s="57"/>
      <c r="C34" s="371"/>
      <c r="D34" s="371"/>
      <c r="E34" s="481" t="s">
        <v>836</v>
      </c>
      <c r="F34" s="578">
        <v>64928</v>
      </c>
      <c r="G34" s="543">
        <v>46997</v>
      </c>
      <c r="H34" s="579">
        <v>9938</v>
      </c>
      <c r="I34" s="544">
        <v>220070</v>
      </c>
      <c r="J34" s="573">
        <f t="shared" ref="J34:J42" si="3">SUM(F34:I34)</f>
        <v>341933</v>
      </c>
      <c r="K34" s="580">
        <v>45107</v>
      </c>
      <c r="L34" s="45"/>
      <c r="N34" s="517"/>
      <c r="O34" s="371"/>
      <c r="P34" s="371"/>
      <c r="Q34" s="581" t="s">
        <v>836</v>
      </c>
      <c r="R34" s="576">
        <v>88594</v>
      </c>
      <c r="S34" s="576">
        <v>120018</v>
      </c>
      <c r="T34" s="576">
        <v>9938</v>
      </c>
      <c r="U34" s="576">
        <v>88225.77</v>
      </c>
      <c r="V34" s="577">
        <f t="shared" ref="V34:V42" si="4">SUM(R34:U34)</f>
        <v>306775.77</v>
      </c>
      <c r="W34" s="457">
        <v>44895</v>
      </c>
      <c r="X34" s="56"/>
      <c r="Z34" s="57"/>
      <c r="AA34" s="38"/>
      <c r="AB34" s="38"/>
      <c r="AC34" s="15" t="s">
        <v>836</v>
      </c>
      <c r="AD34" s="501">
        <f>30000+47928+2000</f>
        <v>79928</v>
      </c>
      <c r="AE34" s="501">
        <v>74967</v>
      </c>
      <c r="AF34" s="501">
        <v>9638</v>
      </c>
      <c r="AG34" s="470">
        <v>31838.22</v>
      </c>
      <c r="AH34" s="469">
        <f t="shared" ref="AH34:AH42" si="5">SUM(AD34:AG34)</f>
        <v>196371.22</v>
      </c>
      <c r="AI34" s="474">
        <v>45260</v>
      </c>
      <c r="AJ34" s="56"/>
      <c r="AL34" s="57"/>
      <c r="AM34" s="38"/>
      <c r="AN34" s="38"/>
      <c r="AO34" s="15"/>
      <c r="AP34" s="98"/>
      <c r="AQ34" s="120"/>
      <c r="AR34" s="56"/>
      <c r="AT34" s="57"/>
      <c r="AU34" s="38"/>
      <c r="AV34" s="38"/>
      <c r="AW34" s="15"/>
      <c r="AX34" s="98"/>
      <c r="AY34" s="120"/>
      <c r="AZ34" s="56"/>
    </row>
    <row r="35" spans="2:52" ht="42" x14ac:dyDescent="0.3">
      <c r="B35" s="57"/>
      <c r="C35" s="371"/>
      <c r="D35" s="371"/>
      <c r="E35" s="481" t="s">
        <v>837</v>
      </c>
      <c r="F35" s="578">
        <v>6240</v>
      </c>
      <c r="G35" s="543">
        <v>91900</v>
      </c>
      <c r="H35" s="579">
        <v>32210</v>
      </c>
      <c r="I35" s="582">
        <v>28694</v>
      </c>
      <c r="J35" s="583">
        <f t="shared" si="3"/>
        <v>159044</v>
      </c>
      <c r="K35" s="580">
        <v>44804</v>
      </c>
      <c r="L35" s="45"/>
      <c r="N35" s="517"/>
      <c r="O35" s="371"/>
      <c r="P35" s="371"/>
      <c r="Q35" s="581" t="s">
        <v>837</v>
      </c>
      <c r="R35" s="576">
        <v>6580</v>
      </c>
      <c r="S35" s="576">
        <v>137500</v>
      </c>
      <c r="T35" s="576">
        <v>14680</v>
      </c>
      <c r="U35" s="576">
        <v>25994</v>
      </c>
      <c r="V35" s="577">
        <f t="shared" si="4"/>
        <v>184754</v>
      </c>
      <c r="W35" s="457">
        <v>44895</v>
      </c>
      <c r="X35" s="56"/>
      <c r="Z35" s="57"/>
      <c r="AA35" s="38"/>
      <c r="AB35" s="38"/>
      <c r="AC35" s="15" t="s">
        <v>837</v>
      </c>
      <c r="AD35" s="501">
        <v>4080</v>
      </c>
      <c r="AE35" s="501">
        <v>36647.599999999999</v>
      </c>
      <c r="AF35" s="501">
        <v>34930</v>
      </c>
      <c r="AG35" s="470">
        <v>14692.39</v>
      </c>
      <c r="AH35" s="469">
        <f t="shared" si="5"/>
        <v>90349.99</v>
      </c>
      <c r="AI35" s="474">
        <v>45260</v>
      </c>
      <c r="AJ35" s="56"/>
      <c r="AL35" s="57"/>
      <c r="AM35" s="38"/>
      <c r="AN35" s="38"/>
      <c r="AO35" s="15"/>
      <c r="AP35" s="98"/>
      <c r="AQ35" s="120"/>
      <c r="AR35" s="56"/>
      <c r="AT35" s="57"/>
      <c r="AU35" s="38"/>
      <c r="AV35" s="38"/>
      <c r="AW35" s="15"/>
      <c r="AX35" s="98"/>
      <c r="AY35" s="120"/>
      <c r="AZ35" s="56"/>
    </row>
    <row r="36" spans="2:52" ht="56" x14ac:dyDescent="0.3">
      <c r="B36" s="57"/>
      <c r="C36" s="371"/>
      <c r="D36" s="371"/>
      <c r="E36" s="481" t="s">
        <v>838</v>
      </c>
      <c r="F36" s="578">
        <v>163250.75</v>
      </c>
      <c r="G36" s="543">
        <v>6770</v>
      </c>
      <c r="H36" s="579">
        <v>9750.75</v>
      </c>
      <c r="I36" s="582">
        <v>7050.75</v>
      </c>
      <c r="J36" s="583">
        <f t="shared" si="3"/>
        <v>186822.25</v>
      </c>
      <c r="K36" s="580">
        <v>45504</v>
      </c>
      <c r="L36" s="45"/>
      <c r="N36" s="517"/>
      <c r="O36" s="371"/>
      <c r="P36" s="371"/>
      <c r="Q36" s="581" t="s">
        <v>838</v>
      </c>
      <c r="R36" s="576">
        <v>131437.38</v>
      </c>
      <c r="S36" s="576">
        <v>9265</v>
      </c>
      <c r="T36" s="576">
        <v>12405</v>
      </c>
      <c r="U36" s="576">
        <v>10300</v>
      </c>
      <c r="V36" s="577">
        <f t="shared" si="4"/>
        <v>163407.38</v>
      </c>
      <c r="W36" s="457">
        <v>44926</v>
      </c>
      <c r="X36" s="56"/>
      <c r="Z36" s="57"/>
      <c r="AA36" s="38"/>
      <c r="AB36" s="38"/>
      <c r="AC36" s="15" t="s">
        <v>838</v>
      </c>
      <c r="AD36" s="501">
        <v>154096.26999999999</v>
      </c>
      <c r="AE36" s="501">
        <v>7740.89</v>
      </c>
      <c r="AF36" s="501">
        <v>10540</v>
      </c>
      <c r="AG36" s="470">
        <v>15083.99</v>
      </c>
      <c r="AH36" s="469">
        <f t="shared" si="5"/>
        <v>187461.15</v>
      </c>
      <c r="AI36" s="474">
        <v>45291</v>
      </c>
      <c r="AJ36" s="56"/>
      <c r="AL36" s="57"/>
      <c r="AM36" s="38"/>
      <c r="AN36" s="38"/>
      <c r="AO36" s="15"/>
      <c r="AP36" s="98"/>
      <c r="AQ36" s="120"/>
      <c r="AR36" s="56"/>
      <c r="AT36" s="57"/>
      <c r="AU36" s="38"/>
      <c r="AV36" s="38"/>
      <c r="AW36" s="15"/>
      <c r="AX36" s="98"/>
      <c r="AY36" s="120"/>
      <c r="AZ36" s="56"/>
    </row>
    <row r="37" spans="2:52" ht="70" x14ac:dyDescent="0.3">
      <c r="B37" s="57"/>
      <c r="C37" s="371"/>
      <c r="D37" s="371"/>
      <c r="E37" s="481" t="s">
        <v>839</v>
      </c>
      <c r="F37" s="578">
        <v>105094</v>
      </c>
      <c r="G37" s="543">
        <v>2953</v>
      </c>
      <c r="H37" s="579">
        <v>15494</v>
      </c>
      <c r="I37" s="582">
        <v>10494</v>
      </c>
      <c r="J37" s="583">
        <f t="shared" si="3"/>
        <v>134035</v>
      </c>
      <c r="K37" s="580">
        <v>45504</v>
      </c>
      <c r="L37" s="45"/>
      <c r="N37" s="517"/>
      <c r="O37" s="371"/>
      <c r="P37" s="371"/>
      <c r="Q37" s="581" t="s">
        <v>839</v>
      </c>
      <c r="R37" s="576">
        <v>101186</v>
      </c>
      <c r="S37" s="576">
        <v>12953</v>
      </c>
      <c r="T37" s="576">
        <v>22362</v>
      </c>
      <c r="U37" s="576">
        <v>362</v>
      </c>
      <c r="V37" s="577">
        <f t="shared" si="4"/>
        <v>136863</v>
      </c>
      <c r="W37" s="457">
        <v>44926</v>
      </c>
      <c r="X37" s="56"/>
      <c r="Z37" s="57"/>
      <c r="AA37" s="38"/>
      <c r="AB37" s="38"/>
      <c r="AC37" s="15" t="s">
        <v>839</v>
      </c>
      <c r="AD37" s="501">
        <f>5000+20500+62+19500</f>
        <v>45062</v>
      </c>
      <c r="AE37" s="501">
        <v>20453</v>
      </c>
      <c r="AF37" s="501">
        <v>32362</v>
      </c>
      <c r="AG37" s="470">
        <v>10362</v>
      </c>
      <c r="AH37" s="469">
        <f t="shared" si="5"/>
        <v>108239</v>
      </c>
      <c r="AI37" s="474">
        <v>45291</v>
      </c>
      <c r="AJ37" s="56"/>
      <c r="AL37" s="57"/>
      <c r="AM37" s="38"/>
      <c r="AN37" s="38"/>
      <c r="AO37" s="15"/>
      <c r="AP37" s="98"/>
      <c r="AQ37" s="120"/>
      <c r="AR37" s="56"/>
      <c r="AT37" s="57"/>
      <c r="AU37" s="38"/>
      <c r="AV37" s="38"/>
      <c r="AW37" s="15"/>
      <c r="AX37" s="98"/>
      <c r="AY37" s="120"/>
      <c r="AZ37" s="56"/>
    </row>
    <row r="38" spans="2:52" ht="42" x14ac:dyDescent="0.3">
      <c r="B38" s="57"/>
      <c r="C38" s="371"/>
      <c r="D38" s="371"/>
      <c r="E38" s="481" t="s">
        <v>840</v>
      </c>
      <c r="F38" s="578">
        <v>0</v>
      </c>
      <c r="G38" s="543">
        <v>11000</v>
      </c>
      <c r="H38" s="579">
        <v>8200</v>
      </c>
      <c r="I38" s="544">
        <v>8200</v>
      </c>
      <c r="J38" s="573">
        <f t="shared" si="3"/>
        <v>27400</v>
      </c>
      <c r="K38" s="580">
        <v>44742</v>
      </c>
      <c r="L38" s="45"/>
      <c r="N38" s="517"/>
      <c r="O38" s="371"/>
      <c r="P38" s="371"/>
      <c r="Q38" s="581" t="s">
        <v>840</v>
      </c>
      <c r="R38" s="576">
        <v>42000</v>
      </c>
      <c r="S38" s="576">
        <v>10000</v>
      </c>
      <c r="T38" s="576">
        <v>8200</v>
      </c>
      <c r="U38" s="576">
        <v>8200</v>
      </c>
      <c r="V38" s="577">
        <f t="shared" si="4"/>
        <v>68400</v>
      </c>
      <c r="W38" s="457">
        <v>44926</v>
      </c>
      <c r="X38" s="56"/>
      <c r="Z38" s="57"/>
      <c r="AA38" s="38"/>
      <c r="AB38" s="38"/>
      <c r="AC38" s="15" t="s">
        <v>840</v>
      </c>
      <c r="AD38" s="501">
        <v>70000</v>
      </c>
      <c r="AE38" s="501">
        <v>21000</v>
      </c>
      <c r="AF38" s="501">
        <v>8200</v>
      </c>
      <c r="AG38" s="470">
        <v>10000</v>
      </c>
      <c r="AH38" s="469">
        <f t="shared" si="5"/>
        <v>109200</v>
      </c>
      <c r="AI38" s="474">
        <v>45291</v>
      </c>
      <c r="AJ38" s="56"/>
      <c r="AL38" s="57"/>
      <c r="AM38" s="38"/>
      <c r="AN38" s="38"/>
      <c r="AO38" s="15"/>
      <c r="AP38" s="98"/>
      <c r="AQ38" s="120"/>
      <c r="AR38" s="56"/>
      <c r="AT38" s="57"/>
      <c r="AU38" s="38"/>
      <c r="AV38" s="38"/>
      <c r="AW38" s="15"/>
      <c r="AX38" s="98"/>
      <c r="AY38" s="120"/>
      <c r="AZ38" s="56"/>
    </row>
    <row r="39" spans="2:52" ht="56" x14ac:dyDescent="0.3">
      <c r="B39" s="57"/>
      <c r="C39" s="371"/>
      <c r="D39" s="371"/>
      <c r="E39" s="25" t="s">
        <v>841</v>
      </c>
      <c r="F39" s="579">
        <v>61485.32</v>
      </c>
      <c r="G39" s="543">
        <v>140000</v>
      </c>
      <c r="H39" s="579">
        <v>335999.71</v>
      </c>
      <c r="I39" s="582">
        <v>113680</v>
      </c>
      <c r="J39" s="583">
        <f t="shared" si="3"/>
        <v>651165.03</v>
      </c>
      <c r="K39" s="580">
        <v>44834</v>
      </c>
      <c r="L39" s="45"/>
      <c r="N39" s="517"/>
      <c r="O39" s="371"/>
      <c r="P39" s="371"/>
      <c r="Q39" s="581" t="s">
        <v>841</v>
      </c>
      <c r="R39" s="576">
        <v>50200</v>
      </c>
      <c r="S39" s="576">
        <v>71000</v>
      </c>
      <c r="T39" s="576">
        <v>133116.29</v>
      </c>
      <c r="U39" s="576">
        <v>8200</v>
      </c>
      <c r="V39" s="577">
        <f t="shared" si="4"/>
        <v>262516.29000000004</v>
      </c>
      <c r="W39" s="457">
        <v>44926</v>
      </c>
      <c r="X39" s="56"/>
      <c r="Z39" s="57"/>
      <c r="AA39" s="38"/>
      <c r="AB39" s="38"/>
      <c r="AC39" s="15" t="s">
        <v>841</v>
      </c>
      <c r="AD39" s="501">
        <v>43500</v>
      </c>
      <c r="AE39" s="501">
        <v>188000</v>
      </c>
      <c r="AF39" s="501">
        <v>124076.75</v>
      </c>
      <c r="AG39" s="470">
        <v>39973.769999999997</v>
      </c>
      <c r="AH39" s="469">
        <f t="shared" si="5"/>
        <v>395550.52</v>
      </c>
      <c r="AI39" s="474">
        <v>45291</v>
      </c>
      <c r="AJ39" s="56"/>
      <c r="AL39" s="57"/>
      <c r="AM39" s="38"/>
      <c r="AN39" s="38"/>
      <c r="AO39" s="15"/>
      <c r="AP39" s="98"/>
      <c r="AQ39" s="120"/>
      <c r="AR39" s="56"/>
      <c r="AT39" s="57"/>
      <c r="AU39" s="38"/>
      <c r="AV39" s="38"/>
      <c r="AW39" s="15"/>
      <c r="AX39" s="98"/>
      <c r="AY39" s="120"/>
      <c r="AZ39" s="56"/>
    </row>
    <row r="40" spans="2:52" ht="42" x14ac:dyDescent="0.3">
      <c r="B40" s="57"/>
      <c r="C40" s="371"/>
      <c r="D40" s="371"/>
      <c r="E40" s="25" t="s">
        <v>842</v>
      </c>
      <c r="F40" s="584">
        <v>151566</v>
      </c>
      <c r="G40" s="543">
        <v>1950</v>
      </c>
      <c r="H40" s="584">
        <v>222963</v>
      </c>
      <c r="I40" s="582">
        <v>350930</v>
      </c>
      <c r="J40" s="583">
        <f t="shared" si="3"/>
        <v>727409</v>
      </c>
      <c r="K40" s="580">
        <v>45230</v>
      </c>
      <c r="L40" s="45"/>
      <c r="N40" s="517"/>
      <c r="O40" s="371"/>
      <c r="P40" s="371"/>
      <c r="Q40" s="581" t="s">
        <v>842</v>
      </c>
      <c r="R40" s="576">
        <v>110566</v>
      </c>
      <c r="S40" s="576">
        <v>401960</v>
      </c>
      <c r="T40" s="576">
        <v>464529</v>
      </c>
      <c r="U40" s="576">
        <v>445930</v>
      </c>
      <c r="V40" s="577">
        <f t="shared" si="4"/>
        <v>1422985</v>
      </c>
      <c r="W40" s="457">
        <v>44926</v>
      </c>
      <c r="X40" s="56"/>
      <c r="Z40" s="57"/>
      <c r="AA40" s="38"/>
      <c r="AB40" s="38"/>
      <c r="AC40" s="15" t="s">
        <v>842</v>
      </c>
      <c r="AD40" s="501">
        <v>110566</v>
      </c>
      <c r="AE40" s="501">
        <v>500000</v>
      </c>
      <c r="AF40" s="501">
        <v>720896.19</v>
      </c>
      <c r="AG40" s="470">
        <v>1566</v>
      </c>
      <c r="AH40" s="469">
        <f t="shared" si="5"/>
        <v>1333028.19</v>
      </c>
      <c r="AI40" s="474">
        <v>45291</v>
      </c>
      <c r="AJ40" s="56"/>
      <c r="AL40" s="57"/>
      <c r="AM40" s="38"/>
      <c r="AN40" s="38"/>
      <c r="AO40" s="15"/>
      <c r="AP40" s="98"/>
      <c r="AQ40" s="120"/>
      <c r="AR40" s="56"/>
      <c r="AT40" s="57"/>
      <c r="AU40" s="38"/>
      <c r="AV40" s="38"/>
      <c r="AW40" s="15"/>
      <c r="AX40" s="98"/>
      <c r="AY40" s="120"/>
      <c r="AZ40" s="56"/>
    </row>
    <row r="41" spans="2:52" ht="98" x14ac:dyDescent="0.3">
      <c r="B41" s="57"/>
      <c r="C41" s="371"/>
      <c r="D41" s="371"/>
      <c r="E41" s="25" t="s">
        <v>843</v>
      </c>
      <c r="F41" s="579">
        <v>41566</v>
      </c>
      <c r="G41" s="543">
        <v>19050</v>
      </c>
      <c r="H41" s="584">
        <v>55204</v>
      </c>
      <c r="I41" s="544">
        <v>56870</v>
      </c>
      <c r="J41" s="573">
        <f t="shared" si="3"/>
        <v>172690</v>
      </c>
      <c r="K41" s="580">
        <v>45596</v>
      </c>
      <c r="L41" s="45"/>
      <c r="N41" s="517"/>
      <c r="O41" s="371"/>
      <c r="P41" s="371"/>
      <c r="Q41" s="581" t="s">
        <v>843</v>
      </c>
      <c r="R41" s="576">
        <v>33233</v>
      </c>
      <c r="S41" s="576">
        <v>55767</v>
      </c>
      <c r="T41" s="576">
        <v>6920</v>
      </c>
      <c r="U41" s="576">
        <v>5304</v>
      </c>
      <c r="V41" s="577">
        <f t="shared" si="4"/>
        <v>101224</v>
      </c>
      <c r="W41" s="457">
        <v>44926</v>
      </c>
      <c r="X41" s="56"/>
      <c r="Z41" s="57"/>
      <c r="AA41" s="38"/>
      <c r="AB41" s="38"/>
      <c r="AC41" s="132" t="s">
        <v>843</v>
      </c>
      <c r="AD41" s="501">
        <v>21566</v>
      </c>
      <c r="AE41" s="501">
        <v>73652</v>
      </c>
      <c r="AF41" s="501">
        <v>102563.36</v>
      </c>
      <c r="AG41" s="470">
        <v>105497.89</v>
      </c>
      <c r="AH41" s="469">
        <f t="shared" si="5"/>
        <v>303279.25</v>
      </c>
      <c r="AI41" s="474">
        <v>45291</v>
      </c>
      <c r="AJ41" s="56"/>
      <c r="AL41" s="57"/>
      <c r="AM41" s="38"/>
      <c r="AN41" s="38"/>
      <c r="AO41" s="15"/>
      <c r="AP41" s="98"/>
      <c r="AQ41" s="120"/>
      <c r="AR41" s="56"/>
      <c r="AT41" s="57"/>
      <c r="AU41" s="38"/>
      <c r="AV41" s="38"/>
      <c r="AW41" s="15"/>
      <c r="AX41" s="98"/>
      <c r="AY41" s="120"/>
      <c r="AZ41" s="56"/>
    </row>
    <row r="42" spans="2:52" ht="14.5" thickBot="1" x14ac:dyDescent="0.35">
      <c r="B42" s="57"/>
      <c r="C42" s="371"/>
      <c r="D42" s="371"/>
      <c r="E42" s="26" t="s">
        <v>844</v>
      </c>
      <c r="F42" s="585">
        <v>55658</v>
      </c>
      <c r="G42" s="586">
        <v>42829</v>
      </c>
      <c r="H42" s="586">
        <v>33526.870000000003</v>
      </c>
      <c r="I42" s="587">
        <v>34947</v>
      </c>
      <c r="J42" s="588">
        <f t="shared" si="3"/>
        <v>166960.87</v>
      </c>
      <c r="K42" s="589">
        <v>45596</v>
      </c>
      <c r="L42" s="45"/>
      <c r="N42" s="517"/>
      <c r="O42" s="371"/>
      <c r="P42" s="371"/>
      <c r="Q42" s="590" t="s">
        <v>844</v>
      </c>
      <c r="R42" s="576">
        <v>24496</v>
      </c>
      <c r="S42" s="576">
        <v>45529</v>
      </c>
      <c r="T42" s="576">
        <v>33526.870000000003</v>
      </c>
      <c r="U42" s="576">
        <v>34545.870000000003</v>
      </c>
      <c r="V42" s="577">
        <f t="shared" si="4"/>
        <v>138097.74</v>
      </c>
      <c r="W42" s="458"/>
      <c r="X42" s="56"/>
      <c r="Z42" s="57"/>
      <c r="AA42" s="38"/>
      <c r="AB42" s="38"/>
      <c r="AC42" s="132" t="s">
        <v>844</v>
      </c>
      <c r="AD42" s="501">
        <v>25306</v>
      </c>
      <c r="AE42" s="501">
        <v>47358</v>
      </c>
      <c r="AF42" s="501">
        <v>30026.86</v>
      </c>
      <c r="AG42" s="470">
        <v>49999.68</v>
      </c>
      <c r="AH42" s="469">
        <f t="shared" si="5"/>
        <v>152690.54</v>
      </c>
      <c r="AI42" s="472"/>
      <c r="AJ42" s="56"/>
      <c r="AL42" s="57"/>
      <c r="AM42" s="38"/>
      <c r="AN42" s="38"/>
      <c r="AO42" s="132"/>
      <c r="AP42" s="133"/>
      <c r="AQ42" s="134"/>
      <c r="AR42" s="56"/>
      <c r="AT42" s="57"/>
      <c r="AU42" s="38"/>
      <c r="AV42" s="38"/>
      <c r="AW42" s="132"/>
      <c r="AX42" s="133"/>
      <c r="AY42" s="134"/>
      <c r="AZ42" s="56"/>
    </row>
    <row r="43" spans="2:52" ht="14.5" thickBot="1" x14ac:dyDescent="0.35">
      <c r="B43" s="57"/>
      <c r="C43" s="371"/>
      <c r="D43" s="371"/>
      <c r="E43" s="555" t="s">
        <v>262</v>
      </c>
      <c r="F43" s="591">
        <f>SUM(F33:F42)</f>
        <v>663853.07000000007</v>
      </c>
      <c r="G43" s="592">
        <f>SUM(G33:G42)</f>
        <v>459199</v>
      </c>
      <c r="H43" s="593">
        <f>SUM(H33:H42)</f>
        <v>1042248.53</v>
      </c>
      <c r="I43" s="563">
        <f>SUM(I33:I42)</f>
        <v>867935.75</v>
      </c>
      <c r="J43" s="594">
        <f>SUM(F43:I43)</f>
        <v>3033236.35</v>
      </c>
      <c r="K43" s="595"/>
      <c r="L43" s="45"/>
      <c r="N43" s="517"/>
      <c r="O43" s="371"/>
      <c r="P43" s="371"/>
      <c r="Q43" s="596" t="s">
        <v>262</v>
      </c>
      <c r="R43" s="597">
        <f>SUM(R33:R42)</f>
        <v>602357.38</v>
      </c>
      <c r="S43" s="597">
        <f>SUM(S33:S42)</f>
        <v>897157</v>
      </c>
      <c r="T43" s="597">
        <f t="shared" ref="T43:V43" si="6">SUM(T33:T42)</f>
        <v>853389.16</v>
      </c>
      <c r="U43" s="597">
        <f t="shared" si="6"/>
        <v>673561.64</v>
      </c>
      <c r="V43" s="598">
        <f t="shared" si="6"/>
        <v>3026465.1799999997</v>
      </c>
      <c r="W43" s="455"/>
      <c r="X43" s="56"/>
      <c r="Z43" s="57"/>
      <c r="AA43" s="38"/>
      <c r="AB43" s="38"/>
      <c r="AC43" s="139" t="s">
        <v>262</v>
      </c>
      <c r="AD43" s="471">
        <f>SUM(AD33:AD42)</f>
        <v>555604.27</v>
      </c>
      <c r="AE43" s="471">
        <f>SUM(AE33:AE42)</f>
        <v>972318.49</v>
      </c>
      <c r="AF43" s="471">
        <f>SUM(AF33:AF42)</f>
        <v>1088733.1600000001</v>
      </c>
      <c r="AG43" s="471">
        <f>SUM(AG33:AG42)</f>
        <v>282941.21999999997</v>
      </c>
      <c r="AH43" s="471">
        <f>SUM(AH33:AH42)</f>
        <v>2899597.14</v>
      </c>
      <c r="AI43" s="136"/>
      <c r="AJ43" s="56"/>
      <c r="AL43" s="57"/>
      <c r="AM43" s="38"/>
      <c r="AN43" s="38"/>
      <c r="AO43" s="139" t="s">
        <v>262</v>
      </c>
      <c r="AP43" s="135">
        <f>SUM(AP33:AP42)</f>
        <v>0</v>
      </c>
      <c r="AQ43" s="136"/>
      <c r="AR43" s="56"/>
      <c r="AT43" s="57"/>
      <c r="AU43" s="38"/>
      <c r="AV43" s="38"/>
      <c r="AW43" s="139" t="s">
        <v>262</v>
      </c>
      <c r="AX43" s="135">
        <f>SUM(AX33:AX42)</f>
        <v>0</v>
      </c>
      <c r="AY43" s="136"/>
      <c r="AZ43" s="56"/>
    </row>
    <row r="44" spans="2:52" ht="15" customHeight="1" thickBot="1" x14ac:dyDescent="0.35">
      <c r="B44" s="57"/>
      <c r="C44" s="371"/>
      <c r="D44" s="371"/>
      <c r="E44" s="615" t="s">
        <v>1101</v>
      </c>
      <c r="F44" s="686"/>
      <c r="G44" s="687"/>
      <c r="H44" s="687"/>
      <c r="I44" s="688"/>
      <c r="J44" s="616">
        <v>97049</v>
      </c>
      <c r="K44" s="48"/>
      <c r="L44" s="45"/>
      <c r="N44" s="517"/>
      <c r="O44" s="371"/>
      <c r="P44" s="371"/>
      <c r="Q44" s="615" t="s">
        <v>1101</v>
      </c>
      <c r="R44" s="686"/>
      <c r="S44" s="687"/>
      <c r="T44" s="687"/>
      <c r="U44" s="688"/>
      <c r="V44" s="616">
        <v>90371</v>
      </c>
      <c r="W44" s="58"/>
      <c r="X44" s="56"/>
      <c r="Z44" s="57"/>
      <c r="AA44" s="38"/>
      <c r="AB44" s="38"/>
      <c r="AC44" s="617" t="s">
        <v>1101</v>
      </c>
      <c r="AD44" s="689"/>
      <c r="AE44" s="690"/>
      <c r="AF44" s="690"/>
      <c r="AG44" s="691"/>
      <c r="AH44" s="616">
        <v>96509</v>
      </c>
      <c r="AI44" s="58"/>
      <c r="AJ44" s="56"/>
      <c r="AL44" s="57"/>
      <c r="AM44" s="38"/>
      <c r="AN44" s="38"/>
      <c r="AO44" s="139"/>
      <c r="AP44" s="138"/>
      <c r="AQ44" s="58"/>
      <c r="AR44" s="56"/>
      <c r="AT44" s="57"/>
      <c r="AU44" s="38"/>
      <c r="AV44" s="38"/>
      <c r="AW44" s="139"/>
      <c r="AX44" s="138"/>
      <c r="AY44" s="58"/>
      <c r="AZ44" s="56"/>
    </row>
    <row r="45" spans="2:52" ht="15" customHeight="1" thickBot="1" x14ac:dyDescent="0.35">
      <c r="B45" s="57"/>
      <c r="C45" s="371"/>
      <c r="D45" s="371"/>
      <c r="E45" s="615" t="s">
        <v>1102</v>
      </c>
      <c r="F45" s="686"/>
      <c r="G45" s="687"/>
      <c r="H45" s="687"/>
      <c r="I45" s="688"/>
      <c r="J45" s="616">
        <f>J43+J44</f>
        <v>3130285.35</v>
      </c>
      <c r="K45" s="48"/>
      <c r="L45" s="45"/>
      <c r="N45" s="517"/>
      <c r="O45" s="371"/>
      <c r="P45" s="371"/>
      <c r="Q45" s="615" t="s">
        <v>1102</v>
      </c>
      <c r="R45" s="686"/>
      <c r="S45" s="687"/>
      <c r="T45" s="687"/>
      <c r="U45" s="688"/>
      <c r="V45" s="616">
        <f>V43+V44</f>
        <v>3116836.1799999997</v>
      </c>
      <c r="W45" s="58"/>
      <c r="X45" s="56"/>
      <c r="Z45" s="57"/>
      <c r="AA45" s="38"/>
      <c r="AB45" s="38"/>
      <c r="AC45" s="617" t="s">
        <v>1102</v>
      </c>
      <c r="AD45" s="689"/>
      <c r="AE45" s="690"/>
      <c r="AF45" s="690"/>
      <c r="AG45" s="691"/>
      <c r="AH45" s="616">
        <f>AH43+AH44</f>
        <v>2996106.14</v>
      </c>
      <c r="AI45" s="58"/>
      <c r="AJ45" s="56"/>
      <c r="AL45" s="57"/>
      <c r="AM45" s="38"/>
      <c r="AN45" s="38"/>
      <c r="AO45" s="139" t="s">
        <v>262</v>
      </c>
      <c r="AP45" s="138">
        <f>SUM(AP33:AP42)</f>
        <v>0</v>
      </c>
      <c r="AQ45" s="58"/>
      <c r="AR45" s="56"/>
      <c r="AT45" s="57"/>
      <c r="AU45" s="38"/>
      <c r="AV45" s="38"/>
      <c r="AW45" s="139" t="s">
        <v>262</v>
      </c>
      <c r="AX45" s="138">
        <f>SUM(AX33:AX42)</f>
        <v>0</v>
      </c>
      <c r="AY45" s="58"/>
      <c r="AZ45" s="56"/>
    </row>
    <row r="46" spans="2:52" ht="63.75" customHeight="1" thickBot="1" x14ac:dyDescent="0.35">
      <c r="B46" s="57"/>
      <c r="C46" s="653"/>
      <c r="D46" s="653"/>
      <c r="E46" s="694"/>
      <c r="F46" s="694"/>
      <c r="G46" s="599"/>
      <c r="H46" s="599"/>
      <c r="I46" s="599"/>
      <c r="J46" s="599"/>
      <c r="K46" s="48"/>
      <c r="L46" s="45"/>
      <c r="N46" s="517"/>
      <c r="O46" s="653"/>
      <c r="P46" s="653"/>
      <c r="Q46" s="694"/>
      <c r="R46" s="694"/>
      <c r="S46" s="600"/>
      <c r="T46" s="600"/>
      <c r="U46" s="600"/>
      <c r="V46" s="600"/>
      <c r="W46" s="58"/>
      <c r="X46" s="56"/>
      <c r="Z46" s="57"/>
      <c r="AA46" s="654" t="s">
        <v>210</v>
      </c>
      <c r="AB46" s="654"/>
      <c r="AC46" s="692" t="s">
        <v>992</v>
      </c>
      <c r="AD46" s="693"/>
      <c r="AE46" s="461"/>
      <c r="AF46" s="461"/>
      <c r="AG46" s="461"/>
      <c r="AH46" s="461"/>
      <c r="AI46" s="58"/>
      <c r="AJ46" s="56"/>
      <c r="AL46" s="57"/>
      <c r="AM46" s="654" t="s">
        <v>210</v>
      </c>
      <c r="AN46" s="654"/>
      <c r="AO46" s="692"/>
      <c r="AP46" s="693"/>
      <c r="AQ46" s="58"/>
      <c r="AR46" s="56"/>
      <c r="AT46" s="57"/>
      <c r="AU46" s="654" t="s">
        <v>210</v>
      </c>
      <c r="AV46" s="654"/>
      <c r="AW46" s="692"/>
      <c r="AX46" s="693"/>
      <c r="AY46" s="58"/>
      <c r="AZ46" s="56"/>
    </row>
    <row r="47" spans="2:52" ht="14.5" thickBot="1" x14ac:dyDescent="0.35">
      <c r="B47" s="57"/>
      <c r="C47" s="697"/>
      <c r="D47" s="697"/>
      <c r="E47" s="697"/>
      <c r="F47" s="697"/>
      <c r="G47" s="406"/>
      <c r="H47" s="406"/>
      <c r="I47" s="406"/>
      <c r="J47" s="406"/>
      <c r="K47" s="559"/>
      <c r="L47" s="45"/>
      <c r="N47" s="517"/>
      <c r="O47" s="697"/>
      <c r="P47" s="697"/>
      <c r="Q47" s="697"/>
      <c r="R47" s="697"/>
      <c r="S47" s="449"/>
      <c r="T47" s="449"/>
      <c r="U47" s="449"/>
      <c r="V47" s="449"/>
      <c r="W47" s="58"/>
      <c r="X47" s="56"/>
      <c r="Z47" s="57"/>
      <c r="AA47" s="697"/>
      <c r="AB47" s="697"/>
      <c r="AC47" s="697"/>
      <c r="AD47" s="697"/>
      <c r="AE47" s="449"/>
      <c r="AF47" s="449"/>
      <c r="AG47" s="449"/>
      <c r="AH47" s="449"/>
      <c r="AI47" s="58"/>
      <c r="AJ47" s="56"/>
      <c r="AL47" s="57"/>
      <c r="AM47" s="697"/>
      <c r="AN47" s="697"/>
      <c r="AO47" s="697"/>
      <c r="AP47" s="697"/>
      <c r="AQ47" s="58"/>
      <c r="AR47" s="56"/>
      <c r="AT47" s="57"/>
      <c r="AU47" s="697"/>
      <c r="AV47" s="697"/>
      <c r="AW47" s="697"/>
      <c r="AX47" s="697"/>
      <c r="AY47" s="58"/>
      <c r="AZ47" s="56"/>
    </row>
    <row r="48" spans="2:52" ht="59.15" customHeight="1" thickBot="1" x14ac:dyDescent="0.35">
      <c r="B48" s="57"/>
      <c r="C48" s="653"/>
      <c r="D48" s="653"/>
      <c r="E48" s="698"/>
      <c r="F48" s="698"/>
      <c r="G48" s="601"/>
      <c r="H48" s="601"/>
      <c r="I48" s="601"/>
      <c r="J48" s="601"/>
      <c r="K48" s="48"/>
      <c r="L48" s="45"/>
      <c r="N48" s="517"/>
      <c r="O48" s="653"/>
      <c r="P48" s="653"/>
      <c r="Q48" s="698"/>
      <c r="R48" s="698"/>
      <c r="S48" s="602"/>
      <c r="T48" s="602"/>
      <c r="U48" s="602"/>
      <c r="V48" s="602"/>
      <c r="W48" s="58"/>
      <c r="X48" s="56"/>
      <c r="Z48" s="57"/>
      <c r="AA48" s="654" t="s">
        <v>211</v>
      </c>
      <c r="AB48" s="654"/>
      <c r="AC48" s="699"/>
      <c r="AD48" s="700"/>
      <c r="AE48" s="462"/>
      <c r="AF48" s="462"/>
      <c r="AG48" s="462"/>
      <c r="AH48" s="462"/>
      <c r="AI48" s="58"/>
      <c r="AJ48" s="56"/>
      <c r="AL48" s="57"/>
      <c r="AM48" s="654" t="s">
        <v>211</v>
      </c>
      <c r="AN48" s="654"/>
      <c r="AO48" s="699"/>
      <c r="AP48" s="700"/>
      <c r="AQ48" s="58"/>
      <c r="AR48" s="56"/>
      <c r="AT48" s="57"/>
      <c r="AU48" s="654" t="s">
        <v>211</v>
      </c>
      <c r="AV48" s="654"/>
      <c r="AW48" s="699"/>
      <c r="AX48" s="700"/>
      <c r="AY48" s="58"/>
      <c r="AZ48" s="56"/>
    </row>
    <row r="49" spans="2:52" ht="16" customHeight="1" thickBot="1" x14ac:dyDescent="0.35">
      <c r="B49" s="57"/>
      <c r="C49" s="502"/>
      <c r="D49" s="502"/>
      <c r="E49" s="602"/>
      <c r="F49" s="601"/>
      <c r="G49" s="601"/>
      <c r="H49" s="601"/>
      <c r="I49" s="601"/>
      <c r="J49" s="601"/>
      <c r="K49" s="48"/>
      <c r="L49" s="45"/>
      <c r="N49" s="517"/>
      <c r="O49" s="502"/>
      <c r="P49" s="502"/>
      <c r="Q49" s="602"/>
      <c r="R49" s="602"/>
      <c r="S49" s="602"/>
      <c r="T49" s="602"/>
      <c r="U49" s="602"/>
      <c r="V49" s="602"/>
      <c r="W49" s="58"/>
      <c r="X49" s="56"/>
      <c r="Z49" s="57"/>
      <c r="AA49" s="93"/>
      <c r="AB49" s="93"/>
      <c r="AC49" s="701"/>
      <c r="AD49" s="701"/>
      <c r="AE49" s="463"/>
      <c r="AF49" s="463"/>
      <c r="AG49" s="463"/>
      <c r="AH49" s="463"/>
      <c r="AI49" s="58"/>
      <c r="AJ49" s="56"/>
      <c r="AL49" s="57"/>
      <c r="AM49" s="93"/>
      <c r="AN49" s="93"/>
      <c r="AO49" s="372"/>
      <c r="AP49" s="372"/>
      <c r="AQ49" s="58"/>
      <c r="AR49" s="56"/>
      <c r="AT49" s="57"/>
      <c r="AU49" s="93"/>
      <c r="AV49" s="93"/>
      <c r="AW49" s="372"/>
      <c r="AX49" s="372"/>
      <c r="AY49" s="58"/>
      <c r="AZ49" s="56"/>
    </row>
    <row r="50" spans="2:52" ht="100.4" customHeight="1" thickBot="1" x14ac:dyDescent="0.35">
      <c r="B50" s="57"/>
      <c r="C50" s="653"/>
      <c r="D50" s="653"/>
      <c r="E50" s="708"/>
      <c r="F50" s="708"/>
      <c r="G50" s="601"/>
      <c r="H50" s="601"/>
      <c r="I50" s="601"/>
      <c r="J50" s="601"/>
      <c r="K50" s="48"/>
      <c r="L50" s="45"/>
      <c r="N50" s="517"/>
      <c r="O50" s="653"/>
      <c r="P50" s="653"/>
      <c r="Q50" s="708"/>
      <c r="R50" s="708"/>
      <c r="S50" s="603"/>
      <c r="T50" s="603"/>
      <c r="U50" s="603"/>
      <c r="V50" s="603"/>
      <c r="W50" s="58"/>
      <c r="X50" s="56"/>
      <c r="Z50" s="57"/>
      <c r="AA50" s="654" t="s">
        <v>212</v>
      </c>
      <c r="AB50" s="654"/>
      <c r="AC50" s="695"/>
      <c r="AD50" s="696"/>
      <c r="AE50" s="464"/>
      <c r="AF50" s="464"/>
      <c r="AG50" s="464"/>
      <c r="AH50" s="464"/>
      <c r="AI50" s="58"/>
      <c r="AJ50" s="56"/>
      <c r="AL50" s="57"/>
      <c r="AM50" s="654" t="s">
        <v>212</v>
      </c>
      <c r="AN50" s="654"/>
      <c r="AO50" s="695"/>
      <c r="AP50" s="696"/>
      <c r="AQ50" s="58"/>
      <c r="AR50" s="56"/>
      <c r="AT50" s="57"/>
      <c r="AU50" s="654" t="s">
        <v>212</v>
      </c>
      <c r="AV50" s="654"/>
      <c r="AW50" s="695"/>
      <c r="AX50" s="696"/>
      <c r="AY50" s="58"/>
      <c r="AZ50" s="56"/>
    </row>
    <row r="51" spans="2:52" x14ac:dyDescent="0.3">
      <c r="B51" s="57"/>
      <c r="C51" s="371"/>
      <c r="D51" s="371"/>
      <c r="E51" s="48"/>
      <c r="F51" s="519"/>
      <c r="G51" s="519"/>
      <c r="H51" s="519"/>
      <c r="I51" s="519"/>
      <c r="J51" s="519"/>
      <c r="K51" s="48"/>
      <c r="L51" s="45"/>
      <c r="N51" s="517"/>
      <c r="O51" s="371"/>
      <c r="P51" s="371"/>
      <c r="Q51" s="48"/>
      <c r="R51" s="48"/>
      <c r="S51" s="48"/>
      <c r="T51" s="48"/>
      <c r="U51" s="48"/>
      <c r="V51" s="48"/>
      <c r="W51" s="58"/>
      <c r="X51" s="56"/>
      <c r="Z51" s="57"/>
      <c r="AA51" s="38"/>
      <c r="AB51" s="38"/>
      <c r="AC51" s="58"/>
      <c r="AD51" s="58"/>
      <c r="AE51" s="58"/>
      <c r="AF51" s="58"/>
      <c r="AG51" s="58"/>
      <c r="AH51" s="58"/>
      <c r="AI51" s="58"/>
      <c r="AJ51" s="56"/>
      <c r="AL51" s="57"/>
      <c r="AM51" s="38"/>
      <c r="AN51" s="38"/>
      <c r="AO51" s="58"/>
      <c r="AP51" s="58"/>
      <c r="AQ51" s="58"/>
      <c r="AR51" s="56"/>
      <c r="AT51" s="57"/>
      <c r="AU51" s="38"/>
      <c r="AV51" s="38"/>
      <c r="AW51" s="58"/>
      <c r="AX51" s="58"/>
      <c r="AY51" s="58"/>
      <c r="AZ51" s="56"/>
    </row>
    <row r="52" spans="2:52" ht="14.5" thickBot="1" x14ac:dyDescent="0.35">
      <c r="B52" s="59"/>
      <c r="C52" s="709"/>
      <c r="D52" s="709"/>
      <c r="E52" s="604"/>
      <c r="F52" s="605"/>
      <c r="G52" s="605"/>
      <c r="H52" s="605"/>
      <c r="I52" s="605"/>
      <c r="J52" s="605"/>
      <c r="K52" s="480"/>
      <c r="L52" s="479"/>
      <c r="N52" s="606"/>
      <c r="O52" s="709"/>
      <c r="P52" s="709"/>
      <c r="Q52" s="604"/>
      <c r="R52" s="480"/>
      <c r="S52" s="480"/>
      <c r="T52" s="480"/>
      <c r="U52" s="480"/>
      <c r="V52" s="480"/>
      <c r="W52" s="43"/>
      <c r="X52" s="61"/>
      <c r="Z52" s="59"/>
      <c r="AA52" s="702"/>
      <c r="AB52" s="702"/>
      <c r="AC52" s="60"/>
      <c r="AD52" s="43"/>
      <c r="AE52" s="43"/>
      <c r="AF52" s="43"/>
      <c r="AG52" s="43"/>
      <c r="AH52" s="43"/>
      <c r="AI52" s="43"/>
      <c r="AJ52" s="61"/>
      <c r="AL52" s="59"/>
      <c r="AM52" s="702"/>
      <c r="AN52" s="702"/>
      <c r="AO52" s="60"/>
      <c r="AP52" s="43"/>
      <c r="AQ52" s="43"/>
      <c r="AR52" s="61"/>
      <c r="AT52" s="59"/>
      <c r="AU52" s="702"/>
      <c r="AV52" s="702"/>
      <c r="AW52" s="60"/>
      <c r="AX52" s="43"/>
      <c r="AY52" s="43"/>
      <c r="AZ52" s="61"/>
    </row>
    <row r="53" spans="2:52" s="17" customFormat="1" ht="65.150000000000006" customHeight="1" x14ac:dyDescent="0.3">
      <c r="B53" s="351"/>
      <c r="C53" s="703"/>
      <c r="D53" s="703"/>
      <c r="E53" s="704"/>
      <c r="F53" s="704"/>
      <c r="G53" s="607"/>
      <c r="H53" s="607"/>
      <c r="I53" s="607"/>
      <c r="J53" s="607"/>
      <c r="K53" s="608"/>
      <c r="L53" s="609"/>
      <c r="M53" s="609"/>
      <c r="N53" s="609"/>
      <c r="O53" s="609"/>
      <c r="P53" s="609"/>
      <c r="Q53" s="609"/>
      <c r="R53" s="609"/>
      <c r="S53" s="609"/>
      <c r="T53" s="609"/>
      <c r="U53" s="609"/>
      <c r="V53" s="609"/>
    </row>
    <row r="54" spans="2:52" ht="59.25" customHeight="1" x14ac:dyDescent="0.3">
      <c r="B54" s="351"/>
      <c r="C54" s="703"/>
      <c r="D54" s="703"/>
      <c r="E54" s="703"/>
      <c r="F54" s="703"/>
      <c r="G54" s="703"/>
      <c r="H54" s="703"/>
      <c r="I54" s="703"/>
      <c r="J54" s="703"/>
      <c r="K54" s="703"/>
    </row>
    <row r="55" spans="2:52" ht="50.15" customHeight="1" x14ac:dyDescent="0.3">
      <c r="B55" s="351"/>
      <c r="C55" s="705"/>
      <c r="D55" s="705"/>
      <c r="E55" s="707"/>
      <c r="F55" s="707"/>
      <c r="G55" s="610"/>
      <c r="H55" s="610"/>
      <c r="I55" s="610"/>
      <c r="J55" s="610"/>
      <c r="K55" s="608"/>
    </row>
    <row r="56" spans="2:52" ht="100.4" customHeight="1" x14ac:dyDescent="0.3">
      <c r="B56" s="351"/>
      <c r="C56" s="705"/>
      <c r="D56" s="705"/>
      <c r="E56" s="706"/>
      <c r="F56" s="706"/>
      <c r="G56" s="610"/>
      <c r="H56" s="610"/>
      <c r="I56" s="610"/>
      <c r="J56" s="610"/>
      <c r="K56" s="608"/>
    </row>
    <row r="57" spans="2:52" x14ac:dyDescent="0.3">
      <c r="B57" s="351"/>
      <c r="C57" s="611"/>
      <c r="D57" s="611"/>
      <c r="E57" s="608"/>
      <c r="F57" s="612"/>
      <c r="G57" s="612"/>
      <c r="H57" s="612"/>
      <c r="I57" s="612"/>
      <c r="J57" s="612"/>
      <c r="K57" s="608"/>
    </row>
    <row r="58" spans="2:52" x14ac:dyDescent="0.3">
      <c r="B58" s="351"/>
      <c r="C58" s="703"/>
      <c r="D58" s="703"/>
      <c r="E58" s="608"/>
      <c r="F58" s="612"/>
      <c r="G58" s="612"/>
      <c r="H58" s="612"/>
      <c r="I58" s="612"/>
      <c r="J58" s="612"/>
      <c r="K58" s="608"/>
    </row>
    <row r="59" spans="2:52" ht="50.15" customHeight="1" x14ac:dyDescent="0.3">
      <c r="B59" s="351"/>
      <c r="C59" s="703"/>
      <c r="D59" s="703"/>
      <c r="E59" s="706"/>
      <c r="F59" s="706"/>
      <c r="G59" s="610"/>
      <c r="H59" s="610"/>
      <c r="I59" s="610"/>
      <c r="J59" s="610"/>
      <c r="K59" s="608"/>
    </row>
    <row r="60" spans="2:52" ht="100.4" customHeight="1" x14ac:dyDescent="0.3">
      <c r="B60" s="351"/>
      <c r="C60" s="705"/>
      <c r="D60" s="705"/>
      <c r="E60" s="706"/>
      <c r="F60" s="706"/>
      <c r="G60" s="610"/>
      <c r="H60" s="610"/>
      <c r="I60" s="610"/>
      <c r="J60" s="610"/>
      <c r="K60" s="608"/>
    </row>
    <row r="61" spans="2:52" x14ac:dyDescent="0.3">
      <c r="B61" s="351"/>
      <c r="D61" s="611"/>
      <c r="F61" s="612"/>
      <c r="G61" s="612"/>
      <c r="H61" s="612"/>
      <c r="I61" s="612"/>
      <c r="J61" s="612"/>
      <c r="K61" s="608"/>
    </row>
    <row r="62" spans="2:52" x14ac:dyDescent="0.3">
      <c r="B62" s="351"/>
      <c r="F62" s="613"/>
      <c r="G62" s="613"/>
      <c r="H62" s="613"/>
      <c r="I62" s="613"/>
      <c r="J62" s="613"/>
    </row>
    <row r="63" spans="2:52" x14ac:dyDescent="0.3">
      <c r="F63" s="614"/>
      <c r="G63" s="614"/>
      <c r="H63" s="614"/>
      <c r="I63" s="614"/>
      <c r="J63" s="614"/>
    </row>
    <row r="64" spans="2:52" x14ac:dyDescent="0.3">
      <c r="F64" s="614"/>
      <c r="G64" s="614"/>
      <c r="H64" s="614"/>
      <c r="I64" s="614"/>
      <c r="J64" s="614"/>
    </row>
  </sheetData>
  <mergeCells count="145">
    <mergeCell ref="AU47:AX47"/>
    <mergeCell ref="AU48:AV48"/>
    <mergeCell ref="AW48:AX48"/>
    <mergeCell ref="AU50:AV50"/>
    <mergeCell ref="AW50:AX50"/>
    <mergeCell ref="AU16:AV16"/>
    <mergeCell ref="AU31:AV31"/>
    <mergeCell ref="AU32:AV32"/>
    <mergeCell ref="AU46:AV46"/>
    <mergeCell ref="AW46:AX46"/>
    <mergeCell ref="AM50:AN50"/>
    <mergeCell ref="AO50:AP50"/>
    <mergeCell ref="AM52:AN52"/>
    <mergeCell ref="AU3:AY3"/>
    <mergeCell ref="AT4:AX4"/>
    <mergeCell ref="AU5:AX5"/>
    <mergeCell ref="AU7:AV7"/>
    <mergeCell ref="AU8:AX8"/>
    <mergeCell ref="AU9:AV9"/>
    <mergeCell ref="AW9:AX9"/>
    <mergeCell ref="AU10:AV10"/>
    <mergeCell ref="AW10:AX10"/>
    <mergeCell ref="AU12:AV12"/>
    <mergeCell ref="AW12:AX12"/>
    <mergeCell ref="AU13:AX13"/>
    <mergeCell ref="AU15:AV15"/>
    <mergeCell ref="AM46:AN46"/>
    <mergeCell ref="AO46:AP46"/>
    <mergeCell ref="AM47:AP47"/>
    <mergeCell ref="AM48:AN48"/>
    <mergeCell ref="AO48:AP48"/>
    <mergeCell ref="AM13:AP13"/>
    <mergeCell ref="AM15:AN15"/>
    <mergeCell ref="AU52:AV52"/>
    <mergeCell ref="AM16:AN16"/>
    <mergeCell ref="AM31:AN31"/>
    <mergeCell ref="AM32:AN32"/>
    <mergeCell ref="AM9:AN9"/>
    <mergeCell ref="AO9:AP9"/>
    <mergeCell ref="AM10:AN10"/>
    <mergeCell ref="AO10:AP10"/>
    <mergeCell ref="AM12:AN12"/>
    <mergeCell ref="AO12:AP12"/>
    <mergeCell ref="AM3:AQ3"/>
    <mergeCell ref="AL4:AP4"/>
    <mergeCell ref="AM5:AP5"/>
    <mergeCell ref="AM7:AN7"/>
    <mergeCell ref="AM8:AP8"/>
    <mergeCell ref="AA52:AB52"/>
    <mergeCell ref="C53:D53"/>
    <mergeCell ref="E53:F53"/>
    <mergeCell ref="C60:D60"/>
    <mergeCell ref="E60:F60"/>
    <mergeCell ref="C55:D55"/>
    <mergeCell ref="E55:F55"/>
    <mergeCell ref="C56:D56"/>
    <mergeCell ref="E56:F56"/>
    <mergeCell ref="C58:D58"/>
    <mergeCell ref="C59:D59"/>
    <mergeCell ref="E59:F59"/>
    <mergeCell ref="C54:K54"/>
    <mergeCell ref="C50:D50"/>
    <mergeCell ref="E50:F50"/>
    <mergeCell ref="O50:P50"/>
    <mergeCell ref="Q50:R50"/>
    <mergeCell ref="C52:D52"/>
    <mergeCell ref="O52:P52"/>
    <mergeCell ref="AA50:AB50"/>
    <mergeCell ref="AC50:AD50"/>
    <mergeCell ref="C47:F47"/>
    <mergeCell ref="O47:R47"/>
    <mergeCell ref="AA47:AD47"/>
    <mergeCell ref="C48:D48"/>
    <mergeCell ref="E48:F48"/>
    <mergeCell ref="O48:P48"/>
    <mergeCell ref="Q48:R48"/>
    <mergeCell ref="AA48:AB48"/>
    <mergeCell ref="AC48:AD48"/>
    <mergeCell ref="AC49:AD49"/>
    <mergeCell ref="AC46:AD46"/>
    <mergeCell ref="C32:D32"/>
    <mergeCell ref="O32:P32"/>
    <mergeCell ref="AA32:AB32"/>
    <mergeCell ref="C46:D46"/>
    <mergeCell ref="E46:F46"/>
    <mergeCell ref="O46:P46"/>
    <mergeCell ref="Q46:R46"/>
    <mergeCell ref="AA46:AB46"/>
    <mergeCell ref="F44:I44"/>
    <mergeCell ref="R44:U44"/>
    <mergeCell ref="AD44:AG44"/>
    <mergeCell ref="F45:I45"/>
    <mergeCell ref="R45:U45"/>
    <mergeCell ref="AD45:AG45"/>
    <mergeCell ref="C16:D16"/>
    <mergeCell ref="O16:P16"/>
    <mergeCell ref="AA16:AB16"/>
    <mergeCell ref="C31:D31"/>
    <mergeCell ref="O31:P31"/>
    <mergeCell ref="AA31:AB31"/>
    <mergeCell ref="C13:F13"/>
    <mergeCell ref="O13:R13"/>
    <mergeCell ref="AA13:AD13"/>
    <mergeCell ref="C15:D15"/>
    <mergeCell ref="O15:P15"/>
    <mergeCell ref="AA15:AB15"/>
    <mergeCell ref="F29:I29"/>
    <mergeCell ref="R29:U29"/>
    <mergeCell ref="AD29:AG29"/>
    <mergeCell ref="F30:I30"/>
    <mergeCell ref="R30:U30"/>
    <mergeCell ref="AD30:AG30"/>
    <mergeCell ref="AC12:AD12"/>
    <mergeCell ref="C10:D10"/>
    <mergeCell ref="E10:F10"/>
    <mergeCell ref="O10:P10"/>
    <mergeCell ref="AA10:AB10"/>
    <mergeCell ref="C12:D12"/>
    <mergeCell ref="E12:F12"/>
    <mergeCell ref="O12:P12"/>
    <mergeCell ref="Q12:R12"/>
    <mergeCell ref="AA12:AB12"/>
    <mergeCell ref="AC10:AH10"/>
    <mergeCell ref="Q10:V10"/>
    <mergeCell ref="C8:F8"/>
    <mergeCell ref="O8:R8"/>
    <mergeCell ref="AA8:AD8"/>
    <mergeCell ref="C9:D9"/>
    <mergeCell ref="E9:F9"/>
    <mergeCell ref="O9:P9"/>
    <mergeCell ref="AA9:AB9"/>
    <mergeCell ref="AC9:AH9"/>
    <mergeCell ref="Q9:V9"/>
    <mergeCell ref="C5:F5"/>
    <mergeCell ref="O5:R5"/>
    <mergeCell ref="AA5:AD5"/>
    <mergeCell ref="C7:D7"/>
    <mergeCell ref="O7:P7"/>
    <mergeCell ref="AA7:AB7"/>
    <mergeCell ref="C3:K3"/>
    <mergeCell ref="O3:W3"/>
    <mergeCell ref="AA3:AI3"/>
    <mergeCell ref="B4:F4"/>
    <mergeCell ref="N4:R4"/>
    <mergeCell ref="Z4:AD4"/>
  </mergeCells>
  <dataValidations count="2">
    <dataValidation type="list" allowBlank="1" showInputMessage="1" showErrorMessage="1" sqref="E59" xr:uid="{6DFB340A-EC6A-49BE-ADE7-5D7CEAA82B7B}">
      <formula1>$N$65:$N$66</formula1>
    </dataValidation>
    <dataValidation type="whole" allowBlank="1" showInputMessage="1" showErrorMessage="1" sqref="E55 E48:E49 E9 Q48:Q49 Q9 AC48:AC49 AC9 AO48:AO49 AO9 AW48:AW49 AW9" xr:uid="{7DEBC898-635F-49A6-BE52-393765388814}">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abSelected="1" zoomScale="92" zoomScaleNormal="92" workbookViewId="0">
      <selection activeCell="D25" sqref="D25"/>
    </sheetView>
  </sheetViews>
  <sheetFormatPr defaultColWidth="8.81640625" defaultRowHeight="14.5" x14ac:dyDescent="0.35"/>
  <cols>
    <col min="1" max="2" width="1.81640625" customWidth="1"/>
    <col min="3" max="3" width="66" customWidth="1"/>
    <col min="4" max="4" width="32.81640625" customWidth="1"/>
    <col min="5" max="5" width="22.81640625" customWidth="1"/>
    <col min="6" max="6" width="50.81640625" customWidth="1"/>
    <col min="7" max="7" width="2" customWidth="1"/>
    <col min="8" max="8" width="1.453125" customWidth="1"/>
  </cols>
  <sheetData>
    <row r="1" spans="2:7" ht="15" thickBot="1" x14ac:dyDescent="0.4"/>
    <row r="2" spans="2:7" ht="15" thickBot="1" x14ac:dyDescent="0.4">
      <c r="B2" s="72"/>
      <c r="C2" s="73"/>
      <c r="D2" s="73"/>
      <c r="E2" s="73"/>
      <c r="F2" s="73"/>
      <c r="G2" s="74"/>
    </row>
    <row r="3" spans="2:7" ht="20.5" thickBot="1" x14ac:dyDescent="0.45">
      <c r="B3" s="75"/>
      <c r="C3" s="655" t="s">
        <v>217</v>
      </c>
      <c r="D3" s="656"/>
      <c r="E3" s="656"/>
      <c r="F3" s="657"/>
      <c r="G3" s="45"/>
    </row>
    <row r="4" spans="2:7" x14ac:dyDescent="0.35">
      <c r="B4" s="658"/>
      <c r="C4" s="660"/>
      <c r="D4" s="660"/>
      <c r="E4" s="660"/>
      <c r="F4" s="660"/>
      <c r="G4" s="45"/>
    </row>
    <row r="5" spans="2:7" x14ac:dyDescent="0.35">
      <c r="B5" s="46"/>
      <c r="C5" s="651"/>
      <c r="D5" s="651"/>
      <c r="E5" s="651"/>
      <c r="F5" s="651"/>
      <c r="G5" s="45"/>
    </row>
    <row r="6" spans="2:7" x14ac:dyDescent="0.35">
      <c r="B6" s="46"/>
      <c r="C6" s="47"/>
      <c r="D6" s="48"/>
      <c r="E6" s="47"/>
      <c r="F6" s="48"/>
      <c r="G6" s="45"/>
    </row>
    <row r="7" spans="2:7" x14ac:dyDescent="0.35">
      <c r="B7" s="46"/>
      <c r="C7" s="715" t="s">
        <v>225</v>
      </c>
      <c r="D7" s="715"/>
      <c r="E7" s="49"/>
      <c r="F7" s="48"/>
      <c r="G7" s="45"/>
    </row>
    <row r="8" spans="2:7" ht="15" thickBot="1" x14ac:dyDescent="0.4">
      <c r="B8" s="46"/>
      <c r="C8" s="662" t="s">
        <v>275</v>
      </c>
      <c r="D8" s="662"/>
      <c r="E8" s="662"/>
      <c r="F8" s="662"/>
      <c r="G8" s="45"/>
    </row>
    <row r="9" spans="2:7" ht="15" thickBot="1" x14ac:dyDescent="0.4">
      <c r="B9" s="46"/>
      <c r="C9" s="23" t="s">
        <v>227</v>
      </c>
      <c r="D9" s="24" t="s">
        <v>226</v>
      </c>
      <c r="E9" s="725" t="s">
        <v>256</v>
      </c>
      <c r="F9" s="726"/>
      <c r="G9" s="45"/>
    </row>
    <row r="10" spans="2:7" ht="212.15" customHeight="1" x14ac:dyDescent="0.35">
      <c r="B10" s="46"/>
      <c r="C10" s="418" t="s">
        <v>855</v>
      </c>
      <c r="D10" s="418" t="s">
        <v>863</v>
      </c>
      <c r="E10" s="728" t="s">
        <v>1065</v>
      </c>
      <c r="F10" s="729"/>
      <c r="G10" s="45"/>
    </row>
    <row r="11" spans="2:7" ht="155.25" customHeight="1" x14ac:dyDescent="0.35">
      <c r="B11" s="46"/>
      <c r="C11" s="417" t="s">
        <v>856</v>
      </c>
      <c r="D11" s="417" t="s">
        <v>862</v>
      </c>
      <c r="E11" s="716" t="s">
        <v>1066</v>
      </c>
      <c r="F11" s="717"/>
      <c r="G11" s="45"/>
    </row>
    <row r="12" spans="2:7" ht="287.14999999999998" customHeight="1" x14ac:dyDescent="0.35">
      <c r="B12" s="46"/>
      <c r="C12" s="417" t="s">
        <v>857</v>
      </c>
      <c r="D12" s="417" t="s">
        <v>862</v>
      </c>
      <c r="E12" s="716" t="s">
        <v>1098</v>
      </c>
      <c r="F12" s="717"/>
      <c r="G12" s="45"/>
    </row>
    <row r="13" spans="2:7" ht="163" customHeight="1" x14ac:dyDescent="0.35">
      <c r="B13" s="46"/>
      <c r="C13" s="417" t="s">
        <v>858</v>
      </c>
      <c r="D13" s="417" t="s">
        <v>862</v>
      </c>
      <c r="E13" s="716" t="s">
        <v>995</v>
      </c>
      <c r="F13" s="717"/>
      <c r="G13" s="45"/>
    </row>
    <row r="14" spans="2:7" ht="290.5" customHeight="1" x14ac:dyDescent="0.35">
      <c r="B14" s="46"/>
      <c r="C14" s="417" t="s">
        <v>859</v>
      </c>
      <c r="D14" s="417" t="s">
        <v>863</v>
      </c>
      <c r="E14" s="716" t="s">
        <v>1079</v>
      </c>
      <c r="F14" s="717"/>
      <c r="G14" s="45"/>
    </row>
    <row r="15" spans="2:7" ht="161.15" customHeight="1" x14ac:dyDescent="0.35">
      <c r="B15" s="46"/>
      <c r="C15" s="417" t="s">
        <v>860</v>
      </c>
      <c r="D15" s="417" t="s">
        <v>958</v>
      </c>
      <c r="E15" s="716" t="s">
        <v>1080</v>
      </c>
      <c r="F15" s="717"/>
      <c r="G15" s="45"/>
    </row>
    <row r="16" spans="2:7" ht="142" customHeight="1" x14ac:dyDescent="0.35">
      <c r="B16" s="46"/>
      <c r="C16" s="417" t="s">
        <v>861</v>
      </c>
      <c r="D16" s="417" t="s">
        <v>862</v>
      </c>
      <c r="E16" s="716" t="s">
        <v>996</v>
      </c>
      <c r="F16" s="717"/>
      <c r="G16" s="45"/>
    </row>
    <row r="17" spans="2:7" ht="30" customHeight="1" x14ac:dyDescent="0.35">
      <c r="B17" s="46"/>
      <c r="C17" s="25"/>
      <c r="D17" s="25"/>
      <c r="E17" s="721"/>
      <c r="F17" s="722"/>
      <c r="G17" s="45"/>
    </row>
    <row r="18" spans="2:7" ht="30" customHeight="1" x14ac:dyDescent="0.35">
      <c r="B18" s="46"/>
      <c r="C18" s="25"/>
      <c r="D18" s="25"/>
      <c r="E18" s="721"/>
      <c r="F18" s="722"/>
      <c r="G18" s="45"/>
    </row>
    <row r="19" spans="2:7" ht="30" customHeight="1" x14ac:dyDescent="0.35">
      <c r="B19" s="46"/>
      <c r="C19" s="25"/>
      <c r="D19" s="25"/>
      <c r="E19" s="721"/>
      <c r="F19" s="722"/>
      <c r="G19" s="45"/>
    </row>
    <row r="20" spans="2:7" ht="30" customHeight="1" thickBot="1" x14ac:dyDescent="0.4">
      <c r="B20" s="46"/>
      <c r="C20" s="26"/>
      <c r="D20" s="26"/>
      <c r="E20" s="723"/>
      <c r="F20" s="724"/>
      <c r="G20" s="45"/>
    </row>
    <row r="21" spans="2:7" x14ac:dyDescent="0.35">
      <c r="B21" s="46"/>
      <c r="C21" s="48"/>
      <c r="D21" s="48"/>
      <c r="E21" s="48"/>
      <c r="F21" s="48"/>
      <c r="G21" s="45"/>
    </row>
    <row r="22" spans="2:7" x14ac:dyDescent="0.35">
      <c r="B22" s="46"/>
      <c r="C22" s="719">
        <v>20</v>
      </c>
      <c r="D22" s="719"/>
      <c r="E22" s="719"/>
      <c r="F22" s="719"/>
      <c r="G22" s="45"/>
    </row>
    <row r="23" spans="2:7" ht="15" thickBot="1" x14ac:dyDescent="0.4">
      <c r="B23" s="46"/>
      <c r="C23" s="720" t="s">
        <v>254</v>
      </c>
      <c r="D23" s="720"/>
      <c r="E23" s="720"/>
      <c r="F23" s="720"/>
      <c r="G23" s="45"/>
    </row>
    <row r="24" spans="2:7" ht="15" thickBot="1" x14ac:dyDescent="0.4">
      <c r="B24" s="46"/>
      <c r="C24" s="23" t="s">
        <v>227</v>
      </c>
      <c r="D24" s="24" t="s">
        <v>226</v>
      </c>
      <c r="E24" s="725" t="s">
        <v>256</v>
      </c>
      <c r="F24" s="726"/>
      <c r="G24" s="45"/>
    </row>
    <row r="25" spans="2:7" ht="230.5" customHeight="1" x14ac:dyDescent="0.35">
      <c r="B25" s="46"/>
      <c r="C25" s="383" t="s">
        <v>994</v>
      </c>
      <c r="D25" s="418" t="s">
        <v>862</v>
      </c>
      <c r="E25" s="728" t="s">
        <v>1110</v>
      </c>
      <c r="F25" s="729"/>
      <c r="G25" s="45"/>
    </row>
    <row r="26" spans="2:7" ht="49" customHeight="1" x14ac:dyDescent="0.35">
      <c r="B26" s="46"/>
      <c r="C26" s="442"/>
      <c r="D26" s="417"/>
      <c r="E26" s="716"/>
      <c r="F26" s="717"/>
      <c r="G26" s="45"/>
    </row>
    <row r="27" spans="2:7" ht="40" customHeight="1" x14ac:dyDescent="0.35">
      <c r="B27" s="46"/>
      <c r="C27" s="25"/>
      <c r="D27" s="25"/>
      <c r="E27" s="721"/>
      <c r="F27" s="722"/>
      <c r="G27" s="45"/>
    </row>
    <row r="28" spans="2:7" ht="40" customHeight="1" thickBot="1" x14ac:dyDescent="0.4">
      <c r="B28" s="46"/>
      <c r="C28" s="26"/>
      <c r="D28" s="26"/>
      <c r="E28" s="723"/>
      <c r="F28" s="724"/>
      <c r="G28" s="45"/>
    </row>
    <row r="29" spans="2:7" x14ac:dyDescent="0.35">
      <c r="B29" s="46"/>
      <c r="C29" s="48"/>
      <c r="D29" s="48"/>
      <c r="E29" s="48"/>
      <c r="F29" s="48"/>
      <c r="G29" s="45"/>
    </row>
    <row r="30" spans="2:7" x14ac:dyDescent="0.35">
      <c r="B30" s="46"/>
      <c r="C30" s="48"/>
      <c r="D30" s="48"/>
      <c r="E30" s="48"/>
      <c r="F30" s="48"/>
      <c r="G30" s="45"/>
    </row>
    <row r="31" spans="2:7" ht="31.5" customHeight="1" x14ac:dyDescent="0.35">
      <c r="B31" s="46"/>
      <c r="C31" s="718" t="s">
        <v>240</v>
      </c>
      <c r="D31" s="718"/>
      <c r="E31" s="718"/>
      <c r="F31" s="718"/>
      <c r="G31" s="45"/>
    </row>
    <row r="32" spans="2:7" ht="15" thickBot="1" x14ac:dyDescent="0.4">
      <c r="B32" s="46"/>
      <c r="C32" s="662" t="s">
        <v>257</v>
      </c>
      <c r="D32" s="662"/>
      <c r="E32" s="727"/>
      <c r="F32" s="727"/>
      <c r="G32" s="45"/>
    </row>
    <row r="33" spans="2:8" ht="113.25" customHeight="1" thickBot="1" x14ac:dyDescent="0.4">
      <c r="B33" s="46"/>
      <c r="C33" s="735" t="s">
        <v>972</v>
      </c>
      <c r="D33" s="736"/>
      <c r="E33" s="736"/>
      <c r="F33" s="737"/>
      <c r="G33" s="45"/>
    </row>
    <row r="34" spans="2:8" ht="15" thickBot="1" x14ac:dyDescent="0.4">
      <c r="B34" s="365"/>
      <c r="C34" s="740"/>
      <c r="D34" s="741"/>
      <c r="E34" s="740"/>
      <c r="F34" s="741"/>
      <c r="G34" s="50"/>
      <c r="H34" s="350"/>
    </row>
    <row r="35" spans="2:8" ht="15" customHeight="1" x14ac:dyDescent="0.35">
      <c r="B35" s="366"/>
      <c r="C35" s="742"/>
      <c r="D35" s="742"/>
      <c r="E35" s="742"/>
      <c r="F35" s="742"/>
      <c r="G35" s="366"/>
    </row>
    <row r="36" spans="2:8" x14ac:dyDescent="0.35">
      <c r="B36" s="6"/>
      <c r="C36" s="742"/>
      <c r="D36" s="742"/>
      <c r="E36" s="742"/>
      <c r="F36" s="742"/>
      <c r="G36" s="6"/>
    </row>
    <row r="37" spans="2:8" x14ac:dyDescent="0.35">
      <c r="B37" s="6"/>
      <c r="C37" s="739"/>
      <c r="D37" s="739"/>
      <c r="E37" s="739"/>
      <c r="F37" s="739"/>
      <c r="G37" s="6"/>
    </row>
    <row r="38" spans="2:8" x14ac:dyDescent="0.35">
      <c r="B38" s="6"/>
      <c r="C38" s="6"/>
      <c r="D38" s="6"/>
      <c r="E38" s="6"/>
      <c r="F38" s="6"/>
      <c r="G38" s="6"/>
    </row>
    <row r="39" spans="2:8" x14ac:dyDescent="0.35">
      <c r="B39" s="6"/>
      <c r="C39" s="6"/>
      <c r="D39" s="6"/>
      <c r="E39" s="6"/>
      <c r="F39" s="6"/>
      <c r="G39" s="6"/>
    </row>
    <row r="40" spans="2:8" x14ac:dyDescent="0.35">
      <c r="B40" s="6"/>
      <c r="C40" s="730"/>
      <c r="D40" s="730"/>
      <c r="E40" s="5"/>
      <c r="F40" s="6"/>
      <c r="G40" s="6"/>
    </row>
    <row r="41" spans="2:8" x14ac:dyDescent="0.35">
      <c r="B41" s="6"/>
      <c r="C41" s="730"/>
      <c r="D41" s="730"/>
      <c r="E41" s="5"/>
      <c r="F41" s="6"/>
      <c r="G41" s="6"/>
    </row>
    <row r="42" spans="2:8" x14ac:dyDescent="0.35">
      <c r="B42" s="6"/>
      <c r="C42" s="738"/>
      <c r="D42" s="738"/>
      <c r="E42" s="738"/>
      <c r="F42" s="738"/>
      <c r="G42" s="6"/>
    </row>
    <row r="43" spans="2:8" x14ac:dyDescent="0.35">
      <c r="B43" s="6"/>
      <c r="C43" s="733"/>
      <c r="D43" s="733"/>
      <c r="E43" s="734"/>
      <c r="F43" s="734"/>
      <c r="G43" s="6"/>
    </row>
    <row r="44" spans="2:8" x14ac:dyDescent="0.35">
      <c r="B44" s="6"/>
      <c r="C44" s="733"/>
      <c r="D44" s="733"/>
      <c r="E44" s="731"/>
      <c r="F44" s="731"/>
      <c r="G44" s="6"/>
    </row>
    <row r="45" spans="2:8" x14ac:dyDescent="0.35">
      <c r="B45" s="6"/>
      <c r="C45" s="6"/>
      <c r="D45" s="6"/>
      <c r="E45" s="6"/>
      <c r="F45" s="6"/>
      <c r="G45" s="6"/>
    </row>
    <row r="46" spans="2:8" x14ac:dyDescent="0.35">
      <c r="B46" s="6"/>
      <c r="C46" s="730"/>
      <c r="D46" s="730"/>
      <c r="E46" s="5"/>
      <c r="F46" s="6"/>
      <c r="G46" s="6"/>
    </row>
    <row r="47" spans="2:8" x14ac:dyDescent="0.35">
      <c r="B47" s="6"/>
      <c r="C47" s="730"/>
      <c r="D47" s="730"/>
      <c r="E47" s="732"/>
      <c r="F47" s="732"/>
      <c r="G47" s="6"/>
    </row>
    <row r="48" spans="2:8" x14ac:dyDescent="0.35">
      <c r="B48" s="6"/>
      <c r="C48" s="5"/>
      <c r="D48" s="5"/>
      <c r="E48" s="5"/>
      <c r="F48" s="5"/>
      <c r="G48" s="6"/>
    </row>
    <row r="49" spans="2:7" x14ac:dyDescent="0.35">
      <c r="B49" s="6"/>
      <c r="C49" s="733"/>
      <c r="D49" s="733"/>
      <c r="E49" s="734"/>
      <c r="F49" s="734"/>
      <c r="G49" s="6"/>
    </row>
    <row r="50" spans="2:7" x14ac:dyDescent="0.35">
      <c r="B50" s="6"/>
      <c r="C50" s="733"/>
      <c r="D50" s="733"/>
      <c r="E50" s="731"/>
      <c r="F50" s="731"/>
      <c r="G50" s="6"/>
    </row>
    <row r="51" spans="2:7" x14ac:dyDescent="0.35">
      <c r="B51" s="6"/>
      <c r="C51" s="6"/>
      <c r="D51" s="6"/>
      <c r="E51" s="6"/>
      <c r="F51" s="6"/>
      <c r="G51" s="6"/>
    </row>
    <row r="52" spans="2:7" x14ac:dyDescent="0.35">
      <c r="B52" s="6"/>
      <c r="C52" s="730"/>
      <c r="D52" s="730"/>
      <c r="E52" s="6"/>
      <c r="F52" s="6"/>
      <c r="G52" s="6"/>
    </row>
    <row r="53" spans="2:7" x14ac:dyDescent="0.35">
      <c r="B53" s="6"/>
      <c r="C53" s="730"/>
      <c r="D53" s="730"/>
      <c r="E53" s="731"/>
      <c r="F53" s="731"/>
      <c r="G53" s="6"/>
    </row>
    <row r="54" spans="2:7" x14ac:dyDescent="0.35">
      <c r="B54" s="6"/>
      <c r="C54" s="733"/>
      <c r="D54" s="733"/>
      <c r="E54" s="731"/>
      <c r="F54" s="731"/>
      <c r="G54" s="6"/>
    </row>
    <row r="55" spans="2:7" x14ac:dyDescent="0.35">
      <c r="B55" s="6"/>
      <c r="C55" s="7"/>
      <c r="D55" s="6"/>
      <c r="E55" s="7"/>
      <c r="F55" s="6"/>
      <c r="G55" s="6"/>
    </row>
    <row r="56" spans="2:7" x14ac:dyDescent="0.35">
      <c r="B56" s="6"/>
      <c r="C56" s="7"/>
      <c r="D56" s="7"/>
      <c r="E56" s="7"/>
      <c r="F56" s="7"/>
      <c r="G56" s="7"/>
    </row>
  </sheetData>
  <mergeCells count="55">
    <mergeCell ref="C37:D37"/>
    <mergeCell ref="E37:F37"/>
    <mergeCell ref="C34:D34"/>
    <mergeCell ref="E34:F34"/>
    <mergeCell ref="C35:D35"/>
    <mergeCell ref="E35:F35"/>
    <mergeCell ref="C36:D36"/>
    <mergeCell ref="E36:F36"/>
    <mergeCell ref="C54:D54"/>
    <mergeCell ref="E54:F54"/>
    <mergeCell ref="C50:D50"/>
    <mergeCell ref="E50:F50"/>
    <mergeCell ref="C40:D40"/>
    <mergeCell ref="C41:D41"/>
    <mergeCell ref="E44:F44"/>
    <mergeCell ref="C46:D46"/>
    <mergeCell ref="C42:F42"/>
    <mergeCell ref="C43:D43"/>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E32:F32"/>
    <mergeCell ref="E24:F24"/>
    <mergeCell ref="E25:F25"/>
    <mergeCell ref="E26:F26"/>
    <mergeCell ref="E27:F27"/>
    <mergeCell ref="B4:F4"/>
    <mergeCell ref="C5:F5"/>
    <mergeCell ref="C7:D7"/>
    <mergeCell ref="C8:F8"/>
    <mergeCell ref="E9:F9"/>
    <mergeCell ref="E13:F13"/>
    <mergeCell ref="E14:F14"/>
    <mergeCell ref="C31:F31"/>
    <mergeCell ref="C22:F22"/>
    <mergeCell ref="C23:F23"/>
    <mergeCell ref="E16:F16"/>
    <mergeCell ref="E17:F17"/>
    <mergeCell ref="E28:F28"/>
    <mergeCell ref="E15:F15"/>
    <mergeCell ref="E19:F19"/>
    <mergeCell ref="E20:F20"/>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042806-BBBA-476D-B173-A3A425DC23A3}">
  <sheetPr>
    <tabColor theme="0"/>
  </sheetPr>
  <dimension ref="B1:U71"/>
  <sheetViews>
    <sheetView topLeftCell="A55" zoomScaleNormal="100" workbookViewId="0">
      <selection activeCell="E43" sqref="E43:G43"/>
    </sheetView>
  </sheetViews>
  <sheetFormatPr defaultColWidth="9.1796875" defaultRowHeight="14.5" x14ac:dyDescent="0.35"/>
  <cols>
    <col min="1" max="2" width="1.81640625" style="241" customWidth="1"/>
    <col min="3" max="3" width="45.453125" style="241" customWidth="1"/>
    <col min="4" max="4" width="24.81640625" style="241" customWidth="1"/>
    <col min="5" max="5" width="43.81640625" style="241" customWidth="1"/>
    <col min="6" max="6" width="38.453125" style="241" customWidth="1"/>
    <col min="7" max="7" width="59.81640625" style="241" customWidth="1"/>
    <col min="8" max="8" width="191.81640625" style="241" customWidth="1"/>
    <col min="9" max="9" width="30.1796875" style="241" customWidth="1"/>
    <col min="10" max="10" width="49.1796875" style="241" customWidth="1"/>
    <col min="11" max="12" width="24.453125" style="241" customWidth="1"/>
    <col min="13" max="13" width="20.453125" style="241" customWidth="1"/>
    <col min="14" max="14" width="2" style="241" customWidth="1"/>
    <col min="15" max="16384" width="9.1796875" style="241"/>
  </cols>
  <sheetData>
    <row r="1" spans="2:14" ht="15" thickBot="1" x14ac:dyDescent="0.4"/>
    <row r="2" spans="2:14" ht="15" thickBot="1" x14ac:dyDescent="0.4">
      <c r="B2" s="296"/>
      <c r="C2" s="295"/>
      <c r="D2" s="295"/>
      <c r="E2" s="295"/>
      <c r="F2" s="295"/>
      <c r="G2" s="295"/>
      <c r="H2" s="295"/>
      <c r="I2" s="295"/>
      <c r="J2" s="295"/>
      <c r="K2" s="295"/>
      <c r="L2" s="295"/>
      <c r="M2" s="294"/>
      <c r="N2" s="242"/>
    </row>
    <row r="3" spans="2:14" customFormat="1" ht="20.5" thickBot="1" x14ac:dyDescent="0.45">
      <c r="B3" s="75"/>
      <c r="C3" s="786" t="s">
        <v>693</v>
      </c>
      <c r="D3" s="787"/>
      <c r="E3" s="787"/>
      <c r="F3" s="787"/>
      <c r="G3" s="788"/>
      <c r="H3" s="293"/>
      <c r="I3" s="293"/>
      <c r="J3" s="293"/>
      <c r="K3" s="293"/>
      <c r="L3" s="293"/>
      <c r="M3" s="292"/>
      <c r="N3" s="76"/>
    </row>
    <row r="4" spans="2:14" customFormat="1" x14ac:dyDescent="0.35">
      <c r="B4" s="75"/>
      <c r="C4" s="293"/>
      <c r="D4" s="293"/>
      <c r="E4" s="293"/>
      <c r="F4" s="293"/>
      <c r="G4" s="293"/>
      <c r="H4" s="293"/>
      <c r="I4" s="293"/>
      <c r="J4" s="293"/>
      <c r="K4" s="293"/>
      <c r="L4" s="293"/>
      <c r="M4" s="292"/>
      <c r="N4" s="76"/>
    </row>
    <row r="5" spans="2:14" x14ac:dyDescent="0.35">
      <c r="B5" s="247"/>
      <c r="C5" s="283"/>
      <c r="D5" s="283"/>
      <c r="E5" s="283"/>
      <c r="F5" s="283"/>
      <c r="G5" s="283"/>
      <c r="H5" s="283"/>
      <c r="I5" s="283"/>
      <c r="J5" s="283"/>
      <c r="K5" s="283"/>
      <c r="L5" s="283"/>
      <c r="M5" s="248"/>
      <c r="N5" s="242"/>
    </row>
    <row r="6" spans="2:14" x14ac:dyDescent="0.35">
      <c r="B6" s="247"/>
      <c r="C6" s="251" t="s">
        <v>692</v>
      </c>
      <c r="D6" s="283"/>
      <c r="E6" s="283"/>
      <c r="F6" s="283"/>
      <c r="G6" s="283"/>
      <c r="H6" s="283"/>
      <c r="I6" s="283"/>
      <c r="J6" s="283"/>
      <c r="K6" s="283"/>
      <c r="L6" s="283"/>
      <c r="M6" s="248"/>
      <c r="N6" s="242"/>
    </row>
    <row r="7" spans="2:14" ht="15" thickBot="1" x14ac:dyDescent="0.4">
      <c r="B7" s="247"/>
      <c r="C7" s="283"/>
      <c r="D7" s="283"/>
      <c r="E7" s="283"/>
      <c r="F7" s="283"/>
      <c r="G7" s="283"/>
      <c r="H7" s="283"/>
      <c r="I7" s="283"/>
      <c r="J7" s="283"/>
      <c r="K7" s="283"/>
      <c r="L7" s="283"/>
      <c r="M7" s="248"/>
      <c r="N7" s="242"/>
    </row>
    <row r="8" spans="2:14" ht="51" customHeight="1" thickBot="1" x14ac:dyDescent="0.4">
      <c r="B8" s="247"/>
      <c r="C8" s="291" t="s">
        <v>772</v>
      </c>
      <c r="D8" s="745"/>
      <c r="E8" s="745"/>
      <c r="F8" s="745"/>
      <c r="G8" s="746"/>
      <c r="H8" s="283"/>
      <c r="I8" s="283"/>
      <c r="J8" s="283"/>
      <c r="K8" s="283"/>
      <c r="L8" s="283"/>
      <c r="M8" s="248"/>
      <c r="N8" s="242"/>
    </row>
    <row r="9" spans="2:14" ht="15" thickBot="1" x14ac:dyDescent="0.4">
      <c r="B9" s="247"/>
      <c r="C9" s="283"/>
      <c r="D9" s="283"/>
      <c r="E9" s="283"/>
      <c r="F9" s="283"/>
      <c r="G9" s="283"/>
      <c r="H9" s="283"/>
      <c r="I9" s="283"/>
      <c r="J9" s="283"/>
      <c r="K9" s="283"/>
      <c r="L9" s="283"/>
      <c r="M9" s="248"/>
      <c r="N9" s="242"/>
    </row>
    <row r="10" spans="2:14" ht="114" customHeight="1" x14ac:dyDescent="0.35">
      <c r="B10" s="247"/>
      <c r="C10" s="290" t="s">
        <v>773</v>
      </c>
      <c r="D10" s="269" t="s">
        <v>940</v>
      </c>
      <c r="E10" s="269" t="s">
        <v>774</v>
      </c>
      <c r="F10" s="269" t="s">
        <v>691</v>
      </c>
      <c r="G10" s="269" t="s">
        <v>775</v>
      </c>
      <c r="H10" s="269" t="s">
        <v>776</v>
      </c>
      <c r="I10" s="269" t="s">
        <v>690</v>
      </c>
      <c r="J10" s="269" t="s">
        <v>777</v>
      </c>
      <c r="K10" s="269" t="s">
        <v>778</v>
      </c>
      <c r="L10" s="268" t="s">
        <v>779</v>
      </c>
      <c r="M10" s="248"/>
      <c r="N10" s="253"/>
    </row>
    <row r="11" spans="2:14" ht="102.65" customHeight="1" x14ac:dyDescent="0.35">
      <c r="B11" s="247"/>
      <c r="C11" s="262" t="s">
        <v>689</v>
      </c>
      <c r="D11" s="289"/>
      <c r="E11" s="289"/>
      <c r="F11" s="261" t="s">
        <v>885</v>
      </c>
      <c r="G11" s="261" t="s">
        <v>1005</v>
      </c>
      <c r="H11" s="261" t="s">
        <v>998</v>
      </c>
      <c r="I11" s="261">
        <v>0</v>
      </c>
      <c r="J11" s="261" t="s">
        <v>1006</v>
      </c>
      <c r="K11" s="261" t="s">
        <v>1003</v>
      </c>
      <c r="L11" s="260" t="s">
        <v>831</v>
      </c>
      <c r="M11" s="254"/>
      <c r="N11" s="253"/>
    </row>
    <row r="12" spans="2:14" ht="20.149999999999999" customHeight="1" x14ac:dyDescent="0.35">
      <c r="B12" s="247"/>
      <c r="C12" s="262" t="s">
        <v>688</v>
      </c>
      <c r="D12" s="289"/>
      <c r="E12" s="289"/>
      <c r="F12" s="261"/>
      <c r="G12" s="261"/>
      <c r="H12" s="261"/>
      <c r="I12" s="261"/>
      <c r="J12" s="261"/>
      <c r="K12" s="261"/>
      <c r="L12" s="260"/>
      <c r="M12" s="254"/>
      <c r="N12" s="253"/>
    </row>
    <row r="13" spans="2:14" ht="292.5" customHeight="1" x14ac:dyDescent="0.35">
      <c r="B13" s="247"/>
      <c r="C13" s="262" t="s">
        <v>687</v>
      </c>
      <c r="D13" s="289"/>
      <c r="E13" s="289"/>
      <c r="F13" s="261" t="s">
        <v>959</v>
      </c>
      <c r="G13" s="261" t="s">
        <v>1081</v>
      </c>
      <c r="H13" s="261" t="s">
        <v>1004</v>
      </c>
      <c r="I13" s="261" t="s">
        <v>997</v>
      </c>
      <c r="J13" s="261" t="s">
        <v>1007</v>
      </c>
      <c r="K13" s="261" t="s">
        <v>1008</v>
      </c>
      <c r="L13" s="260" t="s">
        <v>831</v>
      </c>
      <c r="M13" s="254"/>
      <c r="N13" s="253"/>
    </row>
    <row r="14" spans="2:14" ht="20.149999999999999" customHeight="1" x14ac:dyDescent="0.35">
      <c r="B14" s="247"/>
      <c r="C14" s="262" t="s">
        <v>686</v>
      </c>
      <c r="D14" s="289"/>
      <c r="E14" s="289"/>
      <c r="F14" s="261"/>
      <c r="G14" s="261"/>
      <c r="H14" s="261"/>
      <c r="I14" s="261"/>
      <c r="J14" s="261"/>
      <c r="K14" s="261"/>
      <c r="L14" s="260"/>
      <c r="M14" s="254"/>
      <c r="N14" s="253"/>
    </row>
    <row r="15" spans="2:14" ht="409" customHeight="1" x14ac:dyDescent="0.35">
      <c r="B15" s="247"/>
      <c r="C15" s="262" t="s">
        <v>685</v>
      </c>
      <c r="D15" s="289"/>
      <c r="E15" s="289"/>
      <c r="F15" s="261" t="s">
        <v>947</v>
      </c>
      <c r="G15" s="261" t="s">
        <v>999</v>
      </c>
      <c r="H15" s="261" t="s">
        <v>1002</v>
      </c>
      <c r="I15" s="261" t="s">
        <v>831</v>
      </c>
      <c r="J15" s="261" t="s">
        <v>1010</v>
      </c>
      <c r="K15" s="261" t="s">
        <v>1009</v>
      </c>
      <c r="L15" s="260" t="s">
        <v>831</v>
      </c>
      <c r="M15" s="254"/>
      <c r="N15" s="253"/>
    </row>
    <row r="16" spans="2:14" ht="20.149999999999999" customHeight="1" x14ac:dyDescent="0.35">
      <c r="B16" s="247"/>
      <c r="C16" s="262" t="s">
        <v>684</v>
      </c>
      <c r="D16" s="289"/>
      <c r="E16" s="289"/>
      <c r="F16" s="261"/>
      <c r="G16" s="261"/>
      <c r="H16" s="261"/>
      <c r="I16" s="261"/>
      <c r="J16" s="261"/>
      <c r="K16" s="261"/>
      <c r="L16" s="260"/>
      <c r="M16" s="254"/>
      <c r="N16" s="253"/>
    </row>
    <row r="17" spans="2:14" ht="20.149999999999999" customHeight="1" x14ac:dyDescent="0.35">
      <c r="B17" s="247"/>
      <c r="C17" s="262" t="s">
        <v>683</v>
      </c>
      <c r="D17" s="289"/>
      <c r="E17" s="289"/>
      <c r="F17" s="261"/>
      <c r="G17" s="261"/>
      <c r="H17" s="261"/>
      <c r="I17" s="261"/>
      <c r="J17" s="261"/>
      <c r="K17" s="261"/>
      <c r="L17" s="260"/>
      <c r="M17" s="254"/>
      <c r="N17" s="253"/>
    </row>
    <row r="18" spans="2:14" ht="20.149999999999999" customHeight="1" x14ac:dyDescent="0.35">
      <c r="B18" s="247"/>
      <c r="C18" s="262" t="s">
        <v>682</v>
      </c>
      <c r="D18" s="289"/>
      <c r="E18" s="289"/>
      <c r="F18" s="261"/>
      <c r="G18" s="261"/>
      <c r="H18" s="261"/>
      <c r="I18" s="261"/>
      <c r="J18" s="261"/>
      <c r="K18" s="261"/>
      <c r="L18" s="260"/>
      <c r="M18" s="254"/>
      <c r="N18" s="253"/>
    </row>
    <row r="19" spans="2:14" ht="322" customHeight="1" x14ac:dyDescent="0.35">
      <c r="B19" s="247"/>
      <c r="C19" s="262" t="s">
        <v>681</v>
      </c>
      <c r="D19" s="289"/>
      <c r="E19" s="289"/>
      <c r="F19" s="261" t="s">
        <v>1011</v>
      </c>
      <c r="G19" s="261" t="s">
        <v>963</v>
      </c>
      <c r="H19" s="261" t="s">
        <v>1012</v>
      </c>
      <c r="I19" s="261" t="s">
        <v>831</v>
      </c>
      <c r="J19" s="261" t="s">
        <v>1013</v>
      </c>
      <c r="K19" s="261" t="s">
        <v>1014</v>
      </c>
      <c r="L19" s="260" t="s">
        <v>831</v>
      </c>
      <c r="M19" s="254"/>
      <c r="N19" s="253"/>
    </row>
    <row r="20" spans="2:14" ht="165" customHeight="1" x14ac:dyDescent="0.35">
      <c r="B20" s="247"/>
      <c r="C20" s="262" t="s">
        <v>680</v>
      </c>
      <c r="D20" s="289"/>
      <c r="E20" s="289"/>
      <c r="F20" s="261" t="s">
        <v>962</v>
      </c>
      <c r="G20" s="261" t="s">
        <v>964</v>
      </c>
      <c r="H20" s="261" t="s">
        <v>965</v>
      </c>
      <c r="I20" s="261" t="s">
        <v>831</v>
      </c>
      <c r="J20" s="261" t="s">
        <v>831</v>
      </c>
      <c r="K20" s="261" t="s">
        <v>831</v>
      </c>
      <c r="L20" s="260" t="s">
        <v>831</v>
      </c>
      <c r="M20" s="254"/>
      <c r="N20" s="253"/>
    </row>
    <row r="21" spans="2:14" ht="281.5" customHeight="1" x14ac:dyDescent="0.35">
      <c r="B21" s="247"/>
      <c r="C21" s="262" t="s">
        <v>679</v>
      </c>
      <c r="D21" s="289"/>
      <c r="E21" s="289"/>
      <c r="F21" s="261" t="s">
        <v>960</v>
      </c>
      <c r="G21" s="261" t="s">
        <v>1015</v>
      </c>
      <c r="H21" s="261" t="s">
        <v>831</v>
      </c>
      <c r="I21" s="261"/>
      <c r="J21" s="261" t="s">
        <v>1067</v>
      </c>
      <c r="K21" s="261" t="s">
        <v>1016</v>
      </c>
      <c r="L21" s="260"/>
      <c r="M21" s="254"/>
      <c r="N21" s="253"/>
    </row>
    <row r="22" spans="2:14" ht="225.65" customHeight="1" x14ac:dyDescent="0.35">
      <c r="B22" s="247"/>
      <c r="C22" s="262" t="s">
        <v>678</v>
      </c>
      <c r="D22" s="289"/>
      <c r="E22" s="289"/>
      <c r="F22" s="261" t="s">
        <v>966</v>
      </c>
      <c r="G22" s="261" t="s">
        <v>961</v>
      </c>
      <c r="H22" s="261" t="s">
        <v>1000</v>
      </c>
      <c r="I22" s="261" t="s">
        <v>831</v>
      </c>
      <c r="J22" s="261" t="s">
        <v>1068</v>
      </c>
      <c r="K22" s="261" t="s">
        <v>1016</v>
      </c>
      <c r="L22" s="260" t="s">
        <v>831</v>
      </c>
      <c r="M22" s="254"/>
      <c r="N22" s="253"/>
    </row>
    <row r="23" spans="2:14" ht="20.149999999999999" customHeight="1" x14ac:dyDescent="0.35">
      <c r="B23" s="247"/>
      <c r="C23" s="262" t="s">
        <v>677</v>
      </c>
      <c r="D23" s="289"/>
      <c r="E23" s="289"/>
      <c r="F23" s="261"/>
      <c r="G23" s="261"/>
      <c r="H23" s="261"/>
      <c r="I23" s="261"/>
      <c r="J23" s="261"/>
      <c r="K23" s="261"/>
      <c r="L23" s="260"/>
      <c r="M23" s="254"/>
      <c r="N23" s="253"/>
    </row>
    <row r="24" spans="2:14" ht="20.149999999999999" customHeight="1" x14ac:dyDescent="0.35">
      <c r="B24" s="247"/>
      <c r="C24" s="262" t="s">
        <v>676</v>
      </c>
      <c r="D24" s="289"/>
      <c r="E24" s="289"/>
      <c r="F24" s="261"/>
      <c r="G24" s="261"/>
      <c r="H24" s="261"/>
      <c r="I24" s="261"/>
      <c r="J24" s="261"/>
      <c r="K24" s="261"/>
      <c r="L24" s="260"/>
      <c r="M24" s="254"/>
      <c r="N24" s="253"/>
    </row>
    <row r="25" spans="2:14" ht="162" customHeight="1" thickBot="1" x14ac:dyDescent="0.4">
      <c r="B25" s="247"/>
      <c r="C25" s="288" t="s">
        <v>675</v>
      </c>
      <c r="D25" s="287"/>
      <c r="E25" s="287"/>
      <c r="F25" s="261" t="s">
        <v>1001</v>
      </c>
      <c r="G25" s="261" t="s">
        <v>1018</v>
      </c>
      <c r="H25" s="261" t="s">
        <v>1017</v>
      </c>
      <c r="I25" s="286" t="s">
        <v>831</v>
      </c>
      <c r="J25" s="286" t="s">
        <v>1019</v>
      </c>
      <c r="K25" s="286" t="s">
        <v>1020</v>
      </c>
      <c r="L25" s="285" t="s">
        <v>831</v>
      </c>
      <c r="M25" s="254"/>
      <c r="N25" s="253"/>
    </row>
    <row r="26" spans="2:14" x14ac:dyDescent="0.35">
      <c r="B26" s="247"/>
      <c r="C26" s="249"/>
      <c r="D26" s="249"/>
      <c r="E26" s="249"/>
      <c r="F26" s="249"/>
      <c r="G26" s="249"/>
      <c r="H26" s="249"/>
      <c r="I26" s="249"/>
      <c r="J26" s="249"/>
      <c r="K26" s="249"/>
      <c r="L26" s="249"/>
      <c r="M26" s="248"/>
      <c r="N26" s="242"/>
    </row>
    <row r="27" spans="2:14" x14ac:dyDescent="0.35">
      <c r="B27" s="247"/>
      <c r="C27" s="249"/>
      <c r="D27" s="249"/>
      <c r="E27" s="249"/>
      <c r="F27" s="249"/>
      <c r="G27" s="249"/>
      <c r="H27" s="249"/>
      <c r="I27" s="249"/>
      <c r="J27" s="249"/>
      <c r="K27" s="249"/>
      <c r="L27" s="249"/>
      <c r="M27" s="248"/>
      <c r="N27" s="242"/>
    </row>
    <row r="28" spans="2:14" x14ac:dyDescent="0.35">
      <c r="B28" s="247"/>
      <c r="C28" s="251" t="s">
        <v>674</v>
      </c>
      <c r="D28" s="249"/>
      <c r="E28" s="249"/>
      <c r="F28" s="249"/>
      <c r="G28" s="249"/>
      <c r="H28" s="249"/>
      <c r="I28" s="249"/>
      <c r="J28" s="249"/>
      <c r="K28" s="249"/>
      <c r="L28" s="249"/>
      <c r="M28" s="248"/>
      <c r="N28" s="242"/>
    </row>
    <row r="29" spans="2:14" ht="15" thickBot="1" x14ac:dyDescent="0.4">
      <c r="B29" s="247"/>
      <c r="C29" s="251"/>
      <c r="D29" s="249"/>
      <c r="E29" s="249"/>
      <c r="F29" s="249"/>
      <c r="G29" s="249"/>
      <c r="H29" s="249"/>
      <c r="I29" s="249"/>
      <c r="J29" s="249"/>
      <c r="K29" s="249"/>
      <c r="L29" s="249"/>
      <c r="M29" s="248"/>
      <c r="N29" s="242"/>
    </row>
    <row r="30" spans="2:14" s="280" customFormat="1" ht="40" customHeight="1" x14ac:dyDescent="0.35">
      <c r="B30" s="284"/>
      <c r="C30" s="780" t="s">
        <v>673</v>
      </c>
      <c r="D30" s="781"/>
      <c r="E30" s="793" t="s">
        <v>11</v>
      </c>
      <c r="F30" s="793"/>
      <c r="G30" s="794"/>
      <c r="H30" s="283"/>
      <c r="I30" s="283"/>
      <c r="J30" s="283"/>
      <c r="K30" s="283"/>
      <c r="L30" s="283"/>
      <c r="M30" s="282"/>
      <c r="N30" s="281"/>
    </row>
    <row r="31" spans="2:14" s="280" customFormat="1" ht="40" customHeight="1" x14ac:dyDescent="0.35">
      <c r="B31" s="284"/>
      <c r="C31" s="789" t="s">
        <v>672</v>
      </c>
      <c r="D31" s="790"/>
      <c r="E31" s="795" t="s">
        <v>18</v>
      </c>
      <c r="F31" s="795"/>
      <c r="G31" s="796"/>
      <c r="H31" s="283"/>
      <c r="I31" s="283"/>
      <c r="J31" s="283"/>
      <c r="K31" s="283"/>
      <c r="L31" s="283"/>
      <c r="M31" s="282"/>
      <c r="N31" s="281"/>
    </row>
    <row r="32" spans="2:14" s="280" customFormat="1" ht="40" customHeight="1" thickBot="1" x14ac:dyDescent="0.4">
      <c r="B32" s="284"/>
      <c r="C32" s="791" t="s">
        <v>671</v>
      </c>
      <c r="D32" s="792"/>
      <c r="E32" s="751"/>
      <c r="F32" s="751"/>
      <c r="G32" s="752"/>
      <c r="H32" s="283"/>
      <c r="I32" s="283"/>
      <c r="J32" s="283"/>
      <c r="K32" s="283"/>
      <c r="L32" s="283"/>
      <c r="M32" s="282"/>
      <c r="N32" s="281"/>
    </row>
    <row r="33" spans="2:19" s="280" customFormat="1" ht="14" x14ac:dyDescent="0.35">
      <c r="B33" s="284"/>
      <c r="C33" s="272"/>
      <c r="D33" s="283"/>
      <c r="E33" s="283"/>
      <c r="F33" s="283"/>
      <c r="G33" s="283"/>
      <c r="H33" s="283"/>
      <c r="I33" s="283"/>
      <c r="J33" s="283"/>
      <c r="K33" s="283"/>
      <c r="L33" s="283"/>
      <c r="M33" s="282"/>
      <c r="N33" s="281"/>
    </row>
    <row r="34" spans="2:19" x14ac:dyDescent="0.35">
      <c r="B34" s="247"/>
      <c r="C34" s="272"/>
      <c r="D34" s="249"/>
      <c r="E34" s="249"/>
      <c r="F34" s="249"/>
      <c r="G34" s="249"/>
      <c r="H34" s="249"/>
      <c r="I34" s="249"/>
      <c r="J34" s="249"/>
      <c r="K34" s="249"/>
      <c r="L34" s="249"/>
      <c r="M34" s="248"/>
      <c r="N34" s="242"/>
    </row>
    <row r="35" spans="2:19" x14ac:dyDescent="0.35">
      <c r="B35" s="247"/>
      <c r="C35" s="767" t="s">
        <v>670</v>
      </c>
      <c r="D35" s="767"/>
      <c r="E35" s="279"/>
      <c r="F35" s="279"/>
      <c r="G35" s="279"/>
      <c r="H35" s="279"/>
      <c r="I35" s="279"/>
      <c r="J35" s="279"/>
      <c r="K35" s="279"/>
      <c r="L35" s="279"/>
      <c r="M35" s="278"/>
      <c r="N35" s="277"/>
      <c r="O35" s="263"/>
      <c r="P35" s="263"/>
      <c r="Q35" s="263"/>
      <c r="R35" s="263"/>
      <c r="S35" s="263"/>
    </row>
    <row r="36" spans="2:19" ht="15" thickBot="1" x14ac:dyDescent="0.4">
      <c r="B36" s="247"/>
      <c r="C36" s="276"/>
      <c r="D36" s="279"/>
      <c r="E36" s="279"/>
      <c r="F36" s="279"/>
      <c r="G36" s="279"/>
      <c r="H36" s="279"/>
      <c r="I36" s="279"/>
      <c r="J36" s="279"/>
      <c r="K36" s="279"/>
      <c r="L36" s="279"/>
      <c r="M36" s="278"/>
      <c r="N36" s="277"/>
      <c r="O36" s="263"/>
      <c r="P36" s="263"/>
      <c r="Q36" s="263"/>
      <c r="R36" s="263"/>
      <c r="S36" s="263"/>
    </row>
    <row r="37" spans="2:19" ht="40" customHeight="1" x14ac:dyDescent="0.35">
      <c r="B37" s="247"/>
      <c r="C37" s="780" t="s">
        <v>669</v>
      </c>
      <c r="D37" s="781"/>
      <c r="E37" s="784"/>
      <c r="F37" s="784"/>
      <c r="G37" s="785"/>
      <c r="H37" s="249"/>
      <c r="I37" s="249"/>
      <c r="J37" s="249"/>
      <c r="K37" s="249"/>
      <c r="L37" s="249"/>
      <c r="M37" s="248"/>
      <c r="N37" s="242"/>
    </row>
    <row r="38" spans="2:19" ht="40" customHeight="1" thickBot="1" x14ac:dyDescent="0.4">
      <c r="B38" s="247"/>
      <c r="C38" s="765" t="s">
        <v>668</v>
      </c>
      <c r="D38" s="766"/>
      <c r="E38" s="782"/>
      <c r="F38" s="782"/>
      <c r="G38" s="783"/>
      <c r="H38" s="249"/>
      <c r="I38" s="249"/>
      <c r="J38" s="249"/>
      <c r="K38" s="249"/>
      <c r="L38" s="249"/>
      <c r="M38" s="248"/>
      <c r="N38" s="242"/>
    </row>
    <row r="39" spans="2:19" x14ac:dyDescent="0.35">
      <c r="B39" s="247"/>
      <c r="C39" s="272"/>
      <c r="D39" s="249"/>
      <c r="E39" s="249"/>
      <c r="F39" s="249"/>
      <c r="G39" s="249"/>
      <c r="H39" s="249"/>
      <c r="I39" s="249"/>
      <c r="J39" s="249"/>
      <c r="K39" s="249"/>
      <c r="L39" s="249"/>
      <c r="M39" s="248"/>
      <c r="N39" s="242"/>
    </row>
    <row r="40" spans="2:19" x14ac:dyDescent="0.35">
      <c r="B40" s="247"/>
      <c r="C40" s="272"/>
      <c r="D40" s="249"/>
      <c r="E40" s="249"/>
      <c r="F40" s="249"/>
      <c r="G40" s="249"/>
      <c r="H40" s="249"/>
      <c r="I40" s="249"/>
      <c r="J40" s="249"/>
      <c r="K40" s="249"/>
      <c r="L40" s="249"/>
      <c r="M40" s="248"/>
      <c r="N40" s="242"/>
    </row>
    <row r="41" spans="2:19" ht="15" customHeight="1" x14ac:dyDescent="0.35">
      <c r="B41" s="247"/>
      <c r="C41" s="767" t="s">
        <v>667</v>
      </c>
      <c r="D41" s="767"/>
      <c r="E41" s="267"/>
      <c r="F41" s="267"/>
      <c r="G41" s="267"/>
      <c r="H41" s="267"/>
      <c r="I41" s="267"/>
      <c r="J41" s="267"/>
      <c r="K41" s="267"/>
      <c r="L41" s="267"/>
      <c r="M41" s="266"/>
      <c r="N41" s="265"/>
      <c r="O41" s="264"/>
      <c r="P41" s="264"/>
      <c r="Q41" s="264"/>
      <c r="R41" s="264"/>
      <c r="S41" s="264"/>
    </row>
    <row r="42" spans="2:19" ht="15" thickBot="1" x14ac:dyDescent="0.4">
      <c r="B42" s="247"/>
      <c r="C42" s="276"/>
      <c r="D42" s="267"/>
      <c r="E42" s="267"/>
      <c r="F42" s="267"/>
      <c r="G42" s="267"/>
      <c r="H42" s="267"/>
      <c r="I42" s="267"/>
      <c r="J42" s="267"/>
      <c r="K42" s="267"/>
      <c r="L42" s="267"/>
      <c r="M42" s="266"/>
      <c r="N42" s="265"/>
      <c r="O42" s="264"/>
      <c r="P42" s="264"/>
      <c r="Q42" s="264"/>
      <c r="R42" s="264"/>
      <c r="S42" s="264"/>
    </row>
    <row r="43" spans="2:19" s="8" customFormat="1" ht="186.65" customHeight="1" thickBot="1" x14ac:dyDescent="0.4">
      <c r="B43" s="275"/>
      <c r="C43" s="768" t="s">
        <v>666</v>
      </c>
      <c r="D43" s="769"/>
      <c r="E43" s="770" t="s">
        <v>1115</v>
      </c>
      <c r="F43" s="771"/>
      <c r="G43" s="772"/>
      <c r="H43" s="274"/>
      <c r="I43" s="274"/>
      <c r="J43" s="274"/>
      <c r="K43" s="274"/>
      <c r="L43" s="274"/>
      <c r="M43" s="273"/>
      <c r="N43" s="101"/>
    </row>
    <row r="44" spans="2:19" s="8" customFormat="1" ht="40" customHeight="1" x14ac:dyDescent="0.35">
      <c r="B44" s="275"/>
      <c r="C44" s="763" t="s">
        <v>665</v>
      </c>
      <c r="D44" s="764"/>
      <c r="E44" s="773" t="s">
        <v>1062</v>
      </c>
      <c r="F44" s="774"/>
      <c r="G44" s="775"/>
      <c r="H44" s="274"/>
      <c r="I44" s="274"/>
      <c r="J44" s="274"/>
      <c r="K44" s="274"/>
      <c r="L44" s="274"/>
      <c r="M44" s="273"/>
      <c r="N44" s="101"/>
    </row>
    <row r="45" spans="2:19" s="8" customFormat="1" ht="40" customHeight="1" x14ac:dyDescent="0.35">
      <c r="B45" s="275"/>
      <c r="C45" s="763" t="s">
        <v>664</v>
      </c>
      <c r="D45" s="764"/>
      <c r="E45" s="776" t="s">
        <v>1063</v>
      </c>
      <c r="F45" s="776"/>
      <c r="G45" s="777"/>
      <c r="H45" s="274"/>
      <c r="I45" s="274"/>
      <c r="J45" s="274"/>
      <c r="K45" s="274"/>
      <c r="L45" s="274"/>
      <c r="M45" s="273"/>
      <c r="N45" s="101"/>
    </row>
    <row r="46" spans="2:19" s="8" customFormat="1" ht="40" customHeight="1" thickBot="1" x14ac:dyDescent="0.4">
      <c r="B46" s="275"/>
      <c r="C46" s="765" t="s">
        <v>663</v>
      </c>
      <c r="D46" s="766"/>
      <c r="E46" s="778" t="s">
        <v>1063</v>
      </c>
      <c r="F46" s="778"/>
      <c r="G46" s="779"/>
      <c r="H46" s="274"/>
      <c r="I46" s="274"/>
      <c r="J46" s="274"/>
      <c r="K46" s="274"/>
      <c r="L46" s="274"/>
      <c r="M46" s="273"/>
      <c r="N46" s="101"/>
    </row>
    <row r="47" spans="2:19" x14ac:dyDescent="0.35">
      <c r="B47" s="247"/>
      <c r="C47" s="255"/>
      <c r="D47" s="249"/>
      <c r="E47" s="249"/>
      <c r="F47" s="249"/>
      <c r="G47" s="249"/>
      <c r="H47" s="249"/>
      <c r="I47" s="249"/>
      <c r="J47" s="249"/>
      <c r="K47" s="249"/>
      <c r="L47" s="249"/>
      <c r="M47" s="248"/>
      <c r="N47" s="242"/>
    </row>
    <row r="48" spans="2:19" x14ac:dyDescent="0.35">
      <c r="B48" s="247"/>
      <c r="C48" s="249"/>
      <c r="D48" s="249"/>
      <c r="E48" s="249"/>
      <c r="F48" s="249"/>
      <c r="G48" s="249"/>
      <c r="H48" s="249"/>
      <c r="I48" s="249"/>
      <c r="J48" s="249"/>
      <c r="K48" s="249"/>
      <c r="L48" s="249"/>
      <c r="M48" s="248"/>
      <c r="N48" s="242"/>
    </row>
    <row r="49" spans="2:21" x14ac:dyDescent="0.35">
      <c r="B49" s="247"/>
      <c r="C49" s="251" t="s">
        <v>809</v>
      </c>
      <c r="D49" s="249"/>
      <c r="E49" s="249"/>
      <c r="F49" s="249"/>
      <c r="G49" s="279"/>
      <c r="H49" s="249"/>
      <c r="I49" s="249"/>
      <c r="J49" s="249"/>
      <c r="K49" s="249"/>
      <c r="L49" s="249"/>
      <c r="M49" s="248"/>
      <c r="N49" s="242"/>
    </row>
    <row r="50" spans="2:21" ht="15" thickBot="1" x14ac:dyDescent="0.4">
      <c r="B50" s="247"/>
      <c r="C50" s="249"/>
      <c r="D50" s="255"/>
      <c r="E50" s="249"/>
      <c r="F50" s="249"/>
      <c r="G50" s="249"/>
      <c r="H50" s="249"/>
      <c r="I50" s="249"/>
      <c r="J50" s="249"/>
      <c r="K50" s="249"/>
      <c r="L50" s="249"/>
      <c r="M50" s="248"/>
      <c r="N50" s="242"/>
    </row>
    <row r="51" spans="2:21" ht="50.15" customHeight="1" x14ac:dyDescent="0.35">
      <c r="B51" s="247"/>
      <c r="C51" s="768" t="s">
        <v>810</v>
      </c>
      <c r="D51" s="769"/>
      <c r="E51" s="761"/>
      <c r="F51" s="761"/>
      <c r="G51" s="762"/>
      <c r="H51" s="272"/>
      <c r="I51" s="272"/>
      <c r="J51" s="272"/>
      <c r="K51" s="255"/>
      <c r="L51" s="255"/>
      <c r="M51" s="254"/>
      <c r="N51" s="253"/>
      <c r="O51" s="252"/>
      <c r="P51" s="252"/>
      <c r="Q51" s="252"/>
      <c r="R51" s="252"/>
      <c r="S51" s="252"/>
      <c r="T51" s="252"/>
      <c r="U51" s="252"/>
    </row>
    <row r="52" spans="2:21" ht="262.75" customHeight="1" x14ac:dyDescent="0.35">
      <c r="B52" s="247"/>
      <c r="C52" s="763" t="s">
        <v>662</v>
      </c>
      <c r="D52" s="764"/>
      <c r="E52" s="757" t="s">
        <v>1117</v>
      </c>
      <c r="F52" s="757"/>
      <c r="G52" s="758"/>
      <c r="H52" s="272"/>
      <c r="I52" s="272"/>
      <c r="J52" s="272"/>
      <c r="K52" s="255"/>
      <c r="L52" s="255"/>
      <c r="M52" s="254"/>
      <c r="N52" s="253"/>
      <c r="O52" s="252"/>
      <c r="P52" s="252"/>
      <c r="Q52" s="252"/>
      <c r="R52" s="252"/>
      <c r="S52" s="252"/>
      <c r="T52" s="252"/>
      <c r="U52" s="252"/>
    </row>
    <row r="53" spans="2:21" ht="77.5" customHeight="1" thickBot="1" x14ac:dyDescent="0.4">
      <c r="B53" s="247"/>
      <c r="C53" s="765" t="s">
        <v>811</v>
      </c>
      <c r="D53" s="766"/>
      <c r="E53" s="759" t="s">
        <v>1119</v>
      </c>
      <c r="F53" s="759"/>
      <c r="G53" s="760"/>
      <c r="H53" s="272"/>
      <c r="I53" s="272"/>
      <c r="J53" s="272"/>
      <c r="K53" s="255"/>
      <c r="L53" s="255"/>
      <c r="M53" s="254"/>
      <c r="N53" s="253"/>
      <c r="O53" s="252"/>
      <c r="P53" s="252"/>
      <c r="Q53" s="252"/>
      <c r="R53" s="252"/>
      <c r="S53" s="252"/>
      <c r="T53" s="252"/>
      <c r="U53" s="252"/>
    </row>
    <row r="54" spans="2:21" customFormat="1" ht="15" customHeight="1" thickBot="1" x14ac:dyDescent="0.4">
      <c r="B54" s="75"/>
      <c r="C54" s="76"/>
      <c r="D54" s="76"/>
      <c r="E54" s="76"/>
      <c r="F54" s="76"/>
      <c r="G54" s="76"/>
      <c r="H54" s="76"/>
      <c r="I54" s="76"/>
      <c r="J54" s="76"/>
      <c r="K54" s="76"/>
      <c r="L54" s="76"/>
      <c r="M54" s="78"/>
      <c r="N54" s="76"/>
    </row>
    <row r="55" spans="2:21" s="263" customFormat="1" ht="87.65" customHeight="1" x14ac:dyDescent="0.35">
      <c r="B55" s="271"/>
      <c r="C55" s="270" t="s">
        <v>1064</v>
      </c>
      <c r="D55" s="269" t="s">
        <v>661</v>
      </c>
      <c r="E55" s="269" t="s">
        <v>660</v>
      </c>
      <c r="F55" s="269" t="s">
        <v>659</v>
      </c>
      <c r="G55" s="269" t="s">
        <v>812</v>
      </c>
      <c r="H55" s="269" t="s">
        <v>658</v>
      </c>
      <c r="I55" s="269" t="s">
        <v>657</v>
      </c>
      <c r="J55" s="268" t="s">
        <v>656</v>
      </c>
      <c r="K55" s="267"/>
      <c r="L55" s="267"/>
      <c r="M55" s="266"/>
      <c r="N55" s="265"/>
      <c r="O55" s="264"/>
      <c r="P55" s="264"/>
      <c r="Q55" s="264"/>
      <c r="R55" s="264"/>
      <c r="S55" s="264"/>
      <c r="T55" s="264"/>
      <c r="U55" s="264"/>
    </row>
    <row r="56" spans="2:21" ht="28.5" customHeight="1" x14ac:dyDescent="0.35">
      <c r="B56" s="247"/>
      <c r="C56" s="262" t="s">
        <v>1054</v>
      </c>
      <c r="D56" s="261" t="s">
        <v>973</v>
      </c>
      <c r="E56" s="261"/>
      <c r="F56" s="261"/>
      <c r="G56" s="261"/>
      <c r="H56" s="261"/>
      <c r="I56" s="261"/>
      <c r="J56" s="260"/>
      <c r="K56" s="255"/>
      <c r="L56" s="255"/>
      <c r="M56" s="254"/>
      <c r="N56" s="253"/>
      <c r="O56" s="252"/>
      <c r="P56" s="252"/>
      <c r="Q56" s="252"/>
      <c r="R56" s="252"/>
      <c r="S56" s="252"/>
      <c r="T56" s="252"/>
      <c r="U56" s="252"/>
    </row>
    <row r="57" spans="2:21" ht="30" customHeight="1" x14ac:dyDescent="0.35">
      <c r="B57" s="247"/>
      <c r="C57" s="262" t="s">
        <v>655</v>
      </c>
      <c r="D57" s="261" t="s">
        <v>973</v>
      </c>
      <c r="E57" s="261"/>
      <c r="F57" s="261"/>
      <c r="G57" s="261"/>
      <c r="H57" s="261"/>
      <c r="I57" s="261"/>
      <c r="J57" s="260"/>
      <c r="K57" s="255"/>
      <c r="L57" s="255"/>
      <c r="M57" s="254"/>
      <c r="N57" s="253"/>
      <c r="O57" s="252"/>
      <c r="P57" s="252"/>
      <c r="Q57" s="252"/>
      <c r="R57" s="252"/>
      <c r="S57" s="252"/>
      <c r="T57" s="252"/>
      <c r="U57" s="252"/>
    </row>
    <row r="58" spans="2:21" ht="30" customHeight="1" x14ac:dyDescent="0.35">
      <c r="B58" s="247"/>
      <c r="C58" s="262" t="s">
        <v>654</v>
      </c>
      <c r="D58" s="261" t="s">
        <v>973</v>
      </c>
      <c r="E58" s="261"/>
      <c r="F58" s="261"/>
      <c r="G58" s="261"/>
      <c r="H58" s="261"/>
      <c r="I58" s="261"/>
      <c r="J58" s="260"/>
      <c r="K58" s="255"/>
      <c r="L58" s="255"/>
      <c r="M58" s="254"/>
      <c r="N58" s="253"/>
      <c r="O58" s="252"/>
      <c r="P58" s="252"/>
      <c r="Q58" s="252"/>
      <c r="R58" s="252"/>
      <c r="S58" s="252"/>
      <c r="T58" s="252"/>
      <c r="U58" s="252"/>
    </row>
    <row r="59" spans="2:21" ht="30" customHeight="1" x14ac:dyDescent="0.35">
      <c r="B59" s="247"/>
      <c r="C59" s="262" t="s">
        <v>653</v>
      </c>
      <c r="D59" s="261" t="s">
        <v>973</v>
      </c>
      <c r="E59" s="261"/>
      <c r="F59" s="261"/>
      <c r="G59" s="261"/>
      <c r="H59" s="261"/>
      <c r="I59" s="261"/>
      <c r="J59" s="260"/>
      <c r="K59" s="255"/>
      <c r="L59" s="255"/>
      <c r="M59" s="254"/>
      <c r="N59" s="253"/>
      <c r="O59" s="252"/>
      <c r="P59" s="252"/>
      <c r="Q59" s="252"/>
      <c r="R59" s="252"/>
      <c r="S59" s="252"/>
      <c r="T59" s="252"/>
      <c r="U59" s="252"/>
    </row>
    <row r="60" spans="2:21" ht="30" customHeight="1" x14ac:dyDescent="0.35">
      <c r="B60" s="247"/>
      <c r="C60" s="262" t="s">
        <v>652</v>
      </c>
      <c r="D60" s="261" t="s">
        <v>973</v>
      </c>
      <c r="E60" s="261"/>
      <c r="F60" s="261"/>
      <c r="G60" s="261"/>
      <c r="H60" s="261"/>
      <c r="I60" s="261"/>
      <c r="J60" s="260"/>
      <c r="K60" s="255"/>
      <c r="L60" s="255"/>
      <c r="M60" s="254"/>
      <c r="N60" s="253"/>
      <c r="O60" s="252"/>
      <c r="P60" s="252"/>
      <c r="Q60" s="252"/>
      <c r="R60" s="252"/>
      <c r="S60" s="252"/>
      <c r="T60" s="252"/>
      <c r="U60" s="252"/>
    </row>
    <row r="61" spans="2:21" ht="30" customHeight="1" thickBot="1" x14ac:dyDescent="0.4">
      <c r="B61" s="247"/>
      <c r="C61" s="259"/>
      <c r="D61" s="258"/>
      <c r="E61" s="257"/>
      <c r="F61" s="257"/>
      <c r="G61" s="257"/>
      <c r="H61" s="257"/>
      <c r="I61" s="257"/>
      <c r="J61" s="256"/>
      <c r="K61" s="255"/>
      <c r="L61" s="255"/>
      <c r="M61" s="254"/>
      <c r="N61" s="253"/>
      <c r="O61" s="252"/>
      <c r="P61" s="252"/>
      <c r="Q61" s="252"/>
      <c r="R61" s="252"/>
      <c r="S61" s="252"/>
      <c r="T61" s="252"/>
      <c r="U61" s="252"/>
    </row>
    <row r="62" spans="2:21" x14ac:dyDescent="0.35">
      <c r="B62" s="247"/>
      <c r="C62" s="249"/>
      <c r="D62" s="249"/>
      <c r="E62" s="249"/>
      <c r="F62" s="249"/>
      <c r="G62" s="249"/>
      <c r="H62" s="249"/>
      <c r="I62" s="249"/>
      <c r="J62" s="249"/>
      <c r="K62" s="249"/>
      <c r="L62" s="249"/>
      <c r="M62" s="248"/>
      <c r="N62" s="242"/>
    </row>
    <row r="63" spans="2:21" x14ac:dyDescent="0.35">
      <c r="B63" s="247"/>
      <c r="C63" s="251" t="s">
        <v>651</v>
      </c>
      <c r="D63" s="249"/>
      <c r="E63" s="249"/>
      <c r="F63" s="249"/>
      <c r="G63" s="249"/>
      <c r="H63" s="249"/>
      <c r="I63" s="249"/>
      <c r="J63" s="249"/>
      <c r="K63" s="249"/>
      <c r="L63" s="249"/>
      <c r="M63" s="248"/>
      <c r="N63" s="242"/>
    </row>
    <row r="64" spans="2:21" ht="15" thickBot="1" x14ac:dyDescent="0.4">
      <c r="B64" s="247"/>
      <c r="C64" s="251"/>
      <c r="D64" s="249"/>
      <c r="E64" s="249"/>
      <c r="F64" s="249"/>
      <c r="G64" s="249"/>
      <c r="H64" s="249"/>
      <c r="I64" s="249"/>
      <c r="J64" s="249"/>
      <c r="K64" s="249"/>
      <c r="L64" s="249"/>
      <c r="M64" s="248"/>
      <c r="N64" s="242"/>
    </row>
    <row r="65" spans="2:14" ht="60" customHeight="1" thickBot="1" x14ac:dyDescent="0.4">
      <c r="B65" s="247"/>
      <c r="C65" s="743" t="s">
        <v>650</v>
      </c>
      <c r="D65" s="744"/>
      <c r="E65" s="745"/>
      <c r="F65" s="746"/>
      <c r="G65" s="249"/>
      <c r="H65" s="249"/>
      <c r="I65" s="249"/>
      <c r="J65" s="249"/>
      <c r="K65" s="249"/>
      <c r="L65" s="249"/>
      <c r="M65" s="248"/>
      <c r="N65" s="242"/>
    </row>
    <row r="66" spans="2:14" ht="15" thickBot="1" x14ac:dyDescent="0.4">
      <c r="B66" s="247"/>
      <c r="C66" s="250"/>
      <c r="D66" s="250"/>
      <c r="E66" s="249"/>
      <c r="F66" s="249"/>
      <c r="G66" s="249"/>
      <c r="H66" s="249"/>
      <c r="I66" s="249"/>
      <c r="J66" s="249"/>
      <c r="K66" s="249"/>
      <c r="L66" s="249"/>
      <c r="M66" s="248"/>
      <c r="N66" s="242"/>
    </row>
    <row r="67" spans="2:14" ht="45" customHeight="1" x14ac:dyDescent="0.35">
      <c r="B67" s="247"/>
      <c r="C67" s="747" t="s">
        <v>813</v>
      </c>
      <c r="D67" s="748"/>
      <c r="E67" s="748" t="s">
        <v>649</v>
      </c>
      <c r="F67" s="749"/>
      <c r="G67" s="249"/>
      <c r="H67" s="249"/>
      <c r="I67" s="249"/>
      <c r="J67" s="249"/>
      <c r="K67" s="249"/>
      <c r="L67" s="249"/>
      <c r="M67" s="248"/>
      <c r="N67" s="242"/>
    </row>
    <row r="68" spans="2:14" ht="45" customHeight="1" x14ac:dyDescent="0.35">
      <c r="B68" s="247"/>
      <c r="C68" s="755" t="s">
        <v>874</v>
      </c>
      <c r="D68" s="756"/>
      <c r="E68" s="753" t="s">
        <v>864</v>
      </c>
      <c r="F68" s="754"/>
      <c r="G68" s="249"/>
      <c r="H68" s="249"/>
      <c r="I68" s="249"/>
      <c r="J68" s="249"/>
      <c r="K68" s="249"/>
      <c r="L68" s="249"/>
      <c r="M68" s="248"/>
      <c r="N68" s="242"/>
    </row>
    <row r="69" spans="2:14" ht="32.25" customHeight="1" thickBot="1" x14ac:dyDescent="0.4">
      <c r="B69" s="247"/>
      <c r="C69" s="750"/>
      <c r="D69" s="751"/>
      <c r="E69" s="751"/>
      <c r="F69" s="752"/>
      <c r="G69" s="249"/>
      <c r="H69" s="249"/>
      <c r="I69" s="249"/>
      <c r="J69" s="249"/>
      <c r="K69" s="249"/>
      <c r="L69" s="249"/>
      <c r="M69" s="248"/>
      <c r="N69" s="242"/>
    </row>
    <row r="70" spans="2:14" x14ac:dyDescent="0.35">
      <c r="B70" s="247"/>
      <c r="C70" s="242"/>
      <c r="D70" s="242"/>
      <c r="E70" s="242"/>
      <c r="F70" s="242"/>
      <c r="G70" s="242"/>
      <c r="H70" s="242"/>
      <c r="I70" s="242"/>
      <c r="J70" s="242"/>
      <c r="K70" s="242"/>
      <c r="L70" s="242"/>
      <c r="M70" s="246"/>
      <c r="N70" s="242"/>
    </row>
    <row r="71" spans="2:14" ht="15" thickBot="1" x14ac:dyDescent="0.4">
      <c r="B71" s="245"/>
      <c r="C71" s="244"/>
      <c r="D71" s="244"/>
      <c r="E71" s="244"/>
      <c r="F71" s="244"/>
      <c r="G71" s="244"/>
      <c r="H71" s="244"/>
      <c r="I71" s="244"/>
      <c r="J71" s="244"/>
      <c r="K71" s="244"/>
      <c r="L71" s="244"/>
      <c r="M71" s="243"/>
      <c r="N71" s="242"/>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69850</xdr:colOff>
                    <xdr:row>7</xdr:row>
                    <xdr:rowOff>279400</xdr:rowOff>
                  </from>
                  <to>
                    <xdr:col>6</xdr:col>
                    <xdr:colOff>800100</xdr:colOff>
                    <xdr:row>7</xdr:row>
                    <xdr:rowOff>450850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69850</xdr:colOff>
                    <xdr:row>7</xdr:row>
                    <xdr:rowOff>50800</xdr:rowOff>
                  </from>
                  <to>
                    <xdr:col>5</xdr:col>
                    <xdr:colOff>2165350</xdr:colOff>
                    <xdr:row>7</xdr:row>
                    <xdr:rowOff>260350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31750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31750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31750</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31750</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31750</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31750</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222250</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222250</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31750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31750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6350</xdr:rowOff>
                  </from>
                  <to>
                    <xdr:col>4</xdr:col>
                    <xdr:colOff>514350</xdr:colOff>
                    <xdr:row>12</xdr:row>
                    <xdr:rowOff>31750</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6350</xdr:rowOff>
                  </from>
                  <to>
                    <xdr:col>4</xdr:col>
                    <xdr:colOff>1066800</xdr:colOff>
                    <xdr:row>12</xdr:row>
                    <xdr:rowOff>31750</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31750</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31750</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31750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31750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222250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222250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222250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222250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31750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31750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31750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31750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31750</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31750</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222250</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222250</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31750</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31750</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31750</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31750</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31750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31750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165100</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711200</xdr:colOff>
                    <xdr:row>50</xdr:row>
                    <xdr:rowOff>165100</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1327150</xdr:colOff>
                    <xdr:row>50</xdr:row>
                    <xdr:rowOff>165100</xdr:rowOff>
                  </from>
                  <to>
                    <xdr:col>4</xdr:col>
                    <xdr:colOff>2298700</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1060450</xdr:colOff>
                    <xdr:row>64</xdr:row>
                    <xdr:rowOff>0</xdr:rowOff>
                  </from>
                  <to>
                    <xdr:col>4</xdr:col>
                    <xdr:colOff>1854200</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3DFDC-2CC2-4F2F-9702-325E84CA1BC8}">
  <dimension ref="B1:I42"/>
  <sheetViews>
    <sheetView topLeftCell="A26" zoomScaleNormal="100" workbookViewId="0">
      <selection activeCell="C21" sqref="C21:D21"/>
    </sheetView>
  </sheetViews>
  <sheetFormatPr defaultColWidth="9.1796875" defaultRowHeight="14" x14ac:dyDescent="0.35"/>
  <cols>
    <col min="1" max="2" width="1.81640625" style="280" customWidth="1"/>
    <col min="3" max="3" width="50" style="280" customWidth="1"/>
    <col min="4" max="4" width="29.453125" style="280" customWidth="1"/>
    <col min="5" max="5" width="26.81640625" style="280" customWidth="1"/>
    <col min="6" max="6" width="25.453125" style="280" customWidth="1"/>
    <col min="7" max="7" width="25.81640625" style="280" customWidth="1"/>
    <col min="8" max="8" width="57.453125" style="280" bestFit="1" customWidth="1"/>
    <col min="9" max="10" width="1.81640625" style="280" customWidth="1"/>
    <col min="11" max="16384" width="9.1796875" style="280"/>
  </cols>
  <sheetData>
    <row r="1" spans="2:9" ht="14.5" thickBot="1" x14ac:dyDescent="0.4"/>
    <row r="2" spans="2:9" ht="14.5" thickBot="1" x14ac:dyDescent="0.4">
      <c r="B2" s="308"/>
      <c r="C2" s="307"/>
      <c r="D2" s="307"/>
      <c r="E2" s="307"/>
      <c r="F2" s="307"/>
      <c r="G2" s="307"/>
      <c r="H2" s="307"/>
      <c r="I2" s="306"/>
    </row>
    <row r="3" spans="2:9" ht="20.5" thickBot="1" x14ac:dyDescent="0.4">
      <c r="B3" s="284"/>
      <c r="C3" s="828" t="s">
        <v>703</v>
      </c>
      <c r="D3" s="829"/>
      <c r="E3" s="829"/>
      <c r="F3" s="829"/>
      <c r="G3" s="829"/>
      <c r="H3" s="830"/>
      <c r="I3" s="300"/>
    </row>
    <row r="4" spans="2:9" x14ac:dyDescent="0.35">
      <c r="B4" s="284"/>
      <c r="C4" s="281"/>
      <c r="D4" s="281"/>
      <c r="E4" s="281"/>
      <c r="F4" s="281"/>
      <c r="G4" s="281"/>
      <c r="H4" s="281"/>
      <c r="I4" s="300"/>
    </row>
    <row r="5" spans="2:9" x14ac:dyDescent="0.35">
      <c r="B5" s="284"/>
      <c r="C5" s="281"/>
      <c r="D5" s="281"/>
      <c r="E5" s="281"/>
      <c r="F5" s="281"/>
      <c r="G5" s="281"/>
      <c r="H5" s="281"/>
      <c r="I5" s="300"/>
    </row>
    <row r="6" spans="2:9" x14ac:dyDescent="0.35">
      <c r="B6" s="284"/>
      <c r="C6" s="301" t="s">
        <v>760</v>
      </c>
      <c r="D6" s="281"/>
      <c r="E6" s="281"/>
      <c r="F6" s="281"/>
      <c r="G6" s="281"/>
      <c r="H6" s="281"/>
      <c r="I6" s="300"/>
    </row>
    <row r="7" spans="2:9" ht="14.5" thickBot="1" x14ac:dyDescent="0.4">
      <c r="B7" s="284"/>
      <c r="C7" s="281"/>
      <c r="D7" s="281"/>
      <c r="E7" s="281"/>
      <c r="F7" s="281"/>
      <c r="G7" s="281"/>
      <c r="H7" s="281"/>
      <c r="I7" s="300"/>
    </row>
    <row r="8" spans="2:9" ht="45" customHeight="1" x14ac:dyDescent="0.35">
      <c r="B8" s="284"/>
      <c r="C8" s="768" t="s">
        <v>702</v>
      </c>
      <c r="D8" s="769"/>
      <c r="E8" s="793" t="s">
        <v>11</v>
      </c>
      <c r="F8" s="793"/>
      <c r="G8" s="793"/>
      <c r="H8" s="794"/>
      <c r="I8" s="300"/>
    </row>
    <row r="9" spans="2:9" ht="45" customHeight="1" thickBot="1" x14ac:dyDescent="0.4">
      <c r="B9" s="284"/>
      <c r="C9" s="765" t="s">
        <v>1021</v>
      </c>
      <c r="D9" s="766"/>
      <c r="E9" s="815" t="s">
        <v>11</v>
      </c>
      <c r="F9" s="815"/>
      <c r="G9" s="815"/>
      <c r="H9" s="816"/>
      <c r="I9" s="300"/>
    </row>
    <row r="10" spans="2:9" ht="15" customHeight="1" thickBot="1" x14ac:dyDescent="0.4">
      <c r="B10" s="284"/>
      <c r="C10" s="831"/>
      <c r="D10" s="831"/>
      <c r="E10" s="832"/>
      <c r="F10" s="832"/>
      <c r="G10" s="832"/>
      <c r="H10" s="832"/>
      <c r="I10" s="300"/>
    </row>
    <row r="11" spans="2:9" ht="30" customHeight="1" x14ac:dyDescent="0.35">
      <c r="B11" s="284"/>
      <c r="C11" s="780" t="s">
        <v>701</v>
      </c>
      <c r="D11" s="826"/>
      <c r="E11" s="826"/>
      <c r="F11" s="826"/>
      <c r="G11" s="826"/>
      <c r="H11" s="827"/>
      <c r="I11" s="300"/>
    </row>
    <row r="12" spans="2:9" x14ac:dyDescent="0.35">
      <c r="B12" s="284"/>
      <c r="C12" s="305" t="s">
        <v>780</v>
      </c>
      <c r="D12" s="304" t="s">
        <v>781</v>
      </c>
      <c r="E12" s="304" t="s">
        <v>231</v>
      </c>
      <c r="F12" s="304" t="s">
        <v>230</v>
      </c>
      <c r="G12" s="304" t="s">
        <v>700</v>
      </c>
      <c r="H12" s="303" t="s">
        <v>699</v>
      </c>
      <c r="I12" s="300"/>
    </row>
    <row r="13" spans="2:9" ht="95.15" customHeight="1" x14ac:dyDescent="0.35">
      <c r="B13" s="284"/>
      <c r="C13" s="239" t="s">
        <v>866</v>
      </c>
      <c r="D13" s="419" t="s">
        <v>867</v>
      </c>
      <c r="E13" s="239" t="s">
        <v>865</v>
      </c>
      <c r="F13" s="419">
        <v>0</v>
      </c>
      <c r="G13" s="239" t="s">
        <v>934</v>
      </c>
      <c r="H13" s="421" t="s">
        <v>1023</v>
      </c>
      <c r="I13" s="300"/>
    </row>
    <row r="14" spans="2:9" ht="73" customHeight="1" x14ac:dyDescent="0.35">
      <c r="B14" s="284"/>
      <c r="C14" s="239" t="s">
        <v>869</v>
      </c>
      <c r="D14" s="419" t="s">
        <v>870</v>
      </c>
      <c r="E14" s="239" t="s">
        <v>868</v>
      </c>
      <c r="F14" s="419">
        <v>0</v>
      </c>
      <c r="G14" s="239" t="s">
        <v>886</v>
      </c>
      <c r="H14" s="421" t="s">
        <v>1022</v>
      </c>
      <c r="I14" s="300"/>
    </row>
    <row r="15" spans="2:9" ht="92.15" customHeight="1" thickBot="1" x14ac:dyDescent="0.4">
      <c r="B15" s="284"/>
      <c r="C15" s="239" t="s">
        <v>873</v>
      </c>
      <c r="D15" s="420" t="s">
        <v>870</v>
      </c>
      <c r="E15" s="239" t="s">
        <v>872</v>
      </c>
      <c r="F15" s="419">
        <v>0</v>
      </c>
      <c r="G15" s="419" t="s">
        <v>871</v>
      </c>
      <c r="H15" s="421" t="s">
        <v>1061</v>
      </c>
      <c r="I15" s="300"/>
    </row>
    <row r="16" spans="2:9" x14ac:dyDescent="0.35">
      <c r="B16" s="284"/>
      <c r="C16" s="281"/>
      <c r="D16" s="281"/>
      <c r="E16" s="281"/>
      <c r="F16" s="281"/>
      <c r="G16" s="281"/>
      <c r="H16" s="281"/>
      <c r="I16" s="300"/>
    </row>
    <row r="17" spans="2:9" x14ac:dyDescent="0.35">
      <c r="B17" s="284"/>
      <c r="C17" s="250"/>
      <c r="D17" s="281"/>
      <c r="E17" s="281"/>
      <c r="F17" s="281"/>
      <c r="G17" s="281"/>
      <c r="H17" s="281"/>
      <c r="I17" s="300"/>
    </row>
    <row r="18" spans="2:9" x14ac:dyDescent="0.35">
      <c r="B18" s="284"/>
      <c r="C18" s="301" t="s">
        <v>761</v>
      </c>
      <c r="D18" s="281"/>
      <c r="E18" s="281"/>
      <c r="F18" s="281"/>
      <c r="G18" s="281"/>
      <c r="H18" s="281"/>
      <c r="I18" s="300"/>
    </row>
    <row r="19" spans="2:9" ht="14.5" thickBot="1" x14ac:dyDescent="0.4">
      <c r="B19" s="284"/>
      <c r="C19" s="301"/>
      <c r="D19" s="281"/>
      <c r="E19" s="281"/>
      <c r="F19" s="281"/>
      <c r="G19" s="281"/>
      <c r="H19" s="281"/>
      <c r="I19" s="300"/>
    </row>
    <row r="20" spans="2:9" ht="30" customHeight="1" x14ac:dyDescent="0.35">
      <c r="B20" s="284"/>
      <c r="C20" s="819" t="s">
        <v>782</v>
      </c>
      <c r="D20" s="820"/>
      <c r="E20" s="820"/>
      <c r="F20" s="820"/>
      <c r="G20" s="820"/>
      <c r="H20" s="821"/>
      <c r="I20" s="300"/>
    </row>
    <row r="21" spans="2:9" ht="30" customHeight="1" x14ac:dyDescent="0.35">
      <c r="B21" s="284"/>
      <c r="C21" s="797" t="s">
        <v>783</v>
      </c>
      <c r="D21" s="798"/>
      <c r="E21" s="798" t="s">
        <v>699</v>
      </c>
      <c r="F21" s="798"/>
      <c r="G21" s="798"/>
      <c r="H21" s="801"/>
      <c r="I21" s="300"/>
    </row>
    <row r="22" spans="2:9" ht="30" customHeight="1" x14ac:dyDescent="0.35">
      <c r="B22" s="284"/>
      <c r="C22" s="822"/>
      <c r="D22" s="807"/>
      <c r="E22" s="823"/>
      <c r="F22" s="824"/>
      <c r="G22" s="824"/>
      <c r="H22" s="825"/>
      <c r="I22" s="300"/>
    </row>
    <row r="23" spans="2:9" ht="30" customHeight="1" thickBot="1" x14ac:dyDescent="0.4">
      <c r="B23" s="284"/>
      <c r="C23" s="817"/>
      <c r="D23" s="818"/>
      <c r="E23" s="751"/>
      <c r="F23" s="751"/>
      <c r="G23" s="751"/>
      <c r="H23" s="752"/>
      <c r="I23" s="300"/>
    </row>
    <row r="24" spans="2:9" x14ac:dyDescent="0.35">
      <c r="B24" s="284"/>
      <c r="C24" s="281"/>
      <c r="D24" s="281"/>
      <c r="E24" s="281"/>
      <c r="F24" s="281"/>
      <c r="G24" s="281"/>
      <c r="H24" s="281"/>
      <c r="I24" s="300"/>
    </row>
    <row r="25" spans="2:9" x14ac:dyDescent="0.35">
      <c r="B25" s="284"/>
      <c r="C25" s="281"/>
      <c r="D25" s="281"/>
      <c r="E25" s="281"/>
      <c r="F25" s="281"/>
      <c r="G25" s="281"/>
      <c r="H25" s="281"/>
      <c r="I25" s="300"/>
    </row>
    <row r="26" spans="2:9" x14ac:dyDescent="0.35">
      <c r="B26" s="284"/>
      <c r="C26" s="301" t="s">
        <v>698</v>
      </c>
      <c r="D26" s="301"/>
      <c r="E26" s="281"/>
      <c r="F26" s="281"/>
      <c r="G26" s="281"/>
      <c r="H26" s="281"/>
      <c r="I26" s="300"/>
    </row>
    <row r="27" spans="2:9" ht="14.5" thickBot="1" x14ac:dyDescent="0.4">
      <c r="B27" s="284"/>
      <c r="C27" s="302"/>
      <c r="D27" s="281"/>
      <c r="E27" s="281"/>
      <c r="F27" s="281"/>
      <c r="G27" s="281"/>
      <c r="H27" s="281"/>
      <c r="I27" s="300"/>
    </row>
    <row r="28" spans="2:9" ht="226.75" customHeight="1" thickBot="1" x14ac:dyDescent="0.4">
      <c r="B28" s="284"/>
      <c r="C28" s="768" t="s">
        <v>697</v>
      </c>
      <c r="D28" s="769"/>
      <c r="E28" s="809" t="s">
        <v>1053</v>
      </c>
      <c r="F28" s="810"/>
      <c r="G28" s="810"/>
      <c r="H28" s="811"/>
      <c r="I28" s="300"/>
    </row>
    <row r="29" spans="2:9" ht="157.75" customHeight="1" thickBot="1" x14ac:dyDescent="0.4">
      <c r="B29" s="284"/>
      <c r="C29" s="763" t="s">
        <v>696</v>
      </c>
      <c r="D29" s="764"/>
      <c r="E29" s="812" t="s">
        <v>1118</v>
      </c>
      <c r="F29" s="813"/>
      <c r="G29" s="813"/>
      <c r="H29" s="814"/>
      <c r="I29" s="300"/>
    </row>
    <row r="30" spans="2:9" ht="47.15" customHeight="1" thickBot="1" x14ac:dyDescent="0.4">
      <c r="B30" s="284"/>
      <c r="C30" s="763" t="s">
        <v>784</v>
      </c>
      <c r="D30" s="764"/>
      <c r="E30" s="809" t="s">
        <v>884</v>
      </c>
      <c r="F30" s="810"/>
      <c r="G30" s="810"/>
      <c r="H30" s="811"/>
      <c r="I30" s="300"/>
    </row>
    <row r="31" spans="2:9" ht="45" customHeight="1" x14ac:dyDescent="0.35">
      <c r="B31" s="284"/>
      <c r="C31" s="763" t="s">
        <v>785</v>
      </c>
      <c r="D31" s="764"/>
      <c r="E31" s="809" t="s">
        <v>967</v>
      </c>
      <c r="F31" s="810"/>
      <c r="G31" s="810"/>
      <c r="H31" s="811"/>
      <c r="I31" s="300"/>
    </row>
    <row r="32" spans="2:9" ht="45" customHeight="1" thickBot="1" x14ac:dyDescent="0.4">
      <c r="B32" s="284"/>
      <c r="C32" s="765" t="s">
        <v>695</v>
      </c>
      <c r="D32" s="766"/>
      <c r="E32" s="815" t="s">
        <v>18</v>
      </c>
      <c r="F32" s="815"/>
      <c r="G32" s="815"/>
      <c r="H32" s="816"/>
      <c r="I32" s="300"/>
    </row>
    <row r="33" spans="2:9" customFormat="1" ht="15" customHeight="1" x14ac:dyDescent="0.35">
      <c r="B33" s="75"/>
      <c r="C33" s="76"/>
      <c r="D33" s="76"/>
      <c r="E33" s="76"/>
      <c r="F33" s="76"/>
      <c r="G33" s="76"/>
      <c r="H33" s="76"/>
      <c r="I33" s="78"/>
    </row>
    <row r="34" spans="2:9" x14ac:dyDescent="0.35">
      <c r="B34" s="284"/>
      <c r="C34" s="250"/>
      <c r="D34" s="281"/>
      <c r="E34" s="281"/>
      <c r="F34" s="281"/>
      <c r="G34" s="281"/>
      <c r="H34" s="281"/>
      <c r="I34" s="300"/>
    </row>
    <row r="35" spans="2:9" x14ac:dyDescent="0.35">
      <c r="B35" s="284"/>
      <c r="C35" s="301" t="s">
        <v>694</v>
      </c>
      <c r="D35" s="281"/>
      <c r="E35" s="281"/>
      <c r="F35" s="281"/>
      <c r="G35" s="281"/>
      <c r="H35" s="281"/>
      <c r="I35" s="300"/>
    </row>
    <row r="36" spans="2:9" ht="14.5" thickBot="1" x14ac:dyDescent="0.4">
      <c r="B36" s="284"/>
      <c r="C36" s="301"/>
      <c r="D36" s="281"/>
      <c r="E36" s="281"/>
      <c r="F36" s="281"/>
      <c r="G36" s="281"/>
      <c r="H36" s="281"/>
      <c r="I36" s="300"/>
    </row>
    <row r="37" spans="2:9" ht="45" customHeight="1" x14ac:dyDescent="0.35">
      <c r="B37" s="284"/>
      <c r="C37" s="768" t="s">
        <v>759</v>
      </c>
      <c r="D37" s="769"/>
      <c r="E37" s="799"/>
      <c r="F37" s="799"/>
      <c r="G37" s="799"/>
      <c r="H37" s="800"/>
      <c r="I37" s="300"/>
    </row>
    <row r="38" spans="2:9" ht="45" customHeight="1" x14ac:dyDescent="0.35">
      <c r="B38" s="284"/>
      <c r="C38" s="797" t="s">
        <v>786</v>
      </c>
      <c r="D38" s="798"/>
      <c r="E38" s="798" t="s">
        <v>649</v>
      </c>
      <c r="F38" s="798"/>
      <c r="G38" s="798"/>
      <c r="H38" s="801"/>
      <c r="I38" s="300"/>
    </row>
    <row r="39" spans="2:9" ht="45" customHeight="1" x14ac:dyDescent="0.35">
      <c r="B39" s="284"/>
      <c r="C39" s="755" t="s">
        <v>874</v>
      </c>
      <c r="D39" s="807"/>
      <c r="E39" s="753" t="s">
        <v>864</v>
      </c>
      <c r="F39" s="808"/>
      <c r="G39" s="808"/>
      <c r="H39" s="754"/>
      <c r="I39" s="300"/>
    </row>
    <row r="40" spans="2:9" ht="45" customHeight="1" thickBot="1" x14ac:dyDescent="0.4">
      <c r="B40" s="284"/>
      <c r="C40" s="802"/>
      <c r="D40" s="803"/>
      <c r="E40" s="804"/>
      <c r="F40" s="805"/>
      <c r="G40" s="805"/>
      <c r="H40" s="806"/>
      <c r="I40" s="300"/>
    </row>
    <row r="41" spans="2:9" x14ac:dyDescent="0.35">
      <c r="B41" s="284"/>
      <c r="C41" s="281"/>
      <c r="D41" s="281"/>
      <c r="E41" s="281"/>
      <c r="F41" s="281"/>
      <c r="G41" s="281"/>
      <c r="H41" s="281"/>
      <c r="I41" s="300"/>
    </row>
    <row r="42" spans="2:9" ht="14.5" thickBot="1" x14ac:dyDescent="0.4">
      <c r="B42" s="299"/>
      <c r="C42" s="298"/>
      <c r="D42" s="298"/>
      <c r="E42" s="298"/>
      <c r="F42" s="298"/>
      <c r="G42" s="298"/>
      <c r="H42" s="298"/>
      <c r="I42" s="297"/>
    </row>
  </sheetData>
  <mergeCells count="33">
    <mergeCell ref="C11:H11"/>
    <mergeCell ref="C3:H3"/>
    <mergeCell ref="C8:D8"/>
    <mergeCell ref="C10:D10"/>
    <mergeCell ref="E8:H8"/>
    <mergeCell ref="E10:H10"/>
    <mergeCell ref="C9:D9"/>
    <mergeCell ref="E9:H9"/>
    <mergeCell ref="C21:D21"/>
    <mergeCell ref="E21:H21"/>
    <mergeCell ref="C23:D23"/>
    <mergeCell ref="E23:H23"/>
    <mergeCell ref="C20:H20"/>
    <mergeCell ref="C22:D22"/>
    <mergeCell ref="E22:H22"/>
    <mergeCell ref="C28:D28"/>
    <mergeCell ref="C29:D29"/>
    <mergeCell ref="C30:D30"/>
    <mergeCell ref="C31:D31"/>
    <mergeCell ref="C32:D32"/>
    <mergeCell ref="E28:H28"/>
    <mergeCell ref="E29:H29"/>
    <mergeCell ref="E30:H30"/>
    <mergeCell ref="E31:H31"/>
    <mergeCell ref="E32:H32"/>
    <mergeCell ref="C37:D37"/>
    <mergeCell ref="C38:D38"/>
    <mergeCell ref="E37:H37"/>
    <mergeCell ref="E38:H38"/>
    <mergeCell ref="C40:D40"/>
    <mergeCell ref="E40:H40"/>
    <mergeCell ref="C39:D39"/>
    <mergeCell ref="E39:H3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36</xdr:row>
                    <xdr:rowOff>0</xdr:rowOff>
                  </from>
                  <to>
                    <xdr:col>4</xdr:col>
                    <xdr:colOff>647700</xdr:colOff>
                    <xdr:row>37</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698500</xdr:colOff>
                    <xdr:row>36</xdr:row>
                    <xdr:rowOff>0</xdr:rowOff>
                  </from>
                  <to>
                    <xdr:col>4</xdr:col>
                    <xdr:colOff>1352550</xdr:colOff>
                    <xdr:row>37</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1339850</xdr:colOff>
                    <xdr:row>36</xdr:row>
                    <xdr:rowOff>0</xdr:rowOff>
                  </from>
                  <to>
                    <xdr:col>5</xdr:col>
                    <xdr:colOff>476250</xdr:colOff>
                    <xdr:row>37</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workbookViewId="0">
      <selection activeCell="E18" sqref="E18"/>
    </sheetView>
  </sheetViews>
  <sheetFormatPr defaultColWidth="9.1796875" defaultRowHeight="14" x14ac:dyDescent="0.3"/>
  <cols>
    <col min="1" max="2" width="1.81640625" style="1" customWidth="1"/>
    <col min="3" max="3" width="11.453125" style="309" customWidth="1"/>
    <col min="4" max="4" width="116" style="17" customWidth="1"/>
    <col min="5" max="6" width="1.81640625" style="1" customWidth="1"/>
    <col min="7" max="16384" width="9.1796875" style="1"/>
  </cols>
  <sheetData>
    <row r="1" spans="2:6" ht="10.5" customHeight="1" thickBot="1" x14ac:dyDescent="0.35"/>
    <row r="2" spans="2:6" ht="14.5" thickBot="1" x14ac:dyDescent="0.35">
      <c r="B2" s="326"/>
      <c r="C2" s="325"/>
      <c r="D2" s="324"/>
      <c r="E2" s="323"/>
    </row>
    <row r="3" spans="2:6" ht="20.5" thickBot="1" x14ac:dyDescent="0.45">
      <c r="B3" s="317"/>
      <c r="C3" s="786" t="s">
        <v>725</v>
      </c>
      <c r="D3" s="788"/>
      <c r="E3" s="315"/>
    </row>
    <row r="4" spans="2:6" ht="20" x14ac:dyDescent="0.4">
      <c r="B4" s="317"/>
      <c r="C4" s="322"/>
      <c r="D4" s="322"/>
      <c r="E4" s="315"/>
    </row>
    <row r="5" spans="2:6" ht="20" x14ac:dyDescent="0.4">
      <c r="B5" s="317"/>
      <c r="C5" s="251" t="s">
        <v>724</v>
      </c>
      <c r="D5" s="322"/>
      <c r="E5" s="315"/>
    </row>
    <row r="6" spans="2:6" ht="14.5" thickBot="1" x14ac:dyDescent="0.35">
      <c r="B6" s="317"/>
      <c r="C6" s="62"/>
      <c r="D6" s="276"/>
      <c r="E6" s="315"/>
    </row>
    <row r="7" spans="2:6" ht="30" customHeight="1" x14ac:dyDescent="0.3">
      <c r="B7" s="317"/>
      <c r="C7" s="320" t="s">
        <v>711</v>
      </c>
      <c r="D7" s="319" t="s">
        <v>710</v>
      </c>
      <c r="E7" s="315"/>
    </row>
    <row r="8" spans="2:6" ht="42" x14ac:dyDescent="0.3">
      <c r="B8" s="317"/>
      <c r="C8" s="305">
        <v>1</v>
      </c>
      <c r="D8" s="260" t="s">
        <v>723</v>
      </c>
      <c r="E8" s="315"/>
      <c r="F8" s="310"/>
    </row>
    <row r="9" spans="2:6" x14ac:dyDescent="0.3">
      <c r="B9" s="317"/>
      <c r="C9" s="305">
        <v>2</v>
      </c>
      <c r="D9" s="260" t="s">
        <v>722</v>
      </c>
      <c r="E9" s="315"/>
    </row>
    <row r="10" spans="2:6" ht="42" x14ac:dyDescent="0.3">
      <c r="B10" s="317"/>
      <c r="C10" s="305">
        <v>3</v>
      </c>
      <c r="D10" s="260" t="s">
        <v>721</v>
      </c>
      <c r="E10" s="315"/>
    </row>
    <row r="11" spans="2:6" x14ac:dyDescent="0.3">
      <c r="B11" s="317"/>
      <c r="C11" s="305">
        <v>4</v>
      </c>
      <c r="D11" s="260" t="s">
        <v>720</v>
      </c>
      <c r="E11" s="315"/>
    </row>
    <row r="12" spans="2:6" ht="28" x14ac:dyDescent="0.3">
      <c r="B12" s="317"/>
      <c r="C12" s="305">
        <v>5</v>
      </c>
      <c r="D12" s="260" t="s">
        <v>719</v>
      </c>
      <c r="E12" s="315"/>
    </row>
    <row r="13" spans="2:6" x14ac:dyDescent="0.3">
      <c r="B13" s="317"/>
      <c r="C13" s="305">
        <v>6</v>
      </c>
      <c r="D13" s="260" t="s">
        <v>718</v>
      </c>
      <c r="E13" s="315"/>
    </row>
    <row r="14" spans="2:6" ht="28" x14ac:dyDescent="0.3">
      <c r="B14" s="317"/>
      <c r="C14" s="305">
        <v>7</v>
      </c>
      <c r="D14" s="260" t="s">
        <v>717</v>
      </c>
      <c r="E14" s="315"/>
    </row>
    <row r="15" spans="2:6" x14ac:dyDescent="0.3">
      <c r="B15" s="317"/>
      <c r="C15" s="305">
        <v>8</v>
      </c>
      <c r="D15" s="260" t="s">
        <v>716</v>
      </c>
      <c r="E15" s="315"/>
    </row>
    <row r="16" spans="2:6" x14ac:dyDescent="0.3">
      <c r="B16" s="317"/>
      <c r="C16" s="305">
        <v>9</v>
      </c>
      <c r="D16" s="260" t="s">
        <v>715</v>
      </c>
      <c r="E16" s="315"/>
    </row>
    <row r="17" spans="2:5" x14ac:dyDescent="0.3">
      <c r="B17" s="317"/>
      <c r="C17" s="305">
        <v>10</v>
      </c>
      <c r="D17" s="318" t="s">
        <v>714</v>
      </c>
      <c r="E17" s="315"/>
    </row>
    <row r="18" spans="2:5" ht="28.5" thickBot="1" x14ac:dyDescent="0.35">
      <c r="B18" s="317"/>
      <c r="C18" s="316">
        <v>11</v>
      </c>
      <c r="D18" s="285" t="s">
        <v>713</v>
      </c>
      <c r="E18" s="315"/>
    </row>
    <row r="19" spans="2:5" x14ac:dyDescent="0.3">
      <c r="B19" s="317"/>
      <c r="C19" s="321"/>
      <c r="D19" s="272"/>
      <c r="E19" s="315"/>
    </row>
    <row r="20" spans="2:5" x14ac:dyDescent="0.3">
      <c r="B20" s="317"/>
      <c r="C20" s="251" t="s">
        <v>712</v>
      </c>
      <c r="D20" s="272"/>
      <c r="E20" s="315"/>
    </row>
    <row r="21" spans="2:5" ht="14.5" thickBot="1" x14ac:dyDescent="0.35">
      <c r="B21" s="317"/>
      <c r="C21" s="62"/>
      <c r="D21" s="272"/>
      <c r="E21" s="315"/>
    </row>
    <row r="22" spans="2:5" ht="30" customHeight="1" x14ac:dyDescent="0.3">
      <c r="B22" s="317"/>
      <c r="C22" s="320" t="s">
        <v>711</v>
      </c>
      <c r="D22" s="319" t="s">
        <v>710</v>
      </c>
      <c r="E22" s="315"/>
    </row>
    <row r="23" spans="2:5" x14ac:dyDescent="0.3">
      <c r="B23" s="317"/>
      <c r="C23" s="305">
        <v>1</v>
      </c>
      <c r="D23" s="318" t="s">
        <v>709</v>
      </c>
      <c r="E23" s="315"/>
    </row>
    <row r="24" spans="2:5" x14ac:dyDescent="0.3">
      <c r="B24" s="317"/>
      <c r="C24" s="305">
        <v>2</v>
      </c>
      <c r="D24" s="260" t="s">
        <v>708</v>
      </c>
      <c r="E24" s="315"/>
    </row>
    <row r="25" spans="2:5" x14ac:dyDescent="0.3">
      <c r="B25" s="317"/>
      <c r="C25" s="305">
        <v>3</v>
      </c>
      <c r="D25" s="260" t="s">
        <v>707</v>
      </c>
      <c r="E25" s="315"/>
    </row>
    <row r="26" spans="2:5" x14ac:dyDescent="0.3">
      <c r="B26" s="317"/>
      <c r="C26" s="305">
        <v>4</v>
      </c>
      <c r="D26" s="260" t="s">
        <v>706</v>
      </c>
      <c r="E26" s="315"/>
    </row>
    <row r="27" spans="2:5" x14ac:dyDescent="0.3">
      <c r="B27" s="317"/>
      <c r="C27" s="305">
        <v>5</v>
      </c>
      <c r="D27" s="260" t="s">
        <v>705</v>
      </c>
      <c r="E27" s="315"/>
    </row>
    <row r="28" spans="2:5" ht="42.5" thickBot="1" x14ac:dyDescent="0.35">
      <c r="B28" s="317"/>
      <c r="C28" s="316">
        <v>6</v>
      </c>
      <c r="D28" s="285" t="s">
        <v>704</v>
      </c>
      <c r="E28" s="315"/>
    </row>
    <row r="29" spans="2:5" ht="14.5" thickBot="1" x14ac:dyDescent="0.35">
      <c r="B29" s="314"/>
      <c r="C29" s="313"/>
      <c r="D29" s="312"/>
      <c r="E29" s="311"/>
    </row>
    <row r="30" spans="2:5" x14ac:dyDescent="0.3">
      <c r="D30" s="310"/>
    </row>
    <row r="31" spans="2:5" x14ac:dyDescent="0.3">
      <c r="D31" s="310"/>
    </row>
    <row r="32" spans="2:5" x14ac:dyDescent="0.3">
      <c r="D32" s="310"/>
    </row>
    <row r="33" spans="4:4" x14ac:dyDescent="0.3">
      <c r="D33" s="310"/>
    </row>
    <row r="34" spans="4:4" x14ac:dyDescent="0.3">
      <c r="D34" s="310"/>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38"/>
  <sheetViews>
    <sheetView topLeftCell="A73" zoomScale="60" zoomScaleNormal="60" zoomScalePageLayoutView="80" workbookViewId="0">
      <selection activeCell="J10" sqref="J10"/>
    </sheetView>
  </sheetViews>
  <sheetFormatPr defaultColWidth="8.81640625" defaultRowHeight="14.5" x14ac:dyDescent="0.35"/>
  <cols>
    <col min="1" max="2" width="2.1796875" customWidth="1"/>
    <col min="3" max="3" width="22.453125" style="8" customWidth="1"/>
    <col min="4" max="4" width="15.453125" customWidth="1"/>
    <col min="5" max="5" width="35" customWidth="1"/>
    <col min="6" max="6" width="16.1796875" customWidth="1"/>
    <col min="7" max="7" width="7" customWidth="1"/>
    <col min="8" max="8" width="18.81640625" customWidth="1"/>
    <col min="9" max="9" width="73.81640625" customWidth="1"/>
    <col min="10" max="10" width="107.54296875" customWidth="1"/>
    <col min="11" max="11" width="8.81640625" customWidth="1"/>
    <col min="12" max="12" width="2.81640625" customWidth="1"/>
    <col min="13" max="13" width="2" customWidth="1"/>
    <col min="14" max="14" width="40.81640625" customWidth="1"/>
  </cols>
  <sheetData>
    <row r="1" spans="1:54" ht="15" thickBot="1" x14ac:dyDescent="0.4">
      <c r="A1" s="1"/>
      <c r="B1" s="1"/>
      <c r="C1" s="13"/>
      <c r="D1" s="1"/>
      <c r="E1" s="1"/>
      <c r="F1" s="1"/>
      <c r="G1" s="1"/>
      <c r="H1" s="1"/>
      <c r="J1" s="1"/>
      <c r="L1" s="1"/>
    </row>
    <row r="2" spans="1:54" ht="15" thickBot="1" x14ac:dyDescent="0.4">
      <c r="A2" s="1"/>
      <c r="B2" s="27"/>
      <c r="C2" s="28"/>
      <c r="D2" s="29"/>
      <c r="E2" s="29"/>
      <c r="F2" s="29"/>
      <c r="G2" s="29"/>
      <c r="H2" s="29"/>
      <c r="I2" s="29"/>
      <c r="J2" s="73"/>
      <c r="K2" s="73"/>
      <c r="L2" s="30"/>
    </row>
    <row r="3" spans="1:54" ht="20.5" thickBot="1" x14ac:dyDescent="0.45">
      <c r="A3" s="1"/>
      <c r="B3" s="75"/>
      <c r="C3" s="655" t="s">
        <v>238</v>
      </c>
      <c r="D3" s="656"/>
      <c r="E3" s="656"/>
      <c r="F3" s="656"/>
      <c r="G3" s="656"/>
      <c r="H3" s="656"/>
      <c r="I3" s="656"/>
      <c r="J3" s="656"/>
      <c r="K3" s="657"/>
      <c r="L3" s="77"/>
    </row>
    <row r="4" spans="1:54" ht="15" customHeight="1" x14ac:dyDescent="0.35">
      <c r="A4" s="1"/>
      <c r="B4" s="31"/>
      <c r="C4" s="857" t="s">
        <v>787</v>
      </c>
      <c r="D4" s="857"/>
      <c r="E4" s="857"/>
      <c r="F4" s="857"/>
      <c r="G4" s="857"/>
      <c r="H4" s="857"/>
      <c r="I4" s="857"/>
      <c r="J4" s="857"/>
      <c r="K4" s="857"/>
      <c r="L4" s="32"/>
    </row>
    <row r="5" spans="1:54" ht="15" customHeight="1" x14ac:dyDescent="0.35">
      <c r="A5" s="1"/>
      <c r="B5" s="31"/>
      <c r="C5" s="880" t="s">
        <v>805</v>
      </c>
      <c r="D5" s="880"/>
      <c r="E5" s="880"/>
      <c r="F5" s="880"/>
      <c r="G5" s="880"/>
      <c r="H5" s="880"/>
      <c r="I5" s="880"/>
      <c r="J5" s="880"/>
      <c r="K5" s="880"/>
      <c r="L5" s="32"/>
    </row>
    <row r="6" spans="1:54" x14ac:dyDescent="0.35">
      <c r="A6" s="1"/>
      <c r="B6" s="31"/>
      <c r="C6" s="33"/>
      <c r="D6" s="34"/>
      <c r="E6" s="34"/>
      <c r="F6" s="34"/>
      <c r="G6" s="34"/>
      <c r="H6" s="34"/>
      <c r="I6" s="34"/>
      <c r="J6" s="76"/>
      <c r="K6" s="76"/>
      <c r="L6" s="32"/>
    </row>
    <row r="7" spans="1:54" ht="28.75" customHeight="1" thickBot="1" x14ac:dyDescent="0.4">
      <c r="A7" s="1"/>
      <c r="B7" s="31"/>
      <c r="C7" s="33"/>
      <c r="D7" s="858" t="s">
        <v>814</v>
      </c>
      <c r="E7" s="858"/>
      <c r="F7" s="858" t="s">
        <v>769</v>
      </c>
      <c r="G7" s="858"/>
      <c r="H7" s="859" t="s">
        <v>241</v>
      </c>
      <c r="I7" s="859"/>
      <c r="J7" s="96" t="s">
        <v>242</v>
      </c>
      <c r="K7" s="96" t="s">
        <v>224</v>
      </c>
      <c r="L7" s="32"/>
    </row>
    <row r="8" spans="1:54" s="8" customFormat="1" ht="50.25" customHeight="1" thickBot="1" x14ac:dyDescent="0.4">
      <c r="A8" s="13"/>
      <c r="B8" s="36"/>
      <c r="C8" s="381" t="s">
        <v>952</v>
      </c>
      <c r="D8" s="837" t="s">
        <v>1033</v>
      </c>
      <c r="E8" s="888"/>
      <c r="F8" s="839"/>
      <c r="G8" s="839"/>
      <c r="H8" s="839"/>
      <c r="I8" s="839"/>
      <c r="J8" s="839"/>
      <c r="K8" s="840"/>
      <c r="L8" s="37"/>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409.5" customHeight="1" thickBot="1" x14ac:dyDescent="0.4">
      <c r="A9" s="13"/>
      <c r="B9" s="36"/>
      <c r="C9" s="95"/>
      <c r="D9" s="833" t="s">
        <v>887</v>
      </c>
      <c r="E9" s="834"/>
      <c r="F9" s="833" t="s">
        <v>791</v>
      </c>
      <c r="G9" s="834"/>
      <c r="H9" s="841" t="s">
        <v>977</v>
      </c>
      <c r="I9" s="842"/>
      <c r="J9" s="447" t="s">
        <v>1100</v>
      </c>
      <c r="K9" s="625" t="s">
        <v>1024</v>
      </c>
      <c r="L9" s="37"/>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409" customHeight="1" thickBot="1" x14ac:dyDescent="0.4">
      <c r="A10" s="13"/>
      <c r="B10" s="36"/>
      <c r="C10" s="95"/>
      <c r="D10" s="833" t="s">
        <v>888</v>
      </c>
      <c r="E10" s="834"/>
      <c r="F10" s="833" t="s">
        <v>896</v>
      </c>
      <c r="G10" s="834"/>
      <c r="H10" s="841" t="s">
        <v>978</v>
      </c>
      <c r="I10" s="842"/>
      <c r="J10" s="447" t="s">
        <v>1111</v>
      </c>
      <c r="K10" s="426" t="s">
        <v>1024</v>
      </c>
      <c r="L10" s="37"/>
      <c r="N10" s="447"/>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281.14999999999998" customHeight="1" thickBot="1" x14ac:dyDescent="0.4">
      <c r="A11" s="13"/>
      <c r="B11" s="36"/>
      <c r="C11" s="95"/>
      <c r="D11" s="833" t="s">
        <v>889</v>
      </c>
      <c r="E11" s="834"/>
      <c r="F11" s="833" t="s">
        <v>896</v>
      </c>
      <c r="G11" s="834"/>
      <c r="H11" s="841" t="s">
        <v>979</v>
      </c>
      <c r="I11" s="842"/>
      <c r="J11" s="447" t="s">
        <v>1025</v>
      </c>
      <c r="K11" s="426" t="s">
        <v>1024</v>
      </c>
      <c r="L11" s="37"/>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42" customHeight="1" thickBot="1" x14ac:dyDescent="0.4">
      <c r="A12" s="13"/>
      <c r="B12" s="36"/>
      <c r="C12" s="95"/>
      <c r="D12" s="837" t="s">
        <v>944</v>
      </c>
      <c r="E12" s="838"/>
      <c r="F12" s="839"/>
      <c r="G12" s="839"/>
      <c r="H12" s="839"/>
      <c r="I12" s="839"/>
      <c r="J12" s="839"/>
      <c r="K12" s="840"/>
      <c r="L12" s="37"/>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321" customHeight="1" thickBot="1" x14ac:dyDescent="0.4">
      <c r="A13" s="13"/>
      <c r="B13" s="36"/>
      <c r="C13" s="95"/>
      <c r="D13" s="833" t="s">
        <v>890</v>
      </c>
      <c r="E13" s="834"/>
      <c r="F13" s="833" t="s">
        <v>897</v>
      </c>
      <c r="G13" s="834"/>
      <c r="H13" s="841" t="s">
        <v>974</v>
      </c>
      <c r="I13" s="842"/>
      <c r="J13" s="447" t="s">
        <v>1099</v>
      </c>
      <c r="K13" s="426" t="s">
        <v>946</v>
      </c>
      <c r="L13" s="37"/>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322" customHeight="1" thickBot="1" x14ac:dyDescent="0.4">
      <c r="A14" s="13"/>
      <c r="B14" s="36"/>
      <c r="C14" s="95"/>
      <c r="D14" s="833" t="s">
        <v>891</v>
      </c>
      <c r="E14" s="834"/>
      <c r="F14" s="833" t="s">
        <v>791</v>
      </c>
      <c r="G14" s="834"/>
      <c r="H14" s="841" t="s">
        <v>975</v>
      </c>
      <c r="I14" s="842"/>
      <c r="J14" s="447" t="s">
        <v>1097</v>
      </c>
      <c r="K14" s="426" t="s">
        <v>20</v>
      </c>
      <c r="L14" s="37"/>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93" customHeight="1" thickBot="1" x14ac:dyDescent="0.4">
      <c r="A15" s="13"/>
      <c r="B15" s="36"/>
      <c r="C15" s="95"/>
      <c r="D15" s="833" t="s">
        <v>892</v>
      </c>
      <c r="E15" s="834"/>
      <c r="F15" s="833" t="s">
        <v>897</v>
      </c>
      <c r="G15" s="834"/>
      <c r="H15" s="835" t="s">
        <v>976</v>
      </c>
      <c r="I15" s="836"/>
      <c r="J15" s="447" t="s">
        <v>1026</v>
      </c>
      <c r="K15" s="426" t="s">
        <v>946</v>
      </c>
      <c r="L15" s="37"/>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66" customHeight="1" thickBot="1" x14ac:dyDescent="0.4">
      <c r="A16" s="13"/>
      <c r="B16" s="36"/>
      <c r="C16" s="95"/>
      <c r="D16" s="837" t="s">
        <v>943</v>
      </c>
      <c r="E16" s="838"/>
      <c r="F16" s="839"/>
      <c r="G16" s="839"/>
      <c r="H16" s="839"/>
      <c r="I16" s="839"/>
      <c r="J16" s="839"/>
      <c r="K16" s="840"/>
      <c r="L16" s="37"/>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305.14999999999998" customHeight="1" thickBot="1" x14ac:dyDescent="0.4">
      <c r="A17" s="13"/>
      <c r="B17" s="36"/>
      <c r="C17" s="95"/>
      <c r="D17" s="833" t="s">
        <v>893</v>
      </c>
      <c r="E17" s="834"/>
      <c r="F17" s="833" t="s">
        <v>793</v>
      </c>
      <c r="G17" s="834"/>
      <c r="H17" s="841" t="s">
        <v>980</v>
      </c>
      <c r="I17" s="842"/>
      <c r="J17" s="425" t="s">
        <v>1027</v>
      </c>
      <c r="K17" s="426" t="s">
        <v>20</v>
      </c>
      <c r="L17" s="3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233.15" customHeight="1" thickBot="1" x14ac:dyDescent="0.4">
      <c r="A18" s="13"/>
      <c r="B18" s="36"/>
      <c r="C18" s="95"/>
      <c r="D18" s="833" t="s">
        <v>894</v>
      </c>
      <c r="E18" s="834"/>
      <c r="F18" s="833" t="s">
        <v>790</v>
      </c>
      <c r="G18" s="834"/>
      <c r="H18" s="841" t="s">
        <v>1028</v>
      </c>
      <c r="I18" s="842"/>
      <c r="J18" s="425" t="s">
        <v>1029</v>
      </c>
      <c r="K18" s="426" t="s">
        <v>20</v>
      </c>
      <c r="L18" s="37"/>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84" customHeight="1" thickBot="1" x14ac:dyDescent="0.4">
      <c r="A19" s="13"/>
      <c r="B19" s="36"/>
      <c r="C19" s="95"/>
      <c r="D19" s="833" t="s">
        <v>895</v>
      </c>
      <c r="E19" s="834"/>
      <c r="F19" s="833" t="s">
        <v>790</v>
      </c>
      <c r="G19" s="834"/>
      <c r="H19" s="841" t="s">
        <v>1030</v>
      </c>
      <c r="I19" s="842"/>
      <c r="J19" s="425" t="s">
        <v>1031</v>
      </c>
      <c r="K19" s="426" t="s">
        <v>20</v>
      </c>
      <c r="L19" s="37"/>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18.75" customHeight="1" thickBot="1" x14ac:dyDescent="0.4">
      <c r="A20" s="13"/>
      <c r="B20" s="36"/>
      <c r="C20" s="93"/>
      <c r="D20" s="38"/>
      <c r="E20" s="38"/>
      <c r="F20" s="38"/>
      <c r="G20" s="38"/>
      <c r="H20" s="38"/>
      <c r="I20" s="38"/>
      <c r="J20" s="485" t="s">
        <v>239</v>
      </c>
      <c r="K20" s="427" t="s">
        <v>20</v>
      </c>
      <c r="L20" s="37"/>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18.75" customHeight="1" x14ac:dyDescent="0.35">
      <c r="A21" s="13"/>
      <c r="B21" s="36"/>
      <c r="C21" s="93"/>
      <c r="D21" s="38"/>
      <c r="E21" s="38"/>
      <c r="F21" s="38"/>
      <c r="G21" s="38"/>
      <c r="H21" s="38"/>
      <c r="I21" s="38"/>
      <c r="J21" s="103"/>
      <c r="K21" s="33"/>
      <c r="L21" s="37"/>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15" thickBot="1" x14ac:dyDescent="0.4">
      <c r="A22" s="13"/>
      <c r="B22" s="36"/>
      <c r="C22" s="93"/>
      <c r="D22" s="866" t="s">
        <v>261</v>
      </c>
      <c r="E22" s="866"/>
      <c r="F22" s="866"/>
      <c r="G22" s="866"/>
      <c r="H22" s="866"/>
      <c r="I22" s="866"/>
      <c r="J22" s="866"/>
      <c r="K22" s="866"/>
      <c r="L22" s="37"/>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ht="15" thickBot="1" x14ac:dyDescent="0.4">
      <c r="A23" s="13"/>
      <c r="B23" s="36"/>
      <c r="C23" s="93"/>
      <c r="D23" s="70" t="s">
        <v>57</v>
      </c>
      <c r="E23" s="860" t="s">
        <v>950</v>
      </c>
      <c r="F23" s="861"/>
      <c r="G23" s="861"/>
      <c r="H23" s="861"/>
      <c r="I23" s="861"/>
      <c r="J23" s="862"/>
      <c r="K23" s="38"/>
      <c r="L23" s="37"/>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8" customFormat="1" ht="15" thickBot="1" x14ac:dyDescent="0.4">
      <c r="A24" s="13"/>
      <c r="B24" s="36"/>
      <c r="C24" s="93"/>
      <c r="D24" s="70" t="s">
        <v>59</v>
      </c>
      <c r="E24" s="863" t="s">
        <v>833</v>
      </c>
      <c r="F24" s="864"/>
      <c r="G24" s="864"/>
      <c r="H24" s="864"/>
      <c r="I24" s="864"/>
      <c r="J24" s="865"/>
      <c r="K24" s="38"/>
      <c r="L24" s="37"/>
      <c r="N24" s="446"/>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s="8" customFormat="1" ht="13.5" customHeight="1" x14ac:dyDescent="0.35">
      <c r="A25" s="13"/>
      <c r="B25" s="36"/>
      <c r="C25" s="93"/>
      <c r="D25" s="38"/>
      <c r="E25" s="38"/>
      <c r="F25" s="38"/>
      <c r="G25" s="38"/>
      <c r="H25" s="38"/>
      <c r="I25" s="38"/>
      <c r="J25" s="38"/>
      <c r="K25" s="38"/>
      <c r="L25" s="37"/>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row>
    <row r="26" spans="1:54" s="8" customFormat="1" ht="30.75" customHeight="1" thickBot="1" x14ac:dyDescent="0.4">
      <c r="A26" s="13"/>
      <c r="B26" s="36"/>
      <c r="C26" s="684" t="s">
        <v>762</v>
      </c>
      <c r="D26" s="684"/>
      <c r="E26" s="684"/>
      <c r="F26" s="684"/>
      <c r="G26" s="684"/>
      <c r="H26" s="684"/>
      <c r="I26" s="684"/>
      <c r="J26" s="684"/>
      <c r="K26" s="76"/>
      <c r="L26" s="37"/>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row>
    <row r="27" spans="1:54" s="8" customFormat="1" ht="30.75" customHeight="1" x14ac:dyDescent="0.35">
      <c r="A27" s="13"/>
      <c r="B27" s="36"/>
      <c r="C27" s="94"/>
      <c r="D27" s="844" t="s">
        <v>1060</v>
      </c>
      <c r="E27" s="845"/>
      <c r="F27" s="845"/>
      <c r="G27" s="845"/>
      <c r="H27" s="845"/>
      <c r="I27" s="845"/>
      <c r="J27" s="845"/>
      <c r="K27" s="846"/>
      <c r="L27" s="3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row>
    <row r="28" spans="1:54" s="8" customFormat="1" ht="30.75" customHeight="1" x14ac:dyDescent="0.35">
      <c r="A28" s="13"/>
      <c r="B28" s="36"/>
      <c r="C28" s="94"/>
      <c r="D28" s="847"/>
      <c r="E28" s="848"/>
      <c r="F28" s="848"/>
      <c r="G28" s="848"/>
      <c r="H28" s="848"/>
      <c r="I28" s="848"/>
      <c r="J28" s="848"/>
      <c r="K28" s="849"/>
      <c r="L28" s="37"/>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row>
    <row r="29" spans="1:54" s="8" customFormat="1" ht="30.75" customHeight="1" x14ac:dyDescent="0.35">
      <c r="A29" s="13"/>
      <c r="B29" s="36"/>
      <c r="C29" s="94"/>
      <c r="D29" s="847"/>
      <c r="E29" s="848"/>
      <c r="F29" s="848"/>
      <c r="G29" s="848"/>
      <c r="H29" s="848"/>
      <c r="I29" s="848"/>
      <c r="J29" s="848"/>
      <c r="K29" s="849"/>
      <c r="L29" s="37"/>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row>
    <row r="30" spans="1:54" s="8" customFormat="1" ht="90.65" customHeight="1" thickBot="1" x14ac:dyDescent="0.4">
      <c r="A30" s="13"/>
      <c r="B30" s="36"/>
      <c r="C30" s="94"/>
      <c r="D30" s="850"/>
      <c r="E30" s="851"/>
      <c r="F30" s="851"/>
      <c r="G30" s="851"/>
      <c r="H30" s="851"/>
      <c r="I30" s="851"/>
      <c r="J30" s="851"/>
      <c r="K30" s="852"/>
      <c r="L30" s="37"/>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row>
    <row r="31" spans="1:54" s="8" customFormat="1" x14ac:dyDescent="0.35">
      <c r="A31" s="13"/>
      <c r="B31" s="36"/>
      <c r="C31" s="94"/>
      <c r="D31" s="94"/>
      <c r="E31" s="94"/>
      <c r="F31" s="94"/>
      <c r="G31" s="94"/>
      <c r="H31" s="94"/>
      <c r="I31" s="94"/>
      <c r="J31" s="76"/>
      <c r="K31" s="76"/>
      <c r="L31" s="37"/>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row>
    <row r="32" spans="1:54" ht="25.4" customHeight="1" thickBot="1" x14ac:dyDescent="0.4">
      <c r="A32" s="1"/>
      <c r="B32" s="36"/>
      <c r="C32" s="39"/>
      <c r="D32" s="843" t="s">
        <v>814</v>
      </c>
      <c r="E32" s="843"/>
      <c r="F32" s="843" t="s">
        <v>769</v>
      </c>
      <c r="G32" s="843"/>
      <c r="H32" s="853" t="s">
        <v>241</v>
      </c>
      <c r="I32" s="853"/>
      <c r="J32" s="96" t="s">
        <v>242</v>
      </c>
      <c r="K32" s="96" t="s">
        <v>224</v>
      </c>
      <c r="L32" s="37"/>
    </row>
    <row r="33" spans="1:12" ht="27.75" customHeight="1" thickBot="1" x14ac:dyDescent="0.4">
      <c r="A33" s="1"/>
      <c r="B33" s="36"/>
      <c r="C33" s="381" t="s">
        <v>941</v>
      </c>
      <c r="D33" s="833" t="s">
        <v>942</v>
      </c>
      <c r="E33" s="854"/>
      <c r="F33" s="855"/>
      <c r="G33" s="855"/>
      <c r="H33" s="855"/>
      <c r="I33" s="855"/>
      <c r="J33" s="856"/>
      <c r="K33" s="100"/>
      <c r="L33" s="37"/>
    </row>
    <row r="34" spans="1:12" ht="390.75" customHeight="1" thickBot="1" x14ac:dyDescent="0.4">
      <c r="A34" s="1"/>
      <c r="B34" s="36"/>
      <c r="C34" s="95"/>
      <c r="D34" s="833" t="s">
        <v>887</v>
      </c>
      <c r="E34" s="834"/>
      <c r="F34" s="833" t="s">
        <v>791</v>
      </c>
      <c r="G34" s="834"/>
      <c r="H34" s="841" t="s">
        <v>977</v>
      </c>
      <c r="I34" s="842"/>
      <c r="J34" s="483" t="s">
        <v>1069</v>
      </c>
      <c r="K34" s="426" t="s">
        <v>1024</v>
      </c>
      <c r="L34" s="37"/>
    </row>
    <row r="35" spans="1:12" ht="299.14999999999998" customHeight="1" thickBot="1" x14ac:dyDescent="0.4">
      <c r="A35" s="1"/>
      <c r="B35" s="36"/>
      <c r="C35" s="95"/>
      <c r="D35" s="833" t="s">
        <v>888</v>
      </c>
      <c r="E35" s="834"/>
      <c r="F35" s="833" t="s">
        <v>896</v>
      </c>
      <c r="G35" s="834"/>
      <c r="H35" s="841" t="s">
        <v>983</v>
      </c>
      <c r="I35" s="842"/>
      <c r="J35" s="483" t="s">
        <v>1069</v>
      </c>
      <c r="K35" s="426" t="s">
        <v>1024</v>
      </c>
      <c r="L35" s="37"/>
    </row>
    <row r="36" spans="1:12" ht="268.5" customHeight="1" thickBot="1" x14ac:dyDescent="0.4">
      <c r="A36" s="1"/>
      <c r="B36" s="36"/>
      <c r="C36" s="95"/>
      <c r="D36" s="833" t="s">
        <v>889</v>
      </c>
      <c r="E36" s="834"/>
      <c r="F36" s="833" t="s">
        <v>896</v>
      </c>
      <c r="G36" s="834"/>
      <c r="H36" s="841" t="s">
        <v>979</v>
      </c>
      <c r="I36" s="842"/>
      <c r="J36" s="484" t="s">
        <v>1069</v>
      </c>
      <c r="K36" s="426" t="s">
        <v>1024</v>
      </c>
      <c r="L36" s="37"/>
    </row>
    <row r="37" spans="1:12" ht="33.75" customHeight="1" thickBot="1" x14ac:dyDescent="0.4">
      <c r="A37" s="1"/>
      <c r="B37" s="36"/>
      <c r="C37" s="95"/>
      <c r="D37" s="837" t="s">
        <v>944</v>
      </c>
      <c r="E37" s="838"/>
      <c r="F37" s="839"/>
      <c r="G37" s="839"/>
      <c r="H37" s="839"/>
      <c r="I37" s="839"/>
      <c r="J37" s="839"/>
      <c r="K37" s="840"/>
      <c r="L37" s="37"/>
    </row>
    <row r="38" spans="1:12" ht="243.75" customHeight="1" thickBot="1" x14ac:dyDescent="0.4">
      <c r="A38" s="1"/>
      <c r="B38" s="36"/>
      <c r="C38" s="95"/>
      <c r="D38" s="833" t="s">
        <v>890</v>
      </c>
      <c r="E38" s="834"/>
      <c r="F38" s="833" t="s">
        <v>897</v>
      </c>
      <c r="G38" s="834"/>
      <c r="H38" s="841" t="s">
        <v>974</v>
      </c>
      <c r="I38" s="842"/>
      <c r="J38" s="483" t="s">
        <v>1070</v>
      </c>
      <c r="K38" s="426" t="s">
        <v>946</v>
      </c>
      <c r="L38" s="37"/>
    </row>
    <row r="39" spans="1:12" ht="207" customHeight="1" thickBot="1" x14ac:dyDescent="0.4">
      <c r="A39" s="1"/>
      <c r="B39" s="36"/>
      <c r="C39" s="95"/>
      <c r="D39" s="833" t="s">
        <v>891</v>
      </c>
      <c r="E39" s="834"/>
      <c r="F39" s="833" t="s">
        <v>791</v>
      </c>
      <c r="G39" s="834"/>
      <c r="H39" s="871" t="s">
        <v>975</v>
      </c>
      <c r="I39" s="842"/>
      <c r="J39" s="447" t="s">
        <v>1071</v>
      </c>
      <c r="K39" s="426" t="s">
        <v>20</v>
      </c>
      <c r="L39" s="37"/>
    </row>
    <row r="40" spans="1:12" ht="67" customHeight="1" thickBot="1" x14ac:dyDescent="0.4">
      <c r="A40" s="1"/>
      <c r="B40" s="36"/>
      <c r="C40" s="95"/>
      <c r="D40" s="833" t="s">
        <v>892</v>
      </c>
      <c r="E40" s="834"/>
      <c r="F40" s="833" t="s">
        <v>897</v>
      </c>
      <c r="G40" s="834"/>
      <c r="H40" s="835" t="s">
        <v>976</v>
      </c>
      <c r="I40" s="836"/>
      <c r="J40" s="447" t="s">
        <v>1072</v>
      </c>
      <c r="K40" s="426" t="s">
        <v>946</v>
      </c>
      <c r="L40" s="37"/>
    </row>
    <row r="41" spans="1:12" ht="31.5" customHeight="1" thickBot="1" x14ac:dyDescent="0.4">
      <c r="A41" s="1"/>
      <c r="B41" s="36"/>
      <c r="C41" s="95"/>
      <c r="D41" s="867" t="s">
        <v>943</v>
      </c>
      <c r="E41" s="868"/>
      <c r="F41" s="869"/>
      <c r="G41" s="869"/>
      <c r="H41" s="869"/>
      <c r="I41" s="869"/>
      <c r="J41" s="869"/>
      <c r="K41" s="870"/>
      <c r="L41" s="37"/>
    </row>
    <row r="42" spans="1:12" ht="278.14999999999998" customHeight="1" thickBot="1" x14ac:dyDescent="0.4">
      <c r="A42" s="1"/>
      <c r="B42" s="36"/>
      <c r="C42" s="95"/>
      <c r="D42" s="833" t="s">
        <v>893</v>
      </c>
      <c r="E42" s="834"/>
      <c r="F42" s="833" t="s">
        <v>793</v>
      </c>
      <c r="G42" s="834"/>
      <c r="H42" s="841" t="s">
        <v>980</v>
      </c>
      <c r="I42" s="842"/>
      <c r="J42" s="425" t="s">
        <v>1069</v>
      </c>
      <c r="K42" s="426" t="s">
        <v>20</v>
      </c>
      <c r="L42" s="37"/>
    </row>
    <row r="43" spans="1:12" ht="238" customHeight="1" thickBot="1" x14ac:dyDescent="0.4">
      <c r="A43" s="1"/>
      <c r="B43" s="36"/>
      <c r="C43" s="95"/>
      <c r="D43" s="833" t="s">
        <v>894</v>
      </c>
      <c r="E43" s="834"/>
      <c r="F43" s="833" t="s">
        <v>790</v>
      </c>
      <c r="G43" s="834"/>
      <c r="H43" s="841" t="s">
        <v>981</v>
      </c>
      <c r="I43" s="842"/>
      <c r="J43" s="425" t="s">
        <v>1029</v>
      </c>
      <c r="K43" s="426" t="s">
        <v>20</v>
      </c>
      <c r="L43" s="37"/>
    </row>
    <row r="44" spans="1:12" ht="68.25" customHeight="1" thickBot="1" x14ac:dyDescent="0.4">
      <c r="A44" s="1"/>
      <c r="B44" s="36"/>
      <c r="C44" s="95"/>
      <c r="D44" s="833" t="s">
        <v>895</v>
      </c>
      <c r="E44" s="834"/>
      <c r="F44" s="833" t="s">
        <v>790</v>
      </c>
      <c r="G44" s="834"/>
      <c r="H44" s="841" t="s">
        <v>982</v>
      </c>
      <c r="I44" s="842"/>
      <c r="J44" s="425" t="s">
        <v>1073</v>
      </c>
      <c r="K44" s="426" t="s">
        <v>20</v>
      </c>
      <c r="L44" s="37"/>
    </row>
    <row r="45" spans="1:12" ht="18.75" customHeight="1" thickBot="1" x14ac:dyDescent="0.4">
      <c r="A45" s="1"/>
      <c r="B45" s="36"/>
      <c r="C45" s="33"/>
      <c r="D45" s="33"/>
      <c r="E45" s="33"/>
      <c r="F45" s="33"/>
      <c r="G45" s="33"/>
      <c r="H45" s="33"/>
      <c r="I45" s="33"/>
      <c r="J45" s="102" t="s">
        <v>239</v>
      </c>
      <c r="K45" s="624" t="s">
        <v>20</v>
      </c>
      <c r="L45" s="37"/>
    </row>
    <row r="46" spans="1:12" ht="15" thickBot="1" x14ac:dyDescent="0.4">
      <c r="A46" s="1"/>
      <c r="B46" s="36"/>
      <c r="C46" s="33"/>
      <c r="D46" s="143" t="s">
        <v>261</v>
      </c>
      <c r="E46" s="76"/>
      <c r="F46" s="76"/>
      <c r="G46" s="76"/>
      <c r="H46" s="33"/>
      <c r="I46" s="33"/>
      <c r="J46" s="103"/>
      <c r="K46" s="33"/>
      <c r="L46" s="37"/>
    </row>
    <row r="47" spans="1:12" ht="15" thickBot="1" x14ac:dyDescent="0.4">
      <c r="A47" s="1"/>
      <c r="B47" s="36"/>
      <c r="C47" s="33"/>
      <c r="D47" s="70" t="s">
        <v>57</v>
      </c>
      <c r="E47" s="875" t="s">
        <v>1032</v>
      </c>
      <c r="F47" s="864"/>
      <c r="G47" s="864"/>
      <c r="H47" s="864"/>
      <c r="I47" s="864"/>
      <c r="J47" s="865"/>
      <c r="K47" s="33"/>
      <c r="L47" s="37"/>
    </row>
    <row r="48" spans="1:12" ht="15" thickBot="1" x14ac:dyDescent="0.4">
      <c r="A48" s="1"/>
      <c r="B48" s="36"/>
      <c r="C48" s="33"/>
      <c r="D48" s="70" t="s">
        <v>59</v>
      </c>
      <c r="E48" s="863" t="s">
        <v>985</v>
      </c>
      <c r="F48" s="864"/>
      <c r="G48" s="864"/>
      <c r="H48" s="864"/>
      <c r="I48" s="864"/>
      <c r="J48" s="865"/>
      <c r="K48" s="33"/>
      <c r="L48" s="37"/>
    </row>
    <row r="49" spans="1:12" x14ac:dyDescent="0.35">
      <c r="A49" s="1"/>
      <c r="B49" s="36"/>
      <c r="C49" s="33"/>
      <c r="D49" s="33"/>
      <c r="E49" s="33"/>
      <c r="F49" s="33"/>
      <c r="G49" s="33"/>
      <c r="H49" s="33"/>
      <c r="I49" s="33"/>
      <c r="J49" s="103"/>
      <c r="K49" s="33"/>
      <c r="L49" s="37"/>
    </row>
    <row r="50" spans="1:12" ht="32.5" customHeight="1" thickBot="1" x14ac:dyDescent="0.4">
      <c r="A50" s="1"/>
      <c r="B50" s="36"/>
      <c r="C50" s="684" t="s">
        <v>762</v>
      </c>
      <c r="D50" s="684"/>
      <c r="E50" s="684"/>
      <c r="F50" s="684"/>
      <c r="G50" s="684"/>
      <c r="H50" s="684"/>
      <c r="I50" s="684"/>
      <c r="J50" s="684"/>
      <c r="K50" s="76"/>
      <c r="L50" s="37"/>
    </row>
    <row r="51" spans="1:12" ht="15" customHeight="1" x14ac:dyDescent="0.35">
      <c r="A51" s="1"/>
      <c r="B51" s="36"/>
      <c r="C51" s="94"/>
      <c r="D51" s="889" t="s">
        <v>1074</v>
      </c>
      <c r="E51" s="890"/>
      <c r="F51" s="890"/>
      <c r="G51" s="890"/>
      <c r="H51" s="890"/>
      <c r="I51" s="890"/>
      <c r="J51" s="890"/>
      <c r="K51" s="891"/>
      <c r="L51" s="37"/>
    </row>
    <row r="52" spans="1:12" ht="15" customHeight="1" x14ac:dyDescent="0.35">
      <c r="A52" s="1"/>
      <c r="B52" s="36"/>
      <c r="C52" s="94"/>
      <c r="D52" s="892"/>
      <c r="E52" s="893"/>
      <c r="F52" s="893"/>
      <c r="G52" s="893"/>
      <c r="H52" s="893"/>
      <c r="I52" s="893"/>
      <c r="J52" s="893"/>
      <c r="K52" s="894"/>
      <c r="L52" s="37"/>
    </row>
    <row r="53" spans="1:12" ht="15" customHeight="1" x14ac:dyDescent="0.35">
      <c r="A53" s="1"/>
      <c r="B53" s="36"/>
      <c r="C53" s="94"/>
      <c r="D53" s="892"/>
      <c r="E53" s="893"/>
      <c r="F53" s="893"/>
      <c r="G53" s="893"/>
      <c r="H53" s="893"/>
      <c r="I53" s="893"/>
      <c r="J53" s="893"/>
      <c r="K53" s="894"/>
      <c r="L53" s="37"/>
    </row>
    <row r="54" spans="1:12" ht="15" customHeight="1" x14ac:dyDescent="0.35">
      <c r="A54" s="1"/>
      <c r="B54" s="36"/>
      <c r="C54" s="94"/>
      <c r="D54" s="892"/>
      <c r="E54" s="893"/>
      <c r="F54" s="893"/>
      <c r="G54" s="893"/>
      <c r="H54" s="893"/>
      <c r="I54" s="893"/>
      <c r="J54" s="893"/>
      <c r="K54" s="894"/>
      <c r="L54" s="37"/>
    </row>
    <row r="55" spans="1:12" ht="15" customHeight="1" x14ac:dyDescent="0.35">
      <c r="A55" s="1"/>
      <c r="B55" s="36"/>
      <c r="C55" s="94"/>
      <c r="D55" s="892"/>
      <c r="E55" s="893"/>
      <c r="F55" s="893"/>
      <c r="G55" s="893"/>
      <c r="H55" s="893"/>
      <c r="I55" s="893"/>
      <c r="J55" s="893"/>
      <c r="K55" s="894"/>
      <c r="L55" s="37"/>
    </row>
    <row r="56" spans="1:12" ht="15" customHeight="1" x14ac:dyDescent="0.35">
      <c r="A56" s="1"/>
      <c r="B56" s="36"/>
      <c r="C56" s="94"/>
      <c r="D56" s="892"/>
      <c r="E56" s="893"/>
      <c r="F56" s="893"/>
      <c r="G56" s="893"/>
      <c r="H56" s="893"/>
      <c r="I56" s="893"/>
      <c r="J56" s="893"/>
      <c r="K56" s="894"/>
      <c r="L56" s="37"/>
    </row>
    <row r="57" spans="1:12" x14ac:dyDescent="0.35">
      <c r="A57" s="1"/>
      <c r="B57" s="36"/>
      <c r="C57" s="94"/>
      <c r="D57" s="892"/>
      <c r="E57" s="893"/>
      <c r="F57" s="893"/>
      <c r="G57" s="893"/>
      <c r="H57" s="893"/>
      <c r="I57" s="893"/>
      <c r="J57" s="893"/>
      <c r="K57" s="894"/>
      <c r="L57" s="37"/>
    </row>
    <row r="58" spans="1:12" ht="299.5" customHeight="1" thickBot="1" x14ac:dyDescent="0.4">
      <c r="A58" s="1"/>
      <c r="B58" s="36"/>
      <c r="C58" s="94"/>
      <c r="D58" s="895"/>
      <c r="E58" s="896"/>
      <c r="F58" s="896"/>
      <c r="G58" s="896"/>
      <c r="H58" s="896"/>
      <c r="I58" s="896"/>
      <c r="J58" s="896"/>
      <c r="K58" s="897"/>
      <c r="L58" s="37"/>
    </row>
    <row r="59" spans="1:12" x14ac:dyDescent="0.35">
      <c r="A59" s="1"/>
      <c r="B59" s="36"/>
      <c r="C59" s="33"/>
      <c r="D59" s="33"/>
      <c r="E59" s="33"/>
      <c r="F59" s="33"/>
      <c r="G59" s="33"/>
      <c r="H59" s="33"/>
      <c r="I59" s="33"/>
      <c r="J59" s="103"/>
      <c r="K59" s="33"/>
      <c r="L59" s="37"/>
    </row>
    <row r="60" spans="1:12" ht="8.5" customHeight="1" x14ac:dyDescent="0.35">
      <c r="A60" s="1"/>
      <c r="B60" s="36"/>
      <c r="C60" s="33"/>
      <c r="D60" s="33"/>
      <c r="E60" s="33"/>
      <c r="F60" s="33"/>
      <c r="G60" s="33"/>
      <c r="H60" s="33"/>
      <c r="I60" s="33"/>
      <c r="J60" s="103"/>
      <c r="K60" s="33"/>
      <c r="L60" s="37"/>
    </row>
    <row r="61" spans="1:12" ht="25.4" customHeight="1" thickBot="1" x14ac:dyDescent="0.4">
      <c r="A61" s="1"/>
      <c r="B61" s="36"/>
      <c r="C61" s="39"/>
      <c r="D61" s="843" t="s">
        <v>814</v>
      </c>
      <c r="E61" s="843"/>
      <c r="F61" s="843" t="s">
        <v>769</v>
      </c>
      <c r="G61" s="843"/>
      <c r="H61" s="853" t="s">
        <v>241</v>
      </c>
      <c r="I61" s="853"/>
      <c r="J61" s="96" t="s">
        <v>242</v>
      </c>
      <c r="K61" s="96" t="s">
        <v>224</v>
      </c>
      <c r="L61" s="37"/>
    </row>
    <row r="62" spans="1:12" ht="39.75" customHeight="1" thickBot="1" x14ac:dyDescent="0.4">
      <c r="A62" s="1"/>
      <c r="B62" s="36"/>
      <c r="C62" s="884" t="s">
        <v>203</v>
      </c>
      <c r="D62" s="898" t="s">
        <v>942</v>
      </c>
      <c r="E62" s="854"/>
      <c r="F62" s="899"/>
      <c r="G62" s="899"/>
      <c r="H62" s="899"/>
      <c r="I62" s="899"/>
      <c r="J62" s="899"/>
      <c r="K62" s="900"/>
      <c r="L62" s="37"/>
    </row>
    <row r="63" spans="1:12" ht="408.75" customHeight="1" thickBot="1" x14ac:dyDescent="0.4">
      <c r="A63" s="1"/>
      <c r="B63" s="36"/>
      <c r="C63" s="884"/>
      <c r="D63" s="833" t="s">
        <v>887</v>
      </c>
      <c r="E63" s="834"/>
      <c r="F63" s="833" t="s">
        <v>791</v>
      </c>
      <c r="G63" s="834"/>
      <c r="H63" s="841" t="s">
        <v>977</v>
      </c>
      <c r="I63" s="842"/>
      <c r="J63" s="447" t="s">
        <v>1035</v>
      </c>
      <c r="K63" s="426" t="s">
        <v>1024</v>
      </c>
      <c r="L63" s="37"/>
    </row>
    <row r="64" spans="1:12" ht="409.5" customHeight="1" thickBot="1" x14ac:dyDescent="0.4">
      <c r="A64" s="1"/>
      <c r="B64" s="36"/>
      <c r="C64" s="884"/>
      <c r="D64" s="833" t="s">
        <v>888</v>
      </c>
      <c r="E64" s="834"/>
      <c r="F64" s="833" t="s">
        <v>896</v>
      </c>
      <c r="G64" s="834"/>
      <c r="H64" s="841" t="s">
        <v>983</v>
      </c>
      <c r="I64" s="842"/>
      <c r="J64" s="447" t="s">
        <v>1036</v>
      </c>
      <c r="K64" s="426" t="s">
        <v>1024</v>
      </c>
      <c r="L64" s="37"/>
    </row>
    <row r="65" spans="1:54" ht="313" customHeight="1" thickBot="1" x14ac:dyDescent="0.4">
      <c r="A65" s="1"/>
      <c r="B65" s="36"/>
      <c r="C65" s="884"/>
      <c r="D65" s="833" t="s">
        <v>889</v>
      </c>
      <c r="E65" s="834"/>
      <c r="F65" s="833" t="s">
        <v>896</v>
      </c>
      <c r="G65" s="834"/>
      <c r="H65" s="841" t="s">
        <v>979</v>
      </c>
      <c r="I65" s="842"/>
      <c r="J65" s="447" t="s">
        <v>1037</v>
      </c>
      <c r="K65" s="426" t="s">
        <v>1024</v>
      </c>
      <c r="L65" s="37"/>
    </row>
    <row r="66" spans="1:54" ht="40" customHeight="1" thickBot="1" x14ac:dyDescent="0.4">
      <c r="A66" s="1"/>
      <c r="B66" s="36"/>
      <c r="C66" s="884"/>
      <c r="D66" s="837" t="s">
        <v>944</v>
      </c>
      <c r="E66" s="838"/>
      <c r="F66" s="839"/>
      <c r="G66" s="839"/>
      <c r="H66" s="839"/>
      <c r="I66" s="839"/>
      <c r="J66" s="839"/>
      <c r="K66" s="840"/>
      <c r="L66" s="37"/>
    </row>
    <row r="67" spans="1:54" ht="265" customHeight="1" thickBot="1" x14ac:dyDescent="0.4">
      <c r="A67" s="1"/>
      <c r="B67" s="36"/>
      <c r="C67" s="884"/>
      <c r="D67" s="833" t="s">
        <v>890</v>
      </c>
      <c r="E67" s="834"/>
      <c r="F67" s="833" t="s">
        <v>897</v>
      </c>
      <c r="G67" s="834"/>
      <c r="H67" s="841" t="s">
        <v>974</v>
      </c>
      <c r="I67" s="842"/>
      <c r="J67" s="447" t="s">
        <v>1042</v>
      </c>
      <c r="K67" s="426" t="s">
        <v>946</v>
      </c>
      <c r="L67" s="37"/>
    </row>
    <row r="68" spans="1:54" ht="255.5" customHeight="1" thickBot="1" x14ac:dyDescent="0.4">
      <c r="A68" s="1"/>
      <c r="B68" s="36"/>
      <c r="C68" s="884"/>
      <c r="D68" s="833" t="s">
        <v>891</v>
      </c>
      <c r="E68" s="834"/>
      <c r="F68" s="833" t="s">
        <v>791</v>
      </c>
      <c r="G68" s="834"/>
      <c r="H68" s="841" t="s">
        <v>975</v>
      </c>
      <c r="I68" s="842"/>
      <c r="J68" s="447" t="s">
        <v>1038</v>
      </c>
      <c r="K68" s="426" t="s">
        <v>20</v>
      </c>
      <c r="L68" s="37"/>
    </row>
    <row r="69" spans="1:54" ht="82.5" customHeight="1" thickBot="1" x14ac:dyDescent="0.4">
      <c r="A69" s="1"/>
      <c r="B69" s="36"/>
      <c r="C69" s="884"/>
      <c r="D69" s="833" t="s">
        <v>892</v>
      </c>
      <c r="E69" s="834"/>
      <c r="F69" s="833" t="s">
        <v>897</v>
      </c>
      <c r="G69" s="834"/>
      <c r="H69" s="835" t="s">
        <v>976</v>
      </c>
      <c r="I69" s="836"/>
      <c r="J69" s="447" t="s">
        <v>1026</v>
      </c>
      <c r="K69" s="426" t="s">
        <v>946</v>
      </c>
      <c r="L69" s="37"/>
    </row>
    <row r="70" spans="1:54" ht="40" customHeight="1" thickBot="1" x14ac:dyDescent="0.4">
      <c r="A70" s="1"/>
      <c r="B70" s="36"/>
      <c r="C70" s="884"/>
      <c r="D70" s="837" t="s">
        <v>943</v>
      </c>
      <c r="E70" s="838"/>
      <c r="F70" s="839"/>
      <c r="G70" s="839"/>
      <c r="H70" s="839"/>
      <c r="I70" s="839"/>
      <c r="J70" s="839"/>
      <c r="K70" s="840"/>
      <c r="L70" s="37"/>
    </row>
    <row r="71" spans="1:54" ht="273" customHeight="1" thickBot="1" x14ac:dyDescent="0.4">
      <c r="A71" s="1"/>
      <c r="B71" s="36"/>
      <c r="C71" s="884"/>
      <c r="D71" s="833" t="s">
        <v>893</v>
      </c>
      <c r="E71" s="834"/>
      <c r="F71" s="833" t="s">
        <v>793</v>
      </c>
      <c r="G71" s="834"/>
      <c r="H71" s="841" t="s">
        <v>980</v>
      </c>
      <c r="I71" s="842"/>
      <c r="J71" s="425" t="s">
        <v>1041</v>
      </c>
      <c r="K71" s="426" t="s">
        <v>20</v>
      </c>
      <c r="L71" s="37"/>
    </row>
    <row r="72" spans="1:54" ht="184" customHeight="1" thickBot="1" x14ac:dyDescent="0.4">
      <c r="A72" s="1"/>
      <c r="B72" s="36"/>
      <c r="C72" s="884"/>
      <c r="D72" s="833" t="s">
        <v>894</v>
      </c>
      <c r="E72" s="834"/>
      <c r="F72" s="833" t="s">
        <v>790</v>
      </c>
      <c r="G72" s="834"/>
      <c r="H72" s="841" t="s">
        <v>1039</v>
      </c>
      <c r="I72" s="842"/>
      <c r="J72" s="425" t="s">
        <v>1040</v>
      </c>
      <c r="K72" s="426" t="s">
        <v>20</v>
      </c>
      <c r="L72" s="37"/>
    </row>
    <row r="73" spans="1:54" ht="70" customHeight="1" thickBot="1" x14ac:dyDescent="0.4">
      <c r="A73" s="1"/>
      <c r="B73" s="36"/>
      <c r="C73" s="884"/>
      <c r="D73" s="833" t="s">
        <v>895</v>
      </c>
      <c r="E73" s="834"/>
      <c r="F73" s="833" t="s">
        <v>790</v>
      </c>
      <c r="G73" s="834"/>
      <c r="H73" s="841" t="s">
        <v>982</v>
      </c>
      <c r="I73" s="842"/>
      <c r="J73" s="425" t="s">
        <v>1031</v>
      </c>
      <c r="K73" s="426" t="s">
        <v>20</v>
      </c>
      <c r="L73" s="37"/>
    </row>
    <row r="74" spans="1:54" ht="26.15" customHeight="1" thickBot="1" x14ac:dyDescent="0.4">
      <c r="A74" s="1"/>
      <c r="B74" s="36"/>
      <c r="C74" s="884"/>
      <c r="D74" s="33"/>
      <c r="E74" s="33"/>
      <c r="F74" s="33"/>
      <c r="G74" s="33"/>
      <c r="H74" s="33"/>
      <c r="I74" s="33"/>
      <c r="J74" s="485" t="s">
        <v>1043</v>
      </c>
      <c r="K74" s="426" t="s">
        <v>20</v>
      </c>
      <c r="L74" s="37"/>
    </row>
    <row r="75" spans="1:54" ht="15" thickBot="1" x14ac:dyDescent="0.4">
      <c r="A75" s="1"/>
      <c r="B75" s="36"/>
      <c r="C75" s="33"/>
      <c r="D75" s="143" t="s">
        <v>261</v>
      </c>
      <c r="E75" s="76"/>
      <c r="F75" s="76"/>
      <c r="G75" s="76"/>
      <c r="H75" s="33"/>
      <c r="I75" s="33"/>
      <c r="J75" s="447"/>
      <c r="K75" s="33"/>
      <c r="L75" s="37"/>
    </row>
    <row r="76" spans="1:54" ht="15" thickBot="1" x14ac:dyDescent="0.4">
      <c r="A76" s="1"/>
      <c r="B76" s="36"/>
      <c r="C76" s="33"/>
      <c r="D76" s="70" t="s">
        <v>57</v>
      </c>
      <c r="E76" s="875" t="s">
        <v>968</v>
      </c>
      <c r="F76" s="864"/>
      <c r="G76" s="864"/>
      <c r="H76" s="864"/>
      <c r="I76" s="864"/>
      <c r="J76" s="865"/>
      <c r="K76" s="33"/>
      <c r="L76" s="37"/>
    </row>
    <row r="77" spans="1:54" ht="15" thickBot="1" x14ac:dyDescent="0.4">
      <c r="A77" s="1"/>
      <c r="B77" s="36"/>
      <c r="C77" s="33"/>
      <c r="D77" s="70" t="s">
        <v>59</v>
      </c>
      <c r="E77" s="863" t="s">
        <v>957</v>
      </c>
      <c r="F77" s="864"/>
      <c r="G77" s="864"/>
      <c r="H77" s="864"/>
      <c r="I77" s="864"/>
      <c r="J77" s="865"/>
      <c r="K77" s="33"/>
      <c r="L77" s="37"/>
    </row>
    <row r="78" spans="1:54" ht="15" thickBot="1" x14ac:dyDescent="0.4">
      <c r="A78" s="1"/>
      <c r="B78" s="36"/>
      <c r="C78" s="33"/>
      <c r="D78" s="70"/>
      <c r="E78" s="33"/>
      <c r="F78" s="33"/>
      <c r="G78" s="33"/>
      <c r="H78" s="33"/>
      <c r="I78" s="33"/>
      <c r="J78" s="33"/>
      <c r="K78" s="33"/>
      <c r="L78" s="37"/>
    </row>
    <row r="79" spans="1:54" ht="274.5" customHeight="1" thickBot="1" x14ac:dyDescent="0.4">
      <c r="A79" s="1"/>
      <c r="B79" s="36"/>
      <c r="C79" s="876" t="s">
        <v>243</v>
      </c>
      <c r="D79" s="876"/>
      <c r="E79" s="876"/>
      <c r="F79" s="885" t="s">
        <v>1034</v>
      </c>
      <c r="G79" s="886"/>
      <c r="H79" s="886"/>
      <c r="I79" s="886"/>
      <c r="J79" s="886"/>
      <c r="K79" s="887"/>
      <c r="L79" s="37"/>
    </row>
    <row r="80" spans="1:54" s="8" customFormat="1" ht="18.75" customHeight="1" x14ac:dyDescent="0.35">
      <c r="A80" s="13"/>
      <c r="B80" s="36"/>
      <c r="C80" s="40"/>
      <c r="D80" s="40"/>
      <c r="E80" s="40"/>
      <c r="F80" s="40"/>
      <c r="G80" s="40"/>
      <c r="H80" s="40"/>
      <c r="I80" s="40"/>
      <c r="J80" s="76"/>
      <c r="K80" s="76"/>
      <c r="L80" s="37"/>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row>
    <row r="81" spans="1:54" s="8" customFormat="1" ht="15.75" customHeight="1" thickBot="1" x14ac:dyDescent="0.4">
      <c r="A81" s="13"/>
      <c r="B81" s="36"/>
      <c r="C81" s="33"/>
      <c r="D81" s="370" t="s">
        <v>788</v>
      </c>
      <c r="E81" s="34"/>
      <c r="F81" s="34"/>
      <c r="G81" s="34"/>
      <c r="H81" s="34"/>
      <c r="I81" s="69" t="s">
        <v>218</v>
      </c>
      <c r="J81" s="76"/>
      <c r="K81" s="76"/>
      <c r="L81" s="37"/>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row>
    <row r="82" spans="1:54" s="8" customFormat="1" ht="78" customHeight="1" x14ac:dyDescent="0.35">
      <c r="A82" s="13"/>
      <c r="B82" s="36"/>
      <c r="C82" s="382" t="s">
        <v>790</v>
      </c>
      <c r="D82" s="881" t="s">
        <v>789</v>
      </c>
      <c r="E82" s="882"/>
      <c r="F82" s="883"/>
      <c r="G82" s="34"/>
      <c r="H82" s="18" t="s">
        <v>219</v>
      </c>
      <c r="I82" s="881" t="s">
        <v>951</v>
      </c>
      <c r="J82" s="882"/>
      <c r="K82" s="883"/>
      <c r="L82" s="37"/>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row>
    <row r="83" spans="1:54" s="8" customFormat="1" ht="54.75" customHeight="1" x14ac:dyDescent="0.35">
      <c r="A83" s="13"/>
      <c r="B83" s="36"/>
      <c r="C83" s="383" t="s">
        <v>791</v>
      </c>
      <c r="D83" s="872" t="s">
        <v>796</v>
      </c>
      <c r="E83" s="873"/>
      <c r="F83" s="874"/>
      <c r="G83" s="34"/>
      <c r="H83" s="19" t="s">
        <v>220</v>
      </c>
      <c r="I83" s="872" t="s">
        <v>270</v>
      </c>
      <c r="J83" s="873"/>
      <c r="K83" s="874"/>
      <c r="L83" s="37"/>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row>
    <row r="84" spans="1:54" s="8" customFormat="1" ht="58.5" customHeight="1" x14ac:dyDescent="0.35">
      <c r="A84" s="13"/>
      <c r="B84" s="36"/>
      <c r="C84" s="383" t="s">
        <v>792</v>
      </c>
      <c r="D84" s="872" t="s">
        <v>797</v>
      </c>
      <c r="E84" s="873"/>
      <c r="F84" s="874"/>
      <c r="G84" s="34"/>
      <c r="H84" s="19" t="s">
        <v>221</v>
      </c>
      <c r="I84" s="872" t="s">
        <v>271</v>
      </c>
      <c r="J84" s="873"/>
      <c r="K84" s="874"/>
      <c r="L84" s="37"/>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row>
    <row r="85" spans="1:54" ht="60" customHeight="1" x14ac:dyDescent="0.35">
      <c r="A85" s="1"/>
      <c r="B85" s="36"/>
      <c r="C85" s="383" t="s">
        <v>793</v>
      </c>
      <c r="D85" s="872" t="s">
        <v>798</v>
      </c>
      <c r="E85" s="873"/>
      <c r="F85" s="874"/>
      <c r="G85" s="34"/>
      <c r="H85" s="19" t="s">
        <v>222</v>
      </c>
      <c r="I85" s="872" t="s">
        <v>272</v>
      </c>
      <c r="J85" s="873"/>
      <c r="K85" s="874"/>
      <c r="L85" s="37"/>
    </row>
    <row r="86" spans="1:54" ht="54" customHeight="1" x14ac:dyDescent="0.35">
      <c r="A86" s="1"/>
      <c r="B86" s="31"/>
      <c r="C86" s="383" t="s">
        <v>794</v>
      </c>
      <c r="D86" s="872" t="s">
        <v>799</v>
      </c>
      <c r="E86" s="873"/>
      <c r="F86" s="874"/>
      <c r="G86" s="34"/>
      <c r="H86" s="19" t="s">
        <v>223</v>
      </c>
      <c r="I86" s="872" t="s">
        <v>273</v>
      </c>
      <c r="J86" s="873"/>
      <c r="K86" s="874"/>
      <c r="L86" s="32"/>
    </row>
    <row r="87" spans="1:54" ht="61.5" customHeight="1" thickBot="1" x14ac:dyDescent="0.4">
      <c r="A87" s="1"/>
      <c r="B87" s="31"/>
      <c r="C87" s="383" t="s">
        <v>795</v>
      </c>
      <c r="D87" s="872" t="s">
        <v>800</v>
      </c>
      <c r="E87" s="873"/>
      <c r="F87" s="874"/>
      <c r="G87" s="34"/>
      <c r="H87" s="20" t="s">
        <v>971</v>
      </c>
      <c r="I87" s="877" t="s">
        <v>274</v>
      </c>
      <c r="J87" s="878"/>
      <c r="K87" s="879"/>
      <c r="L87" s="32"/>
    </row>
    <row r="88" spans="1:54" ht="61.5" customHeight="1" x14ac:dyDescent="0.35">
      <c r="A88" s="1"/>
      <c r="B88" s="31"/>
      <c r="C88" s="384" t="s">
        <v>801</v>
      </c>
      <c r="D88" s="872" t="s">
        <v>803</v>
      </c>
      <c r="E88" s="873"/>
      <c r="F88" s="874"/>
      <c r="G88" s="31"/>
      <c r="H88" s="144"/>
      <c r="I88" s="371"/>
      <c r="J88" s="371"/>
      <c r="K88" s="371"/>
      <c r="L88" s="32"/>
    </row>
    <row r="89" spans="1:54" ht="61.5" customHeight="1" thickBot="1" x14ac:dyDescent="0.4">
      <c r="A89" s="1"/>
      <c r="B89" s="357"/>
      <c r="C89" s="385" t="s">
        <v>802</v>
      </c>
      <c r="D89" s="877" t="s">
        <v>804</v>
      </c>
      <c r="E89" s="878"/>
      <c r="F89" s="879"/>
      <c r="G89" s="31"/>
      <c r="H89" s="144"/>
      <c r="I89" s="371"/>
      <c r="J89" s="371"/>
      <c r="K89" s="371"/>
      <c r="L89" s="32"/>
    </row>
    <row r="90" spans="1:54" ht="15" thickBot="1" x14ac:dyDescent="0.4">
      <c r="A90" s="1"/>
      <c r="B90" s="41"/>
      <c r="C90" s="42"/>
      <c r="D90" s="43"/>
      <c r="E90" s="43"/>
      <c r="F90" s="43"/>
      <c r="G90" s="43"/>
      <c r="H90" s="43"/>
      <c r="I90" s="43"/>
      <c r="J90" s="99"/>
      <c r="K90" s="99"/>
      <c r="L90" s="44"/>
    </row>
    <row r="91" spans="1:54" ht="50.15" customHeight="1" x14ac:dyDescent="0.35">
      <c r="A91" s="1"/>
      <c r="C91"/>
    </row>
    <row r="92" spans="1:54" ht="50.15" customHeight="1" x14ac:dyDescent="0.35">
      <c r="A92" s="1"/>
      <c r="C92"/>
    </row>
    <row r="93" spans="1:54" ht="49.5" customHeight="1" x14ac:dyDescent="0.35">
      <c r="A93" s="1"/>
      <c r="C93"/>
    </row>
    <row r="94" spans="1:54" ht="50.15" customHeight="1" x14ac:dyDescent="0.35">
      <c r="A94" s="1"/>
      <c r="C94"/>
    </row>
    <row r="95" spans="1:54" ht="50.15" customHeight="1" x14ac:dyDescent="0.35">
      <c r="A95" s="1"/>
      <c r="C95"/>
    </row>
    <row r="96" spans="1:54" ht="50.15" customHeight="1" x14ac:dyDescent="0.35">
      <c r="A96" s="1"/>
      <c r="C96"/>
    </row>
    <row r="97" spans="1:3" x14ac:dyDescent="0.35">
      <c r="A97" s="1"/>
      <c r="C97"/>
    </row>
    <row r="98" spans="1:3" x14ac:dyDescent="0.35">
      <c r="A98" s="1"/>
      <c r="C98"/>
    </row>
    <row r="99" spans="1:3" x14ac:dyDescent="0.35">
      <c r="A99" s="1"/>
      <c r="C99"/>
    </row>
    <row r="100" spans="1:3" x14ac:dyDescent="0.35">
      <c r="C100"/>
    </row>
    <row r="101" spans="1:3" x14ac:dyDescent="0.35">
      <c r="C101"/>
    </row>
    <row r="102" spans="1:3" x14ac:dyDescent="0.35">
      <c r="C102"/>
    </row>
    <row r="103" spans="1:3" x14ac:dyDescent="0.35">
      <c r="C103"/>
    </row>
    <row r="104" spans="1:3" x14ac:dyDescent="0.35">
      <c r="C104"/>
    </row>
    <row r="105" spans="1:3" x14ac:dyDescent="0.35">
      <c r="C105"/>
    </row>
    <row r="106" spans="1:3" x14ac:dyDescent="0.35">
      <c r="C106"/>
    </row>
    <row r="107" spans="1:3" x14ac:dyDescent="0.35">
      <c r="C107"/>
    </row>
    <row r="108" spans="1:3" x14ac:dyDescent="0.35">
      <c r="C108"/>
    </row>
    <row r="109" spans="1:3" x14ac:dyDescent="0.35">
      <c r="C109"/>
    </row>
    <row r="110" spans="1:3" x14ac:dyDescent="0.35">
      <c r="C110"/>
    </row>
    <row r="111" spans="1:3" x14ac:dyDescent="0.35">
      <c r="C111"/>
    </row>
    <row r="112" spans="1:3" x14ac:dyDescent="0.35">
      <c r="C112"/>
    </row>
    <row r="113" spans="3:3" x14ac:dyDescent="0.35">
      <c r="C113"/>
    </row>
    <row r="114" spans="3:3" x14ac:dyDescent="0.35">
      <c r="C114"/>
    </row>
    <row r="115" spans="3:3" x14ac:dyDescent="0.35">
      <c r="C115"/>
    </row>
    <row r="116" spans="3:3" x14ac:dyDescent="0.35">
      <c r="C116"/>
    </row>
    <row r="117" spans="3:3" x14ac:dyDescent="0.35">
      <c r="C117"/>
    </row>
    <row r="118" spans="3:3" x14ac:dyDescent="0.35">
      <c r="C118"/>
    </row>
    <row r="119" spans="3:3" x14ac:dyDescent="0.35">
      <c r="C119"/>
    </row>
    <row r="120" spans="3:3" x14ac:dyDescent="0.35">
      <c r="C120"/>
    </row>
    <row r="121" spans="3:3" x14ac:dyDescent="0.35">
      <c r="C121"/>
    </row>
    <row r="122" spans="3:3" x14ac:dyDescent="0.35">
      <c r="C122"/>
    </row>
    <row r="123" spans="3:3" x14ac:dyDescent="0.35">
      <c r="C123"/>
    </row>
    <row r="124" spans="3:3" x14ac:dyDescent="0.35">
      <c r="C124"/>
    </row>
    <row r="125" spans="3:3" x14ac:dyDescent="0.35">
      <c r="C125"/>
    </row>
    <row r="126" spans="3:3" x14ac:dyDescent="0.35">
      <c r="C126"/>
    </row>
    <row r="127" spans="3:3" x14ac:dyDescent="0.35">
      <c r="C127"/>
    </row>
    <row r="128" spans="3:3" x14ac:dyDescent="0.35">
      <c r="C128"/>
    </row>
    <row r="129" spans="3:3" x14ac:dyDescent="0.35">
      <c r="C129"/>
    </row>
    <row r="130" spans="3:3" x14ac:dyDescent="0.35">
      <c r="C130"/>
    </row>
    <row r="131" spans="3:3" x14ac:dyDescent="0.35">
      <c r="C131"/>
    </row>
    <row r="132" spans="3:3" x14ac:dyDescent="0.35">
      <c r="C132"/>
    </row>
    <row r="133" spans="3:3" x14ac:dyDescent="0.35">
      <c r="C133"/>
    </row>
    <row r="134" spans="3:3" x14ac:dyDescent="0.35">
      <c r="C134"/>
    </row>
    <row r="135" spans="3:3" x14ac:dyDescent="0.35">
      <c r="C135"/>
    </row>
    <row r="136" spans="3:3" x14ac:dyDescent="0.35">
      <c r="C136"/>
    </row>
    <row r="137" spans="3:3" x14ac:dyDescent="0.35">
      <c r="C137"/>
    </row>
    <row r="138" spans="3:3" x14ac:dyDescent="0.35">
      <c r="C138"/>
    </row>
  </sheetData>
  <mergeCells count="130">
    <mergeCell ref="F79:K79"/>
    <mergeCell ref="F67:G67"/>
    <mergeCell ref="F68:G68"/>
    <mergeCell ref="F69:G69"/>
    <mergeCell ref="F71:G71"/>
    <mergeCell ref="F72:G72"/>
    <mergeCell ref="D66:K66"/>
    <mergeCell ref="D70:K70"/>
    <mergeCell ref="D8:K8"/>
    <mergeCell ref="D16:K16"/>
    <mergeCell ref="D61:E61"/>
    <mergeCell ref="H61:I61"/>
    <mergeCell ref="E47:J47"/>
    <mergeCell ref="E48:J48"/>
    <mergeCell ref="F61:G61"/>
    <mergeCell ref="F44:G44"/>
    <mergeCell ref="C50:J50"/>
    <mergeCell ref="D51:K58"/>
    <mergeCell ref="D43:E43"/>
    <mergeCell ref="D62:K62"/>
    <mergeCell ref="H71:I71"/>
    <mergeCell ref="H72:I72"/>
    <mergeCell ref="F65:G65"/>
    <mergeCell ref="H35:I35"/>
    <mergeCell ref="D89:F89"/>
    <mergeCell ref="C5:K5"/>
    <mergeCell ref="D83:F83"/>
    <mergeCell ref="D84:F84"/>
    <mergeCell ref="D85:F85"/>
    <mergeCell ref="D86:F86"/>
    <mergeCell ref="D87:F87"/>
    <mergeCell ref="D44:E44"/>
    <mergeCell ref="H34:I34"/>
    <mergeCell ref="H44:I44"/>
    <mergeCell ref="D82:F82"/>
    <mergeCell ref="C62:C74"/>
    <mergeCell ref="F63:G63"/>
    <mergeCell ref="D17:E17"/>
    <mergeCell ref="D18:E18"/>
    <mergeCell ref="F9:G9"/>
    <mergeCell ref="F10:G10"/>
    <mergeCell ref="F11:G11"/>
    <mergeCell ref="D36:E36"/>
    <mergeCell ref="D42:E42"/>
    <mergeCell ref="D88:F88"/>
    <mergeCell ref="I87:K87"/>
    <mergeCell ref="H63:I63"/>
    <mergeCell ref="I82:K82"/>
    <mergeCell ref="I83:K83"/>
    <mergeCell ref="I84:K84"/>
    <mergeCell ref="I85:K85"/>
    <mergeCell ref="I86:K86"/>
    <mergeCell ref="E77:J77"/>
    <mergeCell ref="D63:E63"/>
    <mergeCell ref="H73:I73"/>
    <mergeCell ref="E76:J76"/>
    <mergeCell ref="C79:E79"/>
    <mergeCell ref="F73:G73"/>
    <mergeCell ref="D64:E64"/>
    <mergeCell ref="D65:E65"/>
    <mergeCell ref="D67:E67"/>
    <mergeCell ref="D68:E68"/>
    <mergeCell ref="D69:E69"/>
    <mergeCell ref="D71:E71"/>
    <mergeCell ref="D72:E72"/>
    <mergeCell ref="H64:I64"/>
    <mergeCell ref="F64:G64"/>
    <mergeCell ref="D73:E73"/>
    <mergeCell ref="H65:I65"/>
    <mergeCell ref="H67:I67"/>
    <mergeCell ref="H68:I68"/>
    <mergeCell ref="H69:I69"/>
    <mergeCell ref="F35:G35"/>
    <mergeCell ref="F36:G36"/>
    <mergeCell ref="F38:G38"/>
    <mergeCell ref="F39:G39"/>
    <mergeCell ref="F40:G40"/>
    <mergeCell ref="F42:G42"/>
    <mergeCell ref="F43:G43"/>
    <mergeCell ref="D35:E35"/>
    <mergeCell ref="D37:K37"/>
    <mergeCell ref="D41:K41"/>
    <mergeCell ref="H36:I36"/>
    <mergeCell ref="H38:I38"/>
    <mergeCell ref="H39:I39"/>
    <mergeCell ref="H40:I40"/>
    <mergeCell ref="H42:I42"/>
    <mergeCell ref="H43:I43"/>
    <mergeCell ref="D38:E38"/>
    <mergeCell ref="D39:E39"/>
    <mergeCell ref="D40:E40"/>
    <mergeCell ref="C3:K3"/>
    <mergeCell ref="C4:K4"/>
    <mergeCell ref="C26:J26"/>
    <mergeCell ref="D19:E19"/>
    <mergeCell ref="D7:E7"/>
    <mergeCell ref="H7:I7"/>
    <mergeCell ref="H19:I19"/>
    <mergeCell ref="H9:I9"/>
    <mergeCell ref="E23:J23"/>
    <mergeCell ref="E24:J24"/>
    <mergeCell ref="D22:K22"/>
    <mergeCell ref="F7:G7"/>
    <mergeCell ref="H11:I11"/>
    <mergeCell ref="H14:I14"/>
    <mergeCell ref="D9:E9"/>
    <mergeCell ref="D10:E10"/>
    <mergeCell ref="D11:E11"/>
    <mergeCell ref="D13:E13"/>
    <mergeCell ref="D14:E14"/>
    <mergeCell ref="D15:E15"/>
    <mergeCell ref="H17:I17"/>
    <mergeCell ref="H13:I13"/>
    <mergeCell ref="H10:I10"/>
    <mergeCell ref="F14:G14"/>
    <mergeCell ref="F15:G15"/>
    <mergeCell ref="F17:G17"/>
    <mergeCell ref="H15:I15"/>
    <mergeCell ref="D34:E34"/>
    <mergeCell ref="D12:K12"/>
    <mergeCell ref="H18:I18"/>
    <mergeCell ref="F18:G18"/>
    <mergeCell ref="F19:G19"/>
    <mergeCell ref="F34:G34"/>
    <mergeCell ref="F32:G32"/>
    <mergeCell ref="D27:K30"/>
    <mergeCell ref="D32:E32"/>
    <mergeCell ref="H32:I32"/>
    <mergeCell ref="F13:G13"/>
    <mergeCell ref="D33:J33"/>
  </mergeCells>
  <dataValidations count="5">
    <dataValidation type="list" allowBlank="1" showInputMessage="1" showErrorMessage="1" sqref="F34:F36 F42:F44 F9:F11 F17:F19 F38:F40 F13:F15 F63:F65 F71:F73 F67:F69"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32 J61" xr:uid="{1B9734F0-50A7-479D-ABFE-1CB451E9E6F9}"/>
    <dataValidation allowBlank="1" showInputMessage="1" showErrorMessage="1" prompt="Refers to the progress expected to be reached at project finalization. " sqref="H7:I7 H32:I32 H61:I61" xr:uid="{796D07AB-DB36-4395-BBDF-F15569F365CC}"/>
    <dataValidation allowBlank="1" showInputMessage="1" showErrorMessage="1" prompt="Please use the drop-down menu to fill this section" sqref="F7:G7 F32:G32 F61:G61" xr:uid="{DBE09938-904E-475E-B929-C73798B23CCA}"/>
    <dataValidation allowBlank="1" showInputMessage="1" showErrorMessage="1" prompt="Report the project components/outcomes as in the project document " sqref="D7:E7 D32:E32 D61:E61" xr:uid="{DC1DFBE9-63D6-4B24-9A8E-F739A97F9FBC}"/>
  </dataValidations>
  <hyperlinks>
    <hyperlink ref="E24" r:id="rId1" xr:uid="{D7AD272F-380A-C848-AB3A-6F092A6C91BA}"/>
    <hyperlink ref="E48" r:id="rId2" xr:uid="{F20C5AEF-6283-425E-8CA9-A5A8438C9E3D}"/>
    <hyperlink ref="E77" r:id="rId3" xr:uid="{0A1A9A79-01C9-2044-8B7D-7E7C417DFE4D}"/>
  </hyperlinks>
  <pageMargins left="0.2" right="0.21" top="0.17" bottom="0.17" header="0.17" footer="0.17"/>
  <pageSetup orientation="landscape"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32"/>
  <sheetViews>
    <sheetView topLeftCell="A19" zoomScale="81" zoomScaleNormal="81" workbookViewId="0">
      <selection activeCell="G19" sqref="G19"/>
    </sheetView>
  </sheetViews>
  <sheetFormatPr defaultColWidth="8.81640625" defaultRowHeight="14.5" x14ac:dyDescent="0.35"/>
  <cols>
    <col min="1" max="1" width="1.453125" customWidth="1"/>
    <col min="2" max="2" width="1.81640625" customWidth="1"/>
    <col min="3" max="3" width="30" customWidth="1"/>
    <col min="4" max="4" width="11.453125" customWidth="1"/>
    <col min="5" max="5" width="19.1796875" customWidth="1"/>
    <col min="6" max="6" width="29.453125" customWidth="1"/>
    <col min="7" max="7" width="36" customWidth="1"/>
    <col min="8" max="8" width="34.453125" customWidth="1"/>
    <col min="9" max="10" width="1.81640625" customWidth="1"/>
  </cols>
  <sheetData>
    <row r="1" spans="2:11" ht="15" thickBot="1" x14ac:dyDescent="0.4"/>
    <row r="2" spans="2:11" ht="15" thickBot="1" x14ac:dyDescent="0.4">
      <c r="B2" s="27"/>
      <c r="C2" s="28"/>
      <c r="D2" s="29"/>
      <c r="E2" s="29"/>
      <c r="F2" s="29"/>
      <c r="G2" s="29"/>
      <c r="H2" s="29"/>
      <c r="I2" s="30"/>
    </row>
    <row r="3" spans="2:11" ht="20.5" thickBot="1" x14ac:dyDescent="0.45">
      <c r="B3" s="75"/>
      <c r="C3" s="655" t="s">
        <v>233</v>
      </c>
      <c r="D3" s="855"/>
      <c r="E3" s="855"/>
      <c r="F3" s="855"/>
      <c r="G3" s="855"/>
      <c r="H3" s="856"/>
      <c r="I3" s="77"/>
    </row>
    <row r="4" spans="2:11" x14ac:dyDescent="0.35">
      <c r="B4" s="31"/>
      <c r="C4" s="911" t="s">
        <v>234</v>
      </c>
      <c r="D4" s="911"/>
      <c r="E4" s="911"/>
      <c r="F4" s="911"/>
      <c r="G4" s="911"/>
      <c r="H4" s="911"/>
      <c r="I4" s="32"/>
    </row>
    <row r="5" spans="2:11" x14ac:dyDescent="0.35">
      <c r="B5" s="31"/>
      <c r="C5" s="880"/>
      <c r="D5" s="880"/>
      <c r="E5" s="880"/>
      <c r="F5" s="880"/>
      <c r="G5" s="880"/>
      <c r="H5" s="880"/>
      <c r="I5" s="32"/>
    </row>
    <row r="6" spans="2:11" ht="46" customHeight="1" thickBot="1" x14ac:dyDescent="0.4">
      <c r="B6" s="31"/>
      <c r="C6" s="916" t="s">
        <v>235</v>
      </c>
      <c r="D6" s="916"/>
      <c r="E6" s="34"/>
      <c r="F6" s="34"/>
      <c r="G6" s="34"/>
      <c r="H6" s="34"/>
      <c r="I6" s="32"/>
    </row>
    <row r="7" spans="2:11" ht="30" customHeight="1" thickBot="1" x14ac:dyDescent="0.4">
      <c r="B7" s="31"/>
      <c r="C7" s="145" t="s">
        <v>232</v>
      </c>
      <c r="D7" s="912" t="s">
        <v>231</v>
      </c>
      <c r="E7" s="913"/>
      <c r="F7" s="85" t="s">
        <v>230</v>
      </c>
      <c r="G7" s="86" t="s">
        <v>258</v>
      </c>
      <c r="H7" s="85" t="s">
        <v>264</v>
      </c>
      <c r="I7" s="32"/>
    </row>
    <row r="8" spans="2:11" ht="100" customHeight="1" x14ac:dyDescent="0.35">
      <c r="B8" s="36"/>
      <c r="C8" s="917" t="s">
        <v>903</v>
      </c>
      <c r="D8" s="914" t="s">
        <v>898</v>
      </c>
      <c r="E8" s="915"/>
      <c r="F8" s="430">
        <v>0</v>
      </c>
      <c r="G8" s="430" t="s">
        <v>1093</v>
      </c>
      <c r="H8" s="430" t="s">
        <v>927</v>
      </c>
      <c r="I8" s="37"/>
    </row>
    <row r="9" spans="2:11" ht="146.15" customHeight="1" x14ac:dyDescent="0.35">
      <c r="B9" s="36"/>
      <c r="C9" s="918"/>
      <c r="D9" s="907" t="s">
        <v>899</v>
      </c>
      <c r="E9" s="908"/>
      <c r="F9" s="431" t="s">
        <v>900</v>
      </c>
      <c r="G9" s="431" t="s">
        <v>1090</v>
      </c>
      <c r="H9" s="431" t="s">
        <v>901</v>
      </c>
      <c r="I9" s="37"/>
    </row>
    <row r="10" spans="2:11" ht="351.65" customHeight="1" thickBot="1" x14ac:dyDescent="0.4">
      <c r="B10" s="36"/>
      <c r="C10" s="919"/>
      <c r="D10" s="920" t="s">
        <v>969</v>
      </c>
      <c r="E10" s="921"/>
      <c r="F10" s="429" t="s">
        <v>902</v>
      </c>
      <c r="G10" s="429" t="s">
        <v>1044</v>
      </c>
      <c r="H10" s="429" t="s">
        <v>970</v>
      </c>
      <c r="I10" s="37"/>
      <c r="K10">
        <v>16721</v>
      </c>
    </row>
    <row r="11" spans="2:11" ht="237.65" customHeight="1" x14ac:dyDescent="0.35">
      <c r="B11" s="36"/>
      <c r="C11" s="917" t="s">
        <v>904</v>
      </c>
      <c r="D11" s="928" t="s">
        <v>905</v>
      </c>
      <c r="E11" s="929"/>
      <c r="F11" s="922" t="s">
        <v>924</v>
      </c>
      <c r="G11" s="432" t="s">
        <v>1049</v>
      </c>
      <c r="H11" s="432" t="s">
        <v>908</v>
      </c>
      <c r="I11" s="37"/>
      <c r="K11">
        <f>K8+K9+K10</f>
        <v>16721</v>
      </c>
    </row>
    <row r="12" spans="2:11" ht="293.14999999999998" customHeight="1" x14ac:dyDescent="0.35">
      <c r="B12" s="36"/>
      <c r="C12" s="918"/>
      <c r="D12" s="907" t="s">
        <v>906</v>
      </c>
      <c r="E12" s="908"/>
      <c r="F12" s="923"/>
      <c r="G12" s="431" t="s">
        <v>1046</v>
      </c>
      <c r="H12" s="431" t="s">
        <v>1045</v>
      </c>
      <c r="I12" s="37"/>
    </row>
    <row r="13" spans="2:11" ht="218.5" customHeight="1" thickBot="1" x14ac:dyDescent="0.4">
      <c r="B13" s="36"/>
      <c r="C13" s="919"/>
      <c r="D13" s="905" t="s">
        <v>907</v>
      </c>
      <c r="E13" s="906"/>
      <c r="F13" s="924"/>
      <c r="G13" s="429" t="s">
        <v>1050</v>
      </c>
      <c r="H13" s="429" t="s">
        <v>909</v>
      </c>
      <c r="I13" s="37"/>
    </row>
    <row r="14" spans="2:11" ht="261" customHeight="1" thickBot="1" x14ac:dyDescent="0.4">
      <c r="B14" s="36"/>
      <c r="C14" s="90" t="s">
        <v>910</v>
      </c>
      <c r="D14" s="928" t="s">
        <v>911</v>
      </c>
      <c r="E14" s="929"/>
      <c r="F14" s="925" t="s">
        <v>912</v>
      </c>
      <c r="G14" s="432" t="s">
        <v>1047</v>
      </c>
      <c r="H14" s="432" t="s">
        <v>926</v>
      </c>
      <c r="I14" s="37"/>
    </row>
    <row r="15" spans="2:11" ht="322.5" thickBot="1" x14ac:dyDescent="0.4">
      <c r="B15" s="36"/>
      <c r="C15" s="91"/>
      <c r="D15" s="907" t="s">
        <v>916</v>
      </c>
      <c r="E15" s="908"/>
      <c r="F15" s="926"/>
      <c r="G15" s="432" t="s">
        <v>1083</v>
      </c>
      <c r="H15" s="431" t="s">
        <v>917</v>
      </c>
      <c r="I15" s="37"/>
    </row>
    <row r="16" spans="2:11" ht="188.15" customHeight="1" thickBot="1" x14ac:dyDescent="0.4">
      <c r="B16" s="36"/>
      <c r="C16" s="92"/>
      <c r="D16" s="905" t="s">
        <v>915</v>
      </c>
      <c r="E16" s="906"/>
      <c r="F16" s="927"/>
      <c r="G16" s="432" t="s">
        <v>1112</v>
      </c>
      <c r="H16" s="429" t="s">
        <v>918</v>
      </c>
      <c r="I16" s="37"/>
    </row>
    <row r="17" spans="2:9" ht="112.5" thickBot="1" x14ac:dyDescent="0.4">
      <c r="B17" s="36"/>
      <c r="C17" s="917" t="s">
        <v>925</v>
      </c>
      <c r="D17" s="928" t="s">
        <v>913</v>
      </c>
      <c r="E17" s="929"/>
      <c r="F17" s="922" t="s">
        <v>923</v>
      </c>
      <c r="G17" s="434" t="s">
        <v>1048</v>
      </c>
      <c r="H17" s="433" t="s">
        <v>914</v>
      </c>
      <c r="I17" s="37"/>
    </row>
    <row r="18" spans="2:9" ht="174.65" customHeight="1" thickBot="1" x14ac:dyDescent="0.4">
      <c r="B18" s="36"/>
      <c r="C18" s="918"/>
      <c r="D18" s="907" t="s">
        <v>919</v>
      </c>
      <c r="E18" s="908"/>
      <c r="F18" s="918"/>
      <c r="G18" s="630" t="s">
        <v>1114</v>
      </c>
      <c r="H18" s="429" t="s">
        <v>920</v>
      </c>
      <c r="I18" s="37"/>
    </row>
    <row r="19" spans="2:9" ht="290.14999999999998" customHeight="1" thickBot="1" x14ac:dyDescent="0.4">
      <c r="B19" s="36"/>
      <c r="C19" s="919"/>
      <c r="D19" s="905" t="s">
        <v>921</v>
      </c>
      <c r="E19" s="906"/>
      <c r="F19" s="919"/>
      <c r="G19" s="428" t="s">
        <v>1082</v>
      </c>
      <c r="H19" s="428" t="s">
        <v>922</v>
      </c>
      <c r="I19" s="37"/>
    </row>
    <row r="20" spans="2:9" x14ac:dyDescent="0.35">
      <c r="B20" s="36"/>
      <c r="C20" s="91"/>
      <c r="D20" s="909"/>
      <c r="E20" s="910"/>
      <c r="F20" s="84"/>
      <c r="G20" s="430"/>
      <c r="H20" s="84"/>
      <c r="I20" s="37"/>
    </row>
    <row r="21" spans="2:9" x14ac:dyDescent="0.35">
      <c r="B21" s="36"/>
      <c r="C21" s="91"/>
      <c r="D21" s="903"/>
      <c r="E21" s="904"/>
      <c r="F21" s="82"/>
      <c r="G21" s="82"/>
      <c r="H21" s="82"/>
      <c r="I21" s="37"/>
    </row>
    <row r="22" spans="2:9" x14ac:dyDescent="0.35">
      <c r="B22" s="36"/>
      <c r="C22" s="91"/>
      <c r="D22" s="903"/>
      <c r="E22" s="904"/>
      <c r="F22" s="82"/>
      <c r="G22" s="82"/>
      <c r="H22" s="82"/>
      <c r="I22" s="37"/>
    </row>
    <row r="23" spans="2:9" x14ac:dyDescent="0.35">
      <c r="B23" s="36"/>
      <c r="C23" s="91"/>
      <c r="D23" s="903"/>
      <c r="E23" s="904"/>
      <c r="F23" s="82"/>
      <c r="G23" s="82"/>
      <c r="H23" s="82"/>
      <c r="I23" s="37"/>
    </row>
    <row r="24" spans="2:9" x14ac:dyDescent="0.35">
      <c r="B24" s="36"/>
      <c r="C24" s="91"/>
      <c r="D24" s="903"/>
      <c r="E24" s="904"/>
      <c r="F24" s="82"/>
      <c r="G24" s="82"/>
      <c r="H24" s="82"/>
      <c r="I24" s="37"/>
    </row>
    <row r="25" spans="2:9" x14ac:dyDescent="0.35">
      <c r="B25" s="36"/>
      <c r="C25" s="91"/>
      <c r="D25" s="903"/>
      <c r="E25" s="904"/>
      <c r="F25" s="82"/>
      <c r="G25" s="82"/>
      <c r="H25" s="82"/>
      <c r="I25" s="37"/>
    </row>
    <row r="26" spans="2:9" x14ac:dyDescent="0.35">
      <c r="B26" s="36"/>
      <c r="C26" s="91"/>
      <c r="D26" s="903"/>
      <c r="E26" s="904"/>
      <c r="F26" s="82"/>
      <c r="G26" s="82"/>
      <c r="H26" s="82"/>
      <c r="I26" s="37"/>
    </row>
    <row r="27" spans="2:9" x14ac:dyDescent="0.35">
      <c r="B27" s="36"/>
      <c r="C27" s="91"/>
      <c r="D27" s="903"/>
      <c r="E27" s="904"/>
      <c r="F27" s="82"/>
      <c r="G27" s="82"/>
      <c r="H27" s="82"/>
      <c r="I27" s="37"/>
    </row>
    <row r="28" spans="2:9" x14ac:dyDescent="0.35">
      <c r="B28" s="36"/>
      <c r="C28" s="91"/>
      <c r="D28" s="903"/>
      <c r="E28" s="904"/>
      <c r="F28" s="82"/>
      <c r="G28" s="82"/>
      <c r="H28" s="82"/>
      <c r="I28" s="37"/>
    </row>
    <row r="29" spans="2:9" x14ac:dyDescent="0.35">
      <c r="B29" s="36"/>
      <c r="C29" s="91"/>
      <c r="D29" s="903"/>
      <c r="E29" s="904"/>
      <c r="F29" s="82"/>
      <c r="G29" s="82"/>
      <c r="H29" s="82"/>
      <c r="I29" s="37"/>
    </row>
    <row r="30" spans="2:9" x14ac:dyDescent="0.35">
      <c r="B30" s="36"/>
      <c r="C30" s="91"/>
      <c r="D30" s="903"/>
      <c r="E30" s="904"/>
      <c r="F30" s="82"/>
      <c r="G30" s="82"/>
      <c r="H30" s="82"/>
      <c r="I30" s="37"/>
    </row>
    <row r="31" spans="2:9" ht="15" thickBot="1" x14ac:dyDescent="0.4">
      <c r="B31" s="36"/>
      <c r="C31" s="92"/>
      <c r="D31" s="901"/>
      <c r="E31" s="902"/>
      <c r="F31" s="83"/>
      <c r="G31" s="83"/>
      <c r="H31" s="83"/>
      <c r="I31" s="37"/>
    </row>
    <row r="32" spans="2:9" ht="15" thickBot="1" x14ac:dyDescent="0.4">
      <c r="B32" s="87"/>
      <c r="C32" s="88"/>
      <c r="D32" s="88"/>
      <c r="E32" s="88"/>
      <c r="F32" s="88"/>
      <c r="G32" s="88"/>
      <c r="H32" s="88"/>
      <c r="I32" s="89"/>
    </row>
  </sheetData>
  <mergeCells count="35">
    <mergeCell ref="F11:F13"/>
    <mergeCell ref="C11:C13"/>
    <mergeCell ref="F14:F16"/>
    <mergeCell ref="F17:F19"/>
    <mergeCell ref="C17:C19"/>
    <mergeCell ref="D11:E11"/>
    <mergeCell ref="D12:E12"/>
    <mergeCell ref="D14:E14"/>
    <mergeCell ref="D15:E15"/>
    <mergeCell ref="D17:E17"/>
    <mergeCell ref="C3:H3"/>
    <mergeCell ref="C4:H4"/>
    <mergeCell ref="C5:H5"/>
    <mergeCell ref="D7:E7"/>
    <mergeCell ref="D8:E8"/>
    <mergeCell ref="C6:D6"/>
    <mergeCell ref="C8:C10"/>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D22:E22"/>
    <mergeCell ref="D20:E20"/>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3"/>
  <sheetViews>
    <sheetView topLeftCell="A36" zoomScaleNormal="100" workbookViewId="0">
      <selection activeCell="D42" sqref="D42"/>
    </sheetView>
  </sheetViews>
  <sheetFormatPr defaultColWidth="8.81640625" defaultRowHeight="14.5" x14ac:dyDescent="0.35"/>
  <cols>
    <col min="1" max="1" width="1.1796875" customWidth="1"/>
    <col min="2" max="2" width="2" customWidth="1"/>
    <col min="3" max="3" width="45.1796875" customWidth="1"/>
    <col min="4" max="4" width="107.81640625" customWidth="1"/>
    <col min="5" max="5" width="2.453125" customWidth="1"/>
    <col min="6" max="6" width="1.453125" customWidth="1"/>
  </cols>
  <sheetData>
    <row r="1" spans="2:5" ht="15" thickBot="1" x14ac:dyDescent="0.4"/>
    <row r="2" spans="2:5" ht="15" thickBot="1" x14ac:dyDescent="0.4">
      <c r="B2" s="104"/>
      <c r="C2" s="53"/>
      <c r="D2" s="53"/>
      <c r="E2" s="54"/>
    </row>
    <row r="3" spans="2:5" ht="18" thickBot="1" x14ac:dyDescent="0.4">
      <c r="B3" s="105"/>
      <c r="C3" s="932" t="s">
        <v>244</v>
      </c>
      <c r="D3" s="933"/>
      <c r="E3" s="63"/>
    </row>
    <row r="4" spans="2:5" x14ac:dyDescent="0.35">
      <c r="B4" s="105"/>
      <c r="C4" s="106"/>
      <c r="D4" s="106"/>
      <c r="E4" s="63"/>
    </row>
    <row r="5" spans="2:5" ht="15" thickBot="1" x14ac:dyDescent="0.4">
      <c r="B5" s="105"/>
      <c r="C5" s="107" t="s">
        <v>277</v>
      </c>
      <c r="D5" s="106"/>
      <c r="E5" s="63"/>
    </row>
    <row r="6" spans="2:5" ht="15" thickBot="1" x14ac:dyDescent="0.4">
      <c r="B6" s="105"/>
      <c r="C6" s="116" t="s">
        <v>245</v>
      </c>
      <c r="D6" s="117" t="s">
        <v>246</v>
      </c>
      <c r="E6" s="63"/>
    </row>
    <row r="7" spans="2:5" x14ac:dyDescent="0.35">
      <c r="B7" s="105"/>
      <c r="C7" s="936" t="s">
        <v>280</v>
      </c>
      <c r="D7" s="937" t="s">
        <v>1075</v>
      </c>
      <c r="E7" s="63"/>
    </row>
    <row r="8" spans="2:5" ht="162" customHeight="1" x14ac:dyDescent="0.35">
      <c r="B8" s="105"/>
      <c r="C8" s="918"/>
      <c r="D8" s="938"/>
      <c r="E8" s="63"/>
    </row>
    <row r="9" spans="2:5" ht="94" customHeight="1" thickBot="1" x14ac:dyDescent="0.4">
      <c r="B9" s="105"/>
      <c r="C9" s="919"/>
      <c r="D9" s="109" t="s">
        <v>1051</v>
      </c>
      <c r="E9" s="63"/>
    </row>
    <row r="10" spans="2:5" ht="146.5" customHeight="1" thickBot="1" x14ac:dyDescent="0.4">
      <c r="B10" s="105"/>
      <c r="C10" s="110" t="s">
        <v>281</v>
      </c>
      <c r="D10" s="109" t="s">
        <v>1084</v>
      </c>
      <c r="E10" s="63"/>
    </row>
    <row r="11" spans="2:5" ht="42.5" thickBot="1" x14ac:dyDescent="0.4">
      <c r="B11" s="105"/>
      <c r="C11" s="388" t="s">
        <v>754</v>
      </c>
      <c r="D11" s="112" t="s">
        <v>1052</v>
      </c>
      <c r="E11" s="63"/>
    </row>
    <row r="12" spans="2:5" ht="89.15" customHeight="1" thickBot="1" x14ac:dyDescent="0.4">
      <c r="B12" s="105"/>
      <c r="C12" s="354" t="s">
        <v>747</v>
      </c>
      <c r="D12" s="109" t="s">
        <v>1094</v>
      </c>
      <c r="E12" s="63"/>
    </row>
    <row r="13" spans="2:5" ht="135" customHeight="1" thickBot="1" x14ac:dyDescent="0.4">
      <c r="B13" s="105"/>
      <c r="C13" s="108" t="s">
        <v>748</v>
      </c>
      <c r="D13" s="109" t="s">
        <v>1092</v>
      </c>
      <c r="E13" s="63"/>
    </row>
    <row r="14" spans="2:5" ht="40" customHeight="1" x14ac:dyDescent="0.35">
      <c r="B14" s="105"/>
      <c r="C14" s="931" t="s">
        <v>755</v>
      </c>
      <c r="D14" s="931"/>
      <c r="E14" s="63"/>
    </row>
    <row r="15" spans="2:5" x14ac:dyDescent="0.35">
      <c r="B15" s="105"/>
      <c r="C15" s="106"/>
      <c r="D15" s="106"/>
      <c r="E15" s="63"/>
    </row>
    <row r="16" spans="2:5" ht="15" thickBot="1" x14ac:dyDescent="0.4">
      <c r="B16" s="105"/>
      <c r="C16" s="934" t="s">
        <v>278</v>
      </c>
      <c r="D16" s="934"/>
      <c r="E16" s="63"/>
    </row>
    <row r="17" spans="2:5" ht="15" thickBot="1" x14ac:dyDescent="0.4">
      <c r="B17" s="105"/>
      <c r="C17" s="118" t="s">
        <v>247</v>
      </c>
      <c r="D17" s="118" t="s">
        <v>246</v>
      </c>
      <c r="E17" s="63"/>
    </row>
    <row r="18" spans="2:5" ht="15" thickBot="1" x14ac:dyDescent="0.4">
      <c r="B18" s="105"/>
      <c r="C18" s="930" t="s">
        <v>279</v>
      </c>
      <c r="D18" s="930"/>
      <c r="E18" s="63"/>
    </row>
    <row r="19" spans="2:5" ht="166.5" customHeight="1" thickBot="1" x14ac:dyDescent="0.4">
      <c r="B19" s="105"/>
      <c r="C19" s="111" t="s">
        <v>282</v>
      </c>
      <c r="D19" s="109" t="s">
        <v>1076</v>
      </c>
      <c r="E19" s="63"/>
    </row>
    <row r="20" spans="2:5" ht="112.5" thickBot="1" x14ac:dyDescent="0.4">
      <c r="B20" s="105"/>
      <c r="C20" s="111" t="s">
        <v>283</v>
      </c>
      <c r="D20" s="486" t="s">
        <v>1085</v>
      </c>
      <c r="E20" s="63"/>
    </row>
    <row r="21" spans="2:5" ht="15" thickBot="1" x14ac:dyDescent="0.4">
      <c r="B21" s="105"/>
      <c r="C21" s="935" t="s">
        <v>647</v>
      </c>
      <c r="D21" s="935"/>
      <c r="E21" s="63"/>
    </row>
    <row r="22" spans="2:5" ht="75.75" customHeight="1" thickBot="1" x14ac:dyDescent="0.4">
      <c r="B22" s="105"/>
      <c r="C22" s="240" t="s">
        <v>645</v>
      </c>
      <c r="D22" s="492" t="s">
        <v>973</v>
      </c>
      <c r="E22" s="63"/>
    </row>
    <row r="23" spans="2:5" ht="120.75" customHeight="1" thickBot="1" x14ac:dyDescent="0.4">
      <c r="B23" s="105"/>
      <c r="C23" s="240" t="s">
        <v>646</v>
      </c>
      <c r="D23" s="492" t="s">
        <v>973</v>
      </c>
      <c r="E23" s="63"/>
    </row>
    <row r="24" spans="2:5" ht="15" thickBot="1" x14ac:dyDescent="0.4">
      <c r="B24" s="105"/>
      <c r="C24" s="930"/>
      <c r="D24" s="930"/>
      <c r="E24" s="63"/>
    </row>
    <row r="25" spans="2:5" ht="70.5" thickBot="1" x14ac:dyDescent="0.4">
      <c r="B25" s="105"/>
      <c r="C25" s="111" t="s">
        <v>284</v>
      </c>
      <c r="D25" s="494" t="s">
        <v>1086</v>
      </c>
      <c r="E25" s="63"/>
    </row>
    <row r="26" spans="2:5" ht="74.5" customHeight="1" thickBot="1" x14ac:dyDescent="0.4">
      <c r="B26" s="105"/>
      <c r="C26" s="111" t="s">
        <v>276</v>
      </c>
      <c r="D26" s="486" t="s">
        <v>1095</v>
      </c>
      <c r="E26" s="63"/>
    </row>
    <row r="27" spans="2:5" ht="15" thickBot="1" x14ac:dyDescent="0.4">
      <c r="B27" s="105"/>
      <c r="C27" s="930" t="s">
        <v>248</v>
      </c>
      <c r="D27" s="930"/>
      <c r="E27" s="63"/>
    </row>
    <row r="28" spans="2:5" ht="34" customHeight="1" thickBot="1" x14ac:dyDescent="0.4">
      <c r="B28" s="105"/>
      <c r="C28" s="114" t="s">
        <v>249</v>
      </c>
      <c r="D28" s="493" t="s">
        <v>1057</v>
      </c>
      <c r="E28" s="63"/>
    </row>
    <row r="29" spans="2:5" ht="48.65" customHeight="1" thickBot="1" x14ac:dyDescent="0.4">
      <c r="B29" s="105"/>
      <c r="C29" s="114" t="s">
        <v>250</v>
      </c>
      <c r="D29" s="114" t="s">
        <v>1058</v>
      </c>
      <c r="E29" s="63"/>
    </row>
    <row r="30" spans="2:5" ht="28.5" thickBot="1" x14ac:dyDescent="0.4">
      <c r="B30" s="105"/>
      <c r="C30" s="114" t="s">
        <v>251</v>
      </c>
      <c r="D30" s="114" t="s">
        <v>1059</v>
      </c>
      <c r="E30" s="63"/>
    </row>
    <row r="31" spans="2:5" ht="15" thickBot="1" x14ac:dyDescent="0.4">
      <c r="B31" s="105"/>
      <c r="C31" s="930" t="s">
        <v>252</v>
      </c>
      <c r="D31" s="930"/>
      <c r="E31" s="63"/>
    </row>
    <row r="32" spans="2:5" ht="90.65" customHeight="1" thickBot="1" x14ac:dyDescent="0.4">
      <c r="B32" s="105"/>
      <c r="C32" s="111" t="s">
        <v>285</v>
      </c>
      <c r="D32" s="488" t="s">
        <v>1077</v>
      </c>
      <c r="E32" s="63"/>
    </row>
    <row r="33" spans="2:5" ht="132.65" customHeight="1" thickBot="1" x14ac:dyDescent="0.4">
      <c r="B33" s="105"/>
      <c r="C33" s="240" t="s">
        <v>749</v>
      </c>
      <c r="D33" s="486" t="s">
        <v>1087</v>
      </c>
      <c r="E33" s="63"/>
    </row>
    <row r="34" spans="2:5" ht="224.5" thickBot="1" x14ac:dyDescent="0.4">
      <c r="B34" s="105"/>
      <c r="C34" s="240" t="s">
        <v>750</v>
      </c>
      <c r="D34" s="488" t="s">
        <v>1088</v>
      </c>
      <c r="E34" s="63"/>
    </row>
    <row r="35" spans="2:5" ht="132.65" customHeight="1" thickBot="1" x14ac:dyDescent="0.4">
      <c r="B35" s="105"/>
      <c r="C35" s="111" t="s">
        <v>286</v>
      </c>
      <c r="D35" s="488" t="s">
        <v>1091</v>
      </c>
      <c r="E35" s="63"/>
    </row>
    <row r="36" spans="2:5" ht="102.65" customHeight="1" thickBot="1" x14ac:dyDescent="0.4">
      <c r="B36" s="105"/>
      <c r="C36" s="111" t="s">
        <v>253</v>
      </c>
      <c r="D36" s="488" t="s">
        <v>1078</v>
      </c>
      <c r="E36" s="63"/>
    </row>
    <row r="37" spans="2:5" ht="42.5" thickBot="1" x14ac:dyDescent="0.4">
      <c r="B37" s="105"/>
      <c r="C37" s="111" t="s">
        <v>287</v>
      </c>
      <c r="D37" s="487" t="s">
        <v>1096</v>
      </c>
      <c r="E37" s="63"/>
    </row>
    <row r="38" spans="2:5" ht="15" thickBot="1" x14ac:dyDescent="0.4">
      <c r="B38" s="105"/>
      <c r="C38" s="930" t="s">
        <v>751</v>
      </c>
      <c r="D38" s="930"/>
      <c r="E38" s="63"/>
    </row>
    <row r="39" spans="2:5" ht="49" customHeight="1" thickBot="1" x14ac:dyDescent="0.4">
      <c r="B39" s="359"/>
      <c r="C39" s="386" t="s">
        <v>752</v>
      </c>
      <c r="D39" s="489" t="s">
        <v>1113</v>
      </c>
      <c r="E39" s="359"/>
    </row>
    <row r="40" spans="2:5" ht="15" thickBot="1" x14ac:dyDescent="0.4">
      <c r="B40" s="105"/>
      <c r="C40" s="930" t="s">
        <v>753</v>
      </c>
      <c r="D40" s="930"/>
      <c r="E40" s="63"/>
    </row>
    <row r="41" spans="2:5" ht="45.65" customHeight="1" thickBot="1" x14ac:dyDescent="0.4">
      <c r="B41" s="105"/>
      <c r="C41" s="387" t="s">
        <v>818</v>
      </c>
      <c r="D41" s="113" t="s">
        <v>1089</v>
      </c>
      <c r="E41" s="63"/>
    </row>
    <row r="42" spans="2:5" ht="29" thickBot="1" x14ac:dyDescent="0.4">
      <c r="B42" s="105"/>
      <c r="C42" s="387" t="s">
        <v>817</v>
      </c>
      <c r="D42" s="490" t="s">
        <v>1055</v>
      </c>
      <c r="E42" s="63"/>
    </row>
    <row r="43" spans="2:5" ht="15" thickBot="1" x14ac:dyDescent="0.4">
      <c r="B43" s="146"/>
      <c r="C43" s="115"/>
      <c r="D43" s="115"/>
      <c r="E43" s="147"/>
    </row>
  </sheetData>
  <mergeCells count="12">
    <mergeCell ref="C38:D38"/>
    <mergeCell ref="C40:D40"/>
    <mergeCell ref="C14:D14"/>
    <mergeCell ref="C31:D31"/>
    <mergeCell ref="C3:D3"/>
    <mergeCell ref="C16:D16"/>
    <mergeCell ref="C18:D18"/>
    <mergeCell ref="C24:D24"/>
    <mergeCell ref="C27:D27"/>
    <mergeCell ref="C21:D21"/>
    <mergeCell ref="C7:C9"/>
    <mergeCell ref="D7:D8"/>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3155950</xdr:colOff>
                    <xdr:row>40</xdr:row>
                    <xdr:rowOff>0</xdr:rowOff>
                  </from>
                  <to>
                    <xdr:col>3</xdr:col>
                    <xdr:colOff>590550</xdr:colOff>
                    <xdr:row>40</xdr:row>
                    <xdr:rowOff>336550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40</xdr:row>
                    <xdr:rowOff>0</xdr:rowOff>
                  </from>
                  <to>
                    <xdr:col>3</xdr:col>
                    <xdr:colOff>1219200</xdr:colOff>
                    <xdr:row>40</xdr:row>
                    <xdr:rowOff>336550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0"/>
    <pageSetUpPr fitToPage="1"/>
  </sheetPr>
  <dimension ref="B1:T336"/>
  <sheetViews>
    <sheetView showGridLines="0" topLeftCell="A74" zoomScale="50" zoomScaleNormal="50" zoomScalePageLayoutView="85" workbookViewId="0">
      <selection activeCell="H63" sqref="H63"/>
    </sheetView>
  </sheetViews>
  <sheetFormatPr defaultColWidth="8.81640625" defaultRowHeight="14.5" outlineLevelRow="1" x14ac:dyDescent="0.35"/>
  <cols>
    <col min="1" max="1" width="3" customWidth="1"/>
    <col min="2" max="2" width="28.453125" customWidth="1"/>
    <col min="3" max="3" width="50.453125" customWidth="1"/>
    <col min="4" max="4" width="34.1796875" customWidth="1"/>
    <col min="5" max="5" width="32" customWidth="1"/>
    <col min="6" max="6" width="26.81640625" customWidth="1"/>
    <col min="7" max="7" width="26.453125" bestFit="1" customWidth="1"/>
    <col min="8" max="8" width="30" customWidth="1"/>
    <col min="9" max="9" width="26.1796875" customWidth="1"/>
    <col min="10" max="10" width="25.81640625" customWidth="1"/>
    <col min="11" max="11" width="31" bestFit="1" customWidth="1"/>
    <col min="12" max="12" width="30.1796875" customWidth="1"/>
    <col min="13" max="13" width="27.1796875" bestFit="1" customWidth="1"/>
    <col min="14" max="14" width="25" customWidth="1"/>
    <col min="15" max="15" width="25.81640625" bestFit="1" customWidth="1"/>
    <col min="16" max="16" width="30.1796875" customWidth="1"/>
    <col min="17" max="17" width="27.1796875" bestFit="1" customWidth="1"/>
    <col min="18" max="18" width="24.1796875" customWidth="1"/>
    <col min="19" max="19" width="23.1796875" bestFit="1" customWidth="1"/>
    <col min="20" max="20" width="27.81640625" customWidth="1"/>
  </cols>
  <sheetData>
    <row r="1" spans="2:19" ht="15" thickBot="1" x14ac:dyDescent="0.4"/>
    <row r="2" spans="2:19" ht="26" x14ac:dyDescent="0.35">
      <c r="B2" s="79"/>
      <c r="C2" s="1063"/>
      <c r="D2" s="1063"/>
      <c r="E2" s="1063"/>
      <c r="F2" s="1063"/>
      <c r="G2" s="1063"/>
      <c r="H2" s="73"/>
      <c r="I2" s="73"/>
      <c r="J2" s="73"/>
      <c r="K2" s="73"/>
      <c r="L2" s="73"/>
      <c r="M2" s="73"/>
      <c r="N2" s="73"/>
      <c r="O2" s="73"/>
      <c r="P2" s="73"/>
      <c r="Q2" s="73"/>
      <c r="R2" s="73"/>
      <c r="S2" s="74"/>
    </row>
    <row r="3" spans="2:19" ht="26" x14ac:dyDescent="0.35">
      <c r="B3" s="80"/>
      <c r="C3" s="1070" t="s">
        <v>267</v>
      </c>
      <c r="D3" s="1071"/>
      <c r="E3" s="1071"/>
      <c r="F3" s="1071"/>
      <c r="G3" s="1072"/>
      <c r="H3" s="76"/>
      <c r="I3" s="76"/>
      <c r="J3" s="76"/>
      <c r="K3" s="76"/>
      <c r="L3" s="76"/>
      <c r="M3" s="76"/>
      <c r="N3" s="76"/>
      <c r="O3" s="76"/>
      <c r="P3" s="76"/>
      <c r="Q3" s="76"/>
      <c r="R3" s="76"/>
      <c r="S3" s="78"/>
    </row>
    <row r="4" spans="2:19" ht="26" x14ac:dyDescent="0.35">
      <c r="B4" s="80"/>
      <c r="C4" s="81"/>
      <c r="D4" s="81"/>
      <c r="E4" s="81"/>
      <c r="F4" s="81"/>
      <c r="G4" s="81"/>
      <c r="H4" s="76"/>
      <c r="I4" s="76"/>
      <c r="J4" s="76"/>
      <c r="K4" s="76"/>
      <c r="L4" s="76"/>
      <c r="M4" s="76"/>
      <c r="N4" s="76"/>
      <c r="O4" s="76"/>
      <c r="P4" s="76"/>
      <c r="Q4" s="76"/>
      <c r="R4" s="76"/>
      <c r="S4" s="78"/>
    </row>
    <row r="5" spans="2:19" ht="15" thickBot="1" x14ac:dyDescent="0.4">
      <c r="B5" s="75"/>
      <c r="C5" s="76"/>
      <c r="D5" s="76"/>
      <c r="E5" s="76"/>
      <c r="F5" s="76"/>
      <c r="G5" s="76"/>
      <c r="H5" s="76"/>
      <c r="I5" s="76"/>
      <c r="J5" s="76"/>
      <c r="K5" s="76"/>
      <c r="L5" s="76"/>
      <c r="M5" s="76"/>
      <c r="N5" s="76"/>
      <c r="O5" s="76"/>
      <c r="P5" s="76"/>
      <c r="Q5" s="76"/>
      <c r="R5" s="76"/>
      <c r="S5" s="78"/>
    </row>
    <row r="6" spans="2:19" ht="34.5" customHeight="1" thickBot="1" x14ac:dyDescent="0.4">
      <c r="B6" s="1064" t="s">
        <v>821</v>
      </c>
      <c r="C6" s="1065"/>
      <c r="D6" s="1065"/>
      <c r="E6" s="1065"/>
      <c r="F6" s="1065"/>
      <c r="G6" s="1065"/>
      <c r="H6" s="232"/>
      <c r="I6" s="232"/>
      <c r="J6" s="232"/>
      <c r="K6" s="232"/>
      <c r="L6" s="232"/>
      <c r="M6" s="232"/>
      <c r="N6" s="232"/>
      <c r="O6" s="232"/>
      <c r="P6" s="232"/>
      <c r="Q6" s="232"/>
      <c r="R6" s="232"/>
      <c r="S6" s="233"/>
    </row>
    <row r="7" spans="2:19" ht="15.75" customHeight="1" x14ac:dyDescent="0.35">
      <c r="B7" s="1066" t="s">
        <v>640</v>
      </c>
      <c r="C7" s="1067"/>
      <c r="D7" s="1067"/>
      <c r="E7" s="1067"/>
      <c r="F7" s="1067"/>
      <c r="G7" s="1067"/>
      <c r="H7" s="232"/>
      <c r="I7" s="232"/>
      <c r="J7" s="232"/>
      <c r="K7" s="232"/>
      <c r="L7" s="232"/>
      <c r="M7" s="232"/>
      <c r="N7" s="232"/>
      <c r="O7" s="232"/>
      <c r="P7" s="232"/>
      <c r="Q7" s="232"/>
      <c r="R7" s="232"/>
      <c r="S7" s="233"/>
    </row>
    <row r="8" spans="2:19" ht="15.75" customHeight="1" thickBot="1" x14ac:dyDescent="0.4">
      <c r="B8" s="1068" t="s">
        <v>823</v>
      </c>
      <c r="C8" s="1069"/>
      <c r="D8" s="1069"/>
      <c r="E8" s="1069"/>
      <c r="F8" s="1069"/>
      <c r="G8" s="1069"/>
      <c r="H8" s="234"/>
      <c r="I8" s="234"/>
      <c r="J8" s="234"/>
      <c r="K8" s="234"/>
      <c r="L8" s="234"/>
      <c r="M8" s="234"/>
      <c r="N8" s="234"/>
      <c r="O8" s="234"/>
      <c r="P8" s="234"/>
      <c r="Q8" s="234"/>
      <c r="R8" s="234"/>
      <c r="S8" s="235"/>
    </row>
    <row r="10" spans="2:19" ht="21" x14ac:dyDescent="0.5">
      <c r="B10" s="972" t="s">
        <v>290</v>
      </c>
      <c r="C10" s="972"/>
    </row>
    <row r="11" spans="2:19" ht="15" thickBot="1" x14ac:dyDescent="0.4"/>
    <row r="12" spans="2:19" ht="15" customHeight="1" thickBot="1" x14ac:dyDescent="0.4">
      <c r="B12" s="237" t="s">
        <v>291</v>
      </c>
      <c r="C12" s="444">
        <v>6215</v>
      </c>
    </row>
    <row r="13" spans="2:19" ht="15.75" customHeight="1" thickBot="1" x14ac:dyDescent="0.4">
      <c r="B13" s="237" t="s">
        <v>260</v>
      </c>
      <c r="C13" s="148" t="s">
        <v>824</v>
      </c>
    </row>
    <row r="14" spans="2:19" ht="15.75" customHeight="1" thickBot="1" x14ac:dyDescent="0.4">
      <c r="B14" s="237" t="s">
        <v>641</v>
      </c>
      <c r="C14" s="148" t="s">
        <v>579</v>
      </c>
      <c r="F14">
        <f>50*0.976</f>
        <v>48.8</v>
      </c>
      <c r="G14">
        <f>J23/1.976</f>
        <v>96153.846153846156</v>
      </c>
    </row>
    <row r="15" spans="2:19" ht="15.75" customHeight="1" thickBot="1" x14ac:dyDescent="0.4">
      <c r="B15" s="237" t="s">
        <v>292</v>
      </c>
      <c r="C15" s="148" t="s">
        <v>16</v>
      </c>
      <c r="G15">
        <f>J23</f>
        <v>190000</v>
      </c>
      <c r="H15">
        <f>G14+H18</f>
        <v>190000</v>
      </c>
    </row>
    <row r="16" spans="2:19" ht="15.75" customHeight="1" thickBot="1" x14ac:dyDescent="0.4">
      <c r="B16" s="237" t="s">
        <v>292</v>
      </c>
      <c r="C16" s="148" t="s">
        <v>121</v>
      </c>
    </row>
    <row r="17" spans="2:19" ht="15.75" customHeight="1" thickBot="1" x14ac:dyDescent="0.4">
      <c r="B17" s="237" t="s">
        <v>292</v>
      </c>
      <c r="C17" s="148" t="s">
        <v>631</v>
      </c>
    </row>
    <row r="18" spans="2:19" ht="15" thickBot="1" x14ac:dyDescent="0.4">
      <c r="B18" s="237" t="s">
        <v>293</v>
      </c>
      <c r="C18" s="148" t="s">
        <v>585</v>
      </c>
      <c r="G18">
        <f>G14/G15</f>
        <v>0.50607287449392713</v>
      </c>
      <c r="H18">
        <f>G15*(1-G18)</f>
        <v>93846.153846153844</v>
      </c>
    </row>
    <row r="19" spans="2:19" ht="15" thickBot="1" x14ac:dyDescent="0.4">
      <c r="B19" s="237" t="s">
        <v>294</v>
      </c>
      <c r="C19" s="148" t="s">
        <v>452</v>
      </c>
      <c r="G19">
        <f>1-G18</f>
        <v>0.49392712550607287</v>
      </c>
      <c r="H19">
        <f>G15*G19</f>
        <v>93846.153846153844</v>
      </c>
    </row>
    <row r="20" spans="2:19" ht="15" thickBot="1" x14ac:dyDescent="0.4"/>
    <row r="21" spans="2:19" ht="15" thickBot="1" x14ac:dyDescent="0.4">
      <c r="D21" s="950" t="s">
        <v>295</v>
      </c>
      <c r="E21" s="951"/>
      <c r="F21" s="951"/>
      <c r="G21" s="952"/>
      <c r="H21" s="950" t="s">
        <v>296</v>
      </c>
      <c r="I21" s="951"/>
      <c r="J21" s="951"/>
      <c r="K21" s="952"/>
      <c r="L21" s="950" t="s">
        <v>297</v>
      </c>
      <c r="M21" s="951"/>
      <c r="N21" s="951"/>
      <c r="O21" s="952"/>
      <c r="P21" s="950" t="s">
        <v>298</v>
      </c>
      <c r="Q21" s="951"/>
      <c r="R21" s="951"/>
      <c r="S21" s="952"/>
    </row>
    <row r="22" spans="2:19" ht="45" customHeight="1" thickBot="1" x14ac:dyDescent="0.4">
      <c r="B22" s="973" t="s">
        <v>299</v>
      </c>
      <c r="C22" s="976" t="s">
        <v>300</v>
      </c>
      <c r="D22" s="149"/>
      <c r="E22" s="150" t="s">
        <v>301</v>
      </c>
      <c r="F22" s="151" t="s">
        <v>302</v>
      </c>
      <c r="G22" s="152" t="s">
        <v>303</v>
      </c>
      <c r="H22" s="149"/>
      <c r="I22" s="150" t="s">
        <v>301</v>
      </c>
      <c r="J22" s="151" t="s">
        <v>302</v>
      </c>
      <c r="K22" s="152" t="s">
        <v>303</v>
      </c>
      <c r="L22" s="149"/>
      <c r="M22" s="150" t="s">
        <v>301</v>
      </c>
      <c r="N22" s="151" t="s">
        <v>302</v>
      </c>
      <c r="O22" s="152" t="s">
        <v>303</v>
      </c>
      <c r="P22" s="149"/>
      <c r="Q22" s="150" t="s">
        <v>301</v>
      </c>
      <c r="R22" s="151" t="s">
        <v>302</v>
      </c>
      <c r="S22" s="152" t="s">
        <v>303</v>
      </c>
    </row>
    <row r="23" spans="2:19" ht="40.5" customHeight="1" x14ac:dyDescent="0.35">
      <c r="B23" s="974"/>
      <c r="C23" s="977"/>
      <c r="D23" s="153" t="s">
        <v>304</v>
      </c>
      <c r="E23" s="437">
        <f>F23+G23</f>
        <v>0</v>
      </c>
      <c r="F23" s="435">
        <v>0</v>
      </c>
      <c r="G23" s="436">
        <v>0</v>
      </c>
      <c r="H23" s="154" t="s">
        <v>304</v>
      </c>
      <c r="I23" s="155">
        <f>J23+K23</f>
        <v>1790000</v>
      </c>
      <c r="J23" s="155">
        <v>190000</v>
      </c>
      <c r="K23" s="209">
        <v>1600000</v>
      </c>
      <c r="L23" s="153" t="s">
        <v>304</v>
      </c>
      <c r="M23" s="156">
        <f>N23+O23</f>
        <v>994850</v>
      </c>
      <c r="N23" s="156">
        <v>94850</v>
      </c>
      <c r="O23" s="157">
        <v>900000</v>
      </c>
      <c r="P23" s="153" t="s">
        <v>304</v>
      </c>
      <c r="Q23" s="155"/>
      <c r="R23" s="156"/>
      <c r="S23" s="157"/>
    </row>
    <row r="24" spans="2:19" ht="39.75" customHeight="1" x14ac:dyDescent="0.35">
      <c r="B24" s="974"/>
      <c r="C24" s="977"/>
      <c r="D24" s="158" t="s">
        <v>305</v>
      </c>
      <c r="E24" s="159"/>
      <c r="F24" s="159"/>
      <c r="G24" s="160"/>
      <c r="H24" s="161" t="s">
        <v>305</v>
      </c>
      <c r="I24" s="191">
        <v>0.50600000000000001</v>
      </c>
      <c r="J24" s="191">
        <v>0.50600000000000001</v>
      </c>
      <c r="K24" s="443">
        <v>0.50600000000000001</v>
      </c>
      <c r="L24" s="158" t="s">
        <v>305</v>
      </c>
      <c r="M24" s="162">
        <v>0.51</v>
      </c>
      <c r="N24" s="162">
        <v>0.51</v>
      </c>
      <c r="O24" s="163">
        <v>0.51</v>
      </c>
      <c r="P24" s="158" t="s">
        <v>305</v>
      </c>
      <c r="Q24" s="162"/>
      <c r="R24" s="162"/>
      <c r="S24" s="163"/>
    </row>
    <row r="25" spans="2:19" ht="37.5" customHeight="1" x14ac:dyDescent="0.35">
      <c r="B25" s="975"/>
      <c r="C25" s="978"/>
      <c r="D25" s="158" t="s">
        <v>306</v>
      </c>
      <c r="E25" s="159"/>
      <c r="F25" s="159"/>
      <c r="G25" s="160"/>
      <c r="H25" s="161" t="s">
        <v>306</v>
      </c>
      <c r="I25" s="191">
        <v>0.24</v>
      </c>
      <c r="J25" s="191">
        <v>0.24</v>
      </c>
      <c r="K25" s="443">
        <v>0.24</v>
      </c>
      <c r="L25" s="158" t="s">
        <v>306</v>
      </c>
      <c r="M25" s="162">
        <v>0.24</v>
      </c>
      <c r="N25" s="162">
        <v>0.24</v>
      </c>
      <c r="O25" s="163">
        <v>0.24</v>
      </c>
      <c r="P25" s="158" t="s">
        <v>306</v>
      </c>
      <c r="Q25" s="162"/>
      <c r="R25" s="162"/>
      <c r="S25" s="163"/>
    </row>
    <row r="26" spans="2:19" ht="14.5" customHeight="1" thickBot="1" x14ac:dyDescent="0.4">
      <c r="B26" s="164"/>
      <c r="C26" s="164"/>
      <c r="Q26" s="165"/>
      <c r="R26" s="165"/>
      <c r="S26" s="165"/>
    </row>
    <row r="27" spans="2:19" ht="30" customHeight="1" thickBot="1" x14ac:dyDescent="0.4">
      <c r="B27" s="164"/>
      <c r="C27" s="164"/>
      <c r="D27" s="950" t="s">
        <v>295</v>
      </c>
      <c r="E27" s="951"/>
      <c r="F27" s="951"/>
      <c r="G27" s="952"/>
      <c r="H27" s="950" t="s">
        <v>296</v>
      </c>
      <c r="I27" s="951"/>
      <c r="J27" s="951"/>
      <c r="K27" s="952"/>
      <c r="L27" s="950" t="s">
        <v>297</v>
      </c>
      <c r="M27" s="951"/>
      <c r="N27" s="951"/>
      <c r="O27" s="952"/>
      <c r="P27" s="950" t="s">
        <v>298</v>
      </c>
      <c r="Q27" s="951"/>
      <c r="R27" s="951"/>
      <c r="S27" s="952"/>
    </row>
    <row r="28" spans="2:19" ht="47.25" customHeight="1" x14ac:dyDescent="0.35">
      <c r="B28" s="973" t="s">
        <v>307</v>
      </c>
      <c r="C28" s="973" t="s">
        <v>308</v>
      </c>
      <c r="D28" s="979" t="s">
        <v>309</v>
      </c>
      <c r="E28" s="980"/>
      <c r="F28" s="166" t="s">
        <v>310</v>
      </c>
      <c r="G28" s="167" t="s">
        <v>311</v>
      </c>
      <c r="H28" s="979" t="s">
        <v>309</v>
      </c>
      <c r="I28" s="980"/>
      <c r="J28" s="166" t="s">
        <v>310</v>
      </c>
      <c r="K28" s="167" t="s">
        <v>311</v>
      </c>
      <c r="L28" s="979" t="s">
        <v>309</v>
      </c>
      <c r="M28" s="980"/>
      <c r="N28" s="166" t="s">
        <v>310</v>
      </c>
      <c r="O28" s="167" t="s">
        <v>311</v>
      </c>
      <c r="P28" s="979" t="s">
        <v>309</v>
      </c>
      <c r="Q28" s="980"/>
      <c r="R28" s="166" t="s">
        <v>310</v>
      </c>
      <c r="S28" s="167" t="s">
        <v>311</v>
      </c>
    </row>
    <row r="29" spans="2:19" ht="51" customHeight="1" x14ac:dyDescent="0.35">
      <c r="B29" s="974"/>
      <c r="C29" s="974"/>
      <c r="D29" s="168" t="s">
        <v>304</v>
      </c>
      <c r="E29" s="631">
        <v>0</v>
      </c>
      <c r="F29" s="1000" t="s">
        <v>385</v>
      </c>
      <c r="G29" s="1002" t="s">
        <v>502</v>
      </c>
      <c r="H29" s="168" t="s">
        <v>304</v>
      </c>
      <c r="I29" s="438">
        <v>190000</v>
      </c>
      <c r="J29" s="992" t="s">
        <v>385</v>
      </c>
      <c r="K29" s="990" t="s">
        <v>488</v>
      </c>
      <c r="L29" s="168" t="s">
        <v>304</v>
      </c>
      <c r="M29" s="623">
        <v>94850</v>
      </c>
      <c r="N29" s="992" t="s">
        <v>385</v>
      </c>
      <c r="O29" s="990" t="s">
        <v>496</v>
      </c>
      <c r="P29" s="168" t="s">
        <v>304</v>
      </c>
      <c r="Q29" s="169"/>
      <c r="R29" s="981"/>
      <c r="S29" s="983"/>
    </row>
    <row r="30" spans="2:19" ht="51" customHeight="1" x14ac:dyDescent="0.35">
      <c r="B30" s="975"/>
      <c r="C30" s="975"/>
      <c r="D30" s="170" t="s">
        <v>312</v>
      </c>
      <c r="E30" s="620">
        <v>0</v>
      </c>
      <c r="F30" s="1001"/>
      <c r="G30" s="1003"/>
      <c r="H30" s="170" t="s">
        <v>312</v>
      </c>
      <c r="I30" s="171">
        <v>0.50600000000000001</v>
      </c>
      <c r="J30" s="993"/>
      <c r="K30" s="991"/>
      <c r="L30" s="170" t="s">
        <v>312</v>
      </c>
      <c r="M30" s="620">
        <v>0.50600000000000001</v>
      </c>
      <c r="N30" s="993"/>
      <c r="O30" s="991"/>
      <c r="P30" s="170" t="s">
        <v>312</v>
      </c>
      <c r="Q30" s="171"/>
      <c r="R30" s="982"/>
      <c r="S30" s="984"/>
    </row>
    <row r="31" spans="2:19" ht="45.65" customHeight="1" x14ac:dyDescent="0.35">
      <c r="B31" s="985" t="s">
        <v>313</v>
      </c>
      <c r="C31" s="988" t="s">
        <v>314</v>
      </c>
      <c r="D31" s="172" t="s">
        <v>315</v>
      </c>
      <c r="E31" s="173" t="s">
        <v>294</v>
      </c>
      <c r="F31" s="173" t="s">
        <v>316</v>
      </c>
      <c r="G31" s="174" t="s">
        <v>317</v>
      </c>
      <c r="H31" s="172" t="s">
        <v>315</v>
      </c>
      <c r="I31" s="173" t="s">
        <v>294</v>
      </c>
      <c r="J31" s="173" t="s">
        <v>316</v>
      </c>
      <c r="K31" s="174" t="s">
        <v>317</v>
      </c>
      <c r="L31" s="172" t="s">
        <v>315</v>
      </c>
      <c r="M31" s="173" t="s">
        <v>294</v>
      </c>
      <c r="N31" s="173" t="s">
        <v>316</v>
      </c>
      <c r="O31" s="174" t="s">
        <v>317</v>
      </c>
      <c r="P31" s="172" t="s">
        <v>315</v>
      </c>
      <c r="Q31" s="173" t="s">
        <v>294</v>
      </c>
      <c r="R31" s="173" t="s">
        <v>316</v>
      </c>
      <c r="S31" s="174" t="s">
        <v>317</v>
      </c>
    </row>
    <row r="32" spans="2:19" ht="30" customHeight="1" x14ac:dyDescent="0.35">
      <c r="B32" s="986"/>
      <c r="C32" s="714"/>
      <c r="D32" s="632">
        <v>0</v>
      </c>
      <c r="E32" s="176" t="s">
        <v>452</v>
      </c>
      <c r="F32" s="176" t="s">
        <v>451</v>
      </c>
      <c r="G32" s="177" t="s">
        <v>518</v>
      </c>
      <c r="H32" s="178">
        <v>1</v>
      </c>
      <c r="I32" s="445" t="s">
        <v>452</v>
      </c>
      <c r="J32" s="178" t="s">
        <v>451</v>
      </c>
      <c r="K32" s="180" t="s">
        <v>524</v>
      </c>
      <c r="L32" s="178">
        <v>1</v>
      </c>
      <c r="M32" s="179" t="s">
        <v>452</v>
      </c>
      <c r="N32" s="178" t="s">
        <v>451</v>
      </c>
      <c r="O32" s="180" t="s">
        <v>524</v>
      </c>
      <c r="P32" s="178"/>
      <c r="Q32" s="179"/>
      <c r="R32" s="178"/>
      <c r="S32" s="180"/>
    </row>
    <row r="33" spans="2:19" ht="36.75" hidden="1" customHeight="1" outlineLevel="1" x14ac:dyDescent="0.35">
      <c r="B33" s="986"/>
      <c r="C33" s="714"/>
      <c r="D33" s="172" t="s">
        <v>315</v>
      </c>
      <c r="E33" s="173" t="s">
        <v>294</v>
      </c>
      <c r="F33" s="173" t="s">
        <v>316</v>
      </c>
      <c r="G33" s="174" t="s">
        <v>317</v>
      </c>
      <c r="H33" s="172" t="s">
        <v>315</v>
      </c>
      <c r="I33" s="173" t="s">
        <v>294</v>
      </c>
      <c r="J33" s="173" t="s">
        <v>316</v>
      </c>
      <c r="K33" s="174" t="s">
        <v>317</v>
      </c>
      <c r="L33" s="172" t="s">
        <v>315</v>
      </c>
      <c r="M33" s="173" t="s">
        <v>294</v>
      </c>
      <c r="N33" s="173" t="s">
        <v>316</v>
      </c>
      <c r="O33" s="174" t="s">
        <v>317</v>
      </c>
      <c r="P33" s="172" t="s">
        <v>315</v>
      </c>
      <c r="Q33" s="173" t="s">
        <v>294</v>
      </c>
      <c r="R33" s="173" t="s">
        <v>316</v>
      </c>
      <c r="S33" s="174" t="s">
        <v>317</v>
      </c>
    </row>
    <row r="34" spans="2:19" ht="30" hidden="1" customHeight="1" outlineLevel="1" x14ac:dyDescent="0.35">
      <c r="B34" s="986"/>
      <c r="C34" s="714"/>
      <c r="D34" s="175"/>
      <c r="E34" s="176"/>
      <c r="F34" s="176"/>
      <c r="G34" s="177"/>
      <c r="H34" s="178"/>
      <c r="I34" s="179"/>
      <c r="J34" s="178"/>
      <c r="K34" s="180"/>
      <c r="L34" s="178"/>
      <c r="M34" s="179"/>
      <c r="N34" s="178"/>
      <c r="O34" s="180"/>
      <c r="P34" s="178"/>
      <c r="Q34" s="179"/>
      <c r="R34" s="178"/>
      <c r="S34" s="180"/>
    </row>
    <row r="35" spans="2:19" ht="36" hidden="1" customHeight="1" outlineLevel="1" x14ac:dyDescent="0.35">
      <c r="B35" s="986"/>
      <c r="C35" s="714"/>
      <c r="D35" s="172" t="s">
        <v>315</v>
      </c>
      <c r="E35" s="173" t="s">
        <v>294</v>
      </c>
      <c r="F35" s="173" t="s">
        <v>316</v>
      </c>
      <c r="G35" s="174" t="s">
        <v>317</v>
      </c>
      <c r="H35" s="172" t="s">
        <v>315</v>
      </c>
      <c r="I35" s="173" t="s">
        <v>294</v>
      </c>
      <c r="J35" s="173" t="s">
        <v>316</v>
      </c>
      <c r="K35" s="174" t="s">
        <v>317</v>
      </c>
      <c r="L35" s="172" t="s">
        <v>315</v>
      </c>
      <c r="M35" s="173" t="s">
        <v>294</v>
      </c>
      <c r="N35" s="173" t="s">
        <v>316</v>
      </c>
      <c r="O35" s="174" t="s">
        <v>317</v>
      </c>
      <c r="P35" s="172" t="s">
        <v>315</v>
      </c>
      <c r="Q35" s="173" t="s">
        <v>294</v>
      </c>
      <c r="R35" s="173" t="s">
        <v>316</v>
      </c>
      <c r="S35" s="174" t="s">
        <v>317</v>
      </c>
    </row>
    <row r="36" spans="2:19" ht="30" hidden="1" customHeight="1" outlineLevel="1" x14ac:dyDescent="0.35">
      <c r="B36" s="986"/>
      <c r="C36" s="714"/>
      <c r="D36" s="175"/>
      <c r="E36" s="176"/>
      <c r="F36" s="176"/>
      <c r="G36" s="177"/>
      <c r="H36" s="178"/>
      <c r="I36" s="179"/>
      <c r="J36" s="178"/>
      <c r="K36" s="180"/>
      <c r="L36" s="178"/>
      <c r="M36" s="179"/>
      <c r="N36" s="178"/>
      <c r="O36" s="180"/>
      <c r="P36" s="178"/>
      <c r="Q36" s="179"/>
      <c r="R36" s="178"/>
      <c r="S36" s="180"/>
    </row>
    <row r="37" spans="2:19" ht="39" hidden="1" customHeight="1" outlineLevel="1" x14ac:dyDescent="0.35">
      <c r="B37" s="986"/>
      <c r="C37" s="714"/>
      <c r="D37" s="172" t="s">
        <v>315</v>
      </c>
      <c r="E37" s="173" t="s">
        <v>294</v>
      </c>
      <c r="F37" s="173" t="s">
        <v>316</v>
      </c>
      <c r="G37" s="174" t="s">
        <v>317</v>
      </c>
      <c r="H37" s="172" t="s">
        <v>315</v>
      </c>
      <c r="I37" s="173" t="s">
        <v>294</v>
      </c>
      <c r="J37" s="173" t="s">
        <v>316</v>
      </c>
      <c r="K37" s="174" t="s">
        <v>317</v>
      </c>
      <c r="L37" s="172" t="s">
        <v>315</v>
      </c>
      <c r="M37" s="173" t="s">
        <v>294</v>
      </c>
      <c r="N37" s="173" t="s">
        <v>316</v>
      </c>
      <c r="O37" s="174" t="s">
        <v>317</v>
      </c>
      <c r="P37" s="172" t="s">
        <v>315</v>
      </c>
      <c r="Q37" s="173" t="s">
        <v>294</v>
      </c>
      <c r="R37" s="173" t="s">
        <v>316</v>
      </c>
      <c r="S37" s="174" t="s">
        <v>317</v>
      </c>
    </row>
    <row r="38" spans="2:19" ht="30" hidden="1" customHeight="1" outlineLevel="1" x14ac:dyDescent="0.35">
      <c r="B38" s="986"/>
      <c r="C38" s="714"/>
      <c r="D38" s="175"/>
      <c r="E38" s="176"/>
      <c r="F38" s="176"/>
      <c r="G38" s="177"/>
      <c r="H38" s="178"/>
      <c r="I38" s="179"/>
      <c r="J38" s="178"/>
      <c r="K38" s="180"/>
      <c r="L38" s="178"/>
      <c r="M38" s="179"/>
      <c r="N38" s="178"/>
      <c r="O38" s="180"/>
      <c r="P38" s="178"/>
      <c r="Q38" s="179"/>
      <c r="R38" s="178"/>
      <c r="S38" s="180"/>
    </row>
    <row r="39" spans="2:19" ht="36.75" hidden="1" customHeight="1" outlineLevel="1" x14ac:dyDescent="0.35">
      <c r="B39" s="986"/>
      <c r="C39" s="714"/>
      <c r="D39" s="172" t="s">
        <v>315</v>
      </c>
      <c r="E39" s="173" t="s">
        <v>294</v>
      </c>
      <c r="F39" s="173" t="s">
        <v>316</v>
      </c>
      <c r="G39" s="174" t="s">
        <v>317</v>
      </c>
      <c r="H39" s="172" t="s">
        <v>315</v>
      </c>
      <c r="I39" s="173" t="s">
        <v>294</v>
      </c>
      <c r="J39" s="173" t="s">
        <v>316</v>
      </c>
      <c r="K39" s="174" t="s">
        <v>317</v>
      </c>
      <c r="L39" s="172" t="s">
        <v>315</v>
      </c>
      <c r="M39" s="173" t="s">
        <v>294</v>
      </c>
      <c r="N39" s="173" t="s">
        <v>316</v>
      </c>
      <c r="O39" s="174" t="s">
        <v>317</v>
      </c>
      <c r="P39" s="172" t="s">
        <v>315</v>
      </c>
      <c r="Q39" s="173" t="s">
        <v>294</v>
      </c>
      <c r="R39" s="173" t="s">
        <v>316</v>
      </c>
      <c r="S39" s="174" t="s">
        <v>317</v>
      </c>
    </row>
    <row r="40" spans="2:19" ht="30" hidden="1" customHeight="1" outlineLevel="1" x14ac:dyDescent="0.35">
      <c r="B40" s="987"/>
      <c r="C40" s="989"/>
      <c r="D40" s="175"/>
      <c r="E40" s="176"/>
      <c r="F40" s="176"/>
      <c r="G40" s="177"/>
      <c r="H40" s="178"/>
      <c r="I40" s="179"/>
      <c r="J40" s="178"/>
      <c r="K40" s="180"/>
      <c r="L40" s="178"/>
      <c r="M40" s="179"/>
      <c r="N40" s="178"/>
      <c r="O40" s="180"/>
      <c r="P40" s="178"/>
      <c r="Q40" s="179"/>
      <c r="R40" s="178"/>
      <c r="S40" s="180"/>
    </row>
    <row r="41" spans="2:19" ht="30" customHeight="1" collapsed="1" x14ac:dyDescent="0.35">
      <c r="B41" s="985" t="s">
        <v>318</v>
      </c>
      <c r="C41" s="985" t="s">
        <v>319</v>
      </c>
      <c r="D41" s="173" t="s">
        <v>320</v>
      </c>
      <c r="E41" s="173" t="s">
        <v>321</v>
      </c>
      <c r="F41" s="151" t="s">
        <v>322</v>
      </c>
      <c r="G41" s="181"/>
      <c r="H41" s="173" t="s">
        <v>320</v>
      </c>
      <c r="I41" s="173" t="s">
        <v>321</v>
      </c>
      <c r="J41" s="151" t="s">
        <v>322</v>
      </c>
      <c r="K41" s="180" t="s">
        <v>385</v>
      </c>
      <c r="L41" s="173" t="s">
        <v>320</v>
      </c>
      <c r="M41" s="173" t="s">
        <v>321</v>
      </c>
      <c r="N41" s="151" t="s">
        <v>322</v>
      </c>
      <c r="O41" s="180" t="s">
        <v>385</v>
      </c>
      <c r="P41" s="173" t="s">
        <v>320</v>
      </c>
      <c r="Q41" s="173" t="s">
        <v>321</v>
      </c>
      <c r="R41" s="151" t="s">
        <v>322</v>
      </c>
      <c r="S41" s="182"/>
    </row>
    <row r="42" spans="2:19" ht="30" customHeight="1" x14ac:dyDescent="0.35">
      <c r="B42" s="986"/>
      <c r="C42" s="986"/>
      <c r="D42" s="996">
        <v>0</v>
      </c>
      <c r="E42" s="998" t="s">
        <v>520</v>
      </c>
      <c r="F42" s="151" t="s">
        <v>323</v>
      </c>
      <c r="G42" s="183" t="s">
        <v>451</v>
      </c>
      <c r="H42" s="994">
        <v>3</v>
      </c>
      <c r="I42" s="994" t="s">
        <v>520</v>
      </c>
      <c r="J42" s="151" t="s">
        <v>323</v>
      </c>
      <c r="K42" s="441" t="s">
        <v>451</v>
      </c>
      <c r="L42" s="994">
        <v>3</v>
      </c>
      <c r="M42" s="994" t="s">
        <v>520</v>
      </c>
      <c r="N42" s="151" t="s">
        <v>323</v>
      </c>
      <c r="O42" s="441" t="s">
        <v>451</v>
      </c>
      <c r="P42" s="994"/>
      <c r="Q42" s="994"/>
      <c r="R42" s="151" t="s">
        <v>323</v>
      </c>
      <c r="S42" s="184"/>
    </row>
    <row r="43" spans="2:19" ht="30" customHeight="1" x14ac:dyDescent="0.35">
      <c r="B43" s="986"/>
      <c r="C43" s="986"/>
      <c r="D43" s="997"/>
      <c r="E43" s="999"/>
      <c r="F43" s="151" t="s">
        <v>324</v>
      </c>
      <c r="G43" s="177"/>
      <c r="H43" s="995"/>
      <c r="I43" s="995"/>
      <c r="J43" s="151" t="s">
        <v>324</v>
      </c>
      <c r="K43" s="180">
        <v>6</v>
      </c>
      <c r="L43" s="995"/>
      <c r="M43" s="995"/>
      <c r="N43" s="151" t="s">
        <v>324</v>
      </c>
      <c r="O43" s="180">
        <v>6</v>
      </c>
      <c r="P43" s="995"/>
      <c r="Q43" s="995"/>
      <c r="R43" s="151" t="s">
        <v>324</v>
      </c>
      <c r="S43" s="180"/>
    </row>
    <row r="44" spans="2:19" ht="30" customHeight="1" outlineLevel="1" x14ac:dyDescent="0.35">
      <c r="B44" s="986"/>
      <c r="C44" s="986"/>
      <c r="D44" s="173" t="s">
        <v>320</v>
      </c>
      <c r="E44" s="173" t="s">
        <v>321</v>
      </c>
      <c r="F44" s="151" t="s">
        <v>322</v>
      </c>
      <c r="G44" s="181" t="s">
        <v>385</v>
      </c>
      <c r="H44" s="173" t="s">
        <v>320</v>
      </c>
      <c r="I44" s="173" t="s">
        <v>321</v>
      </c>
      <c r="J44" s="151" t="s">
        <v>322</v>
      </c>
      <c r="K44" s="180" t="s">
        <v>385</v>
      </c>
      <c r="L44" s="173" t="s">
        <v>320</v>
      </c>
      <c r="M44" s="173" t="s">
        <v>321</v>
      </c>
      <c r="N44" s="151" t="s">
        <v>322</v>
      </c>
      <c r="O44" s="182" t="s">
        <v>385</v>
      </c>
      <c r="P44" s="173" t="s">
        <v>320</v>
      </c>
      <c r="Q44" s="173" t="s">
        <v>321</v>
      </c>
      <c r="R44" s="151" t="s">
        <v>322</v>
      </c>
      <c r="S44" s="182"/>
    </row>
    <row r="45" spans="2:19" ht="30" customHeight="1" outlineLevel="1" x14ac:dyDescent="0.35">
      <c r="B45" s="986"/>
      <c r="C45" s="986"/>
      <c r="D45" s="996">
        <v>0</v>
      </c>
      <c r="E45" s="998" t="s">
        <v>528</v>
      </c>
      <c r="F45" s="151" t="s">
        <v>323</v>
      </c>
      <c r="G45" s="183" t="s">
        <v>451</v>
      </c>
      <c r="H45" s="994">
        <v>3</v>
      </c>
      <c r="I45" s="994" t="s">
        <v>528</v>
      </c>
      <c r="J45" s="151" t="s">
        <v>323</v>
      </c>
      <c r="K45" s="441" t="s">
        <v>451</v>
      </c>
      <c r="L45" s="994">
        <v>3</v>
      </c>
      <c r="M45" s="994" t="s">
        <v>528</v>
      </c>
      <c r="N45" s="151" t="s">
        <v>323</v>
      </c>
      <c r="O45" s="184" t="s">
        <v>451</v>
      </c>
      <c r="P45" s="994"/>
      <c r="Q45" s="994"/>
      <c r="R45" s="151" t="s">
        <v>323</v>
      </c>
      <c r="S45" s="184"/>
    </row>
    <row r="46" spans="2:19" ht="30" customHeight="1" outlineLevel="1" x14ac:dyDescent="0.35">
      <c r="B46" s="986"/>
      <c r="C46" s="986"/>
      <c r="D46" s="997"/>
      <c r="E46" s="999"/>
      <c r="F46" s="151" t="s">
        <v>324</v>
      </c>
      <c r="G46" s="177"/>
      <c r="H46" s="995"/>
      <c r="I46" s="995"/>
      <c r="J46" s="151" t="s">
        <v>324</v>
      </c>
      <c r="K46" s="180">
        <v>14</v>
      </c>
      <c r="L46" s="995"/>
      <c r="M46" s="995"/>
      <c r="N46" s="151" t="s">
        <v>324</v>
      </c>
      <c r="O46" s="180">
        <v>12</v>
      </c>
      <c r="P46" s="995"/>
      <c r="Q46" s="995"/>
      <c r="R46" s="151" t="s">
        <v>324</v>
      </c>
      <c r="S46" s="180"/>
    </row>
    <row r="47" spans="2:19" ht="30" customHeight="1" outlineLevel="1" x14ac:dyDescent="0.35">
      <c r="B47" s="986"/>
      <c r="C47" s="986"/>
      <c r="D47" s="173" t="s">
        <v>320</v>
      </c>
      <c r="E47" s="173" t="s">
        <v>321</v>
      </c>
      <c r="F47" s="151" t="s">
        <v>322</v>
      </c>
      <c r="G47" s="181"/>
      <c r="H47" s="173" t="s">
        <v>320</v>
      </c>
      <c r="I47" s="173" t="s">
        <v>321</v>
      </c>
      <c r="J47" s="151" t="s">
        <v>322</v>
      </c>
      <c r="K47" s="180" t="s">
        <v>385</v>
      </c>
      <c r="L47" s="173" t="s">
        <v>320</v>
      </c>
      <c r="M47" s="173" t="s">
        <v>321</v>
      </c>
      <c r="N47" s="151" t="s">
        <v>322</v>
      </c>
      <c r="O47" s="182" t="s">
        <v>385</v>
      </c>
      <c r="P47" s="173" t="s">
        <v>320</v>
      </c>
      <c r="Q47" s="173" t="s">
        <v>321</v>
      </c>
      <c r="R47" s="151" t="s">
        <v>322</v>
      </c>
      <c r="S47" s="182"/>
    </row>
    <row r="48" spans="2:19" ht="30" customHeight="1" outlineLevel="1" x14ac:dyDescent="0.35">
      <c r="B48" s="986"/>
      <c r="C48" s="986"/>
      <c r="D48" s="996">
        <v>0</v>
      </c>
      <c r="E48" s="998" t="s">
        <v>517</v>
      </c>
      <c r="F48" s="151" t="s">
        <v>323</v>
      </c>
      <c r="G48" s="183" t="s">
        <v>451</v>
      </c>
      <c r="H48" s="996">
        <v>3</v>
      </c>
      <c r="I48" s="994" t="s">
        <v>517</v>
      </c>
      <c r="J48" s="151" t="s">
        <v>323</v>
      </c>
      <c r="K48" s="441" t="s">
        <v>451</v>
      </c>
      <c r="L48" s="994">
        <v>3</v>
      </c>
      <c r="M48" s="994" t="s">
        <v>517</v>
      </c>
      <c r="N48" s="151" t="s">
        <v>323</v>
      </c>
      <c r="O48" s="184" t="s">
        <v>451</v>
      </c>
      <c r="P48" s="994"/>
      <c r="Q48" s="994"/>
      <c r="R48" s="151" t="s">
        <v>323</v>
      </c>
      <c r="S48" s="184"/>
    </row>
    <row r="49" spans="2:19" ht="30" customHeight="1" outlineLevel="1" x14ac:dyDescent="0.35">
      <c r="B49" s="986"/>
      <c r="C49" s="986"/>
      <c r="D49" s="997"/>
      <c r="E49" s="999"/>
      <c r="F49" s="151" t="s">
        <v>324</v>
      </c>
      <c r="G49" s="177"/>
      <c r="H49" s="997"/>
      <c r="I49" s="995"/>
      <c r="J49" s="151" t="s">
        <v>324</v>
      </c>
      <c r="K49" s="180">
        <v>14</v>
      </c>
      <c r="L49" s="995"/>
      <c r="M49" s="995"/>
      <c r="N49" s="151" t="s">
        <v>324</v>
      </c>
      <c r="O49" s="180">
        <v>12</v>
      </c>
      <c r="P49" s="995"/>
      <c r="Q49" s="995"/>
      <c r="R49" s="151" t="s">
        <v>324</v>
      </c>
      <c r="S49" s="180"/>
    </row>
    <row r="50" spans="2:19" ht="30" customHeight="1" outlineLevel="1" x14ac:dyDescent="0.35">
      <c r="B50" s="986"/>
      <c r="C50" s="986"/>
      <c r="D50" s="173" t="s">
        <v>320</v>
      </c>
      <c r="E50" s="173" t="s">
        <v>321</v>
      </c>
      <c r="F50" s="151" t="s">
        <v>322</v>
      </c>
      <c r="G50" s="181"/>
      <c r="H50" s="173" t="s">
        <v>320</v>
      </c>
      <c r="I50" s="173" t="s">
        <v>321</v>
      </c>
      <c r="J50" s="151" t="s">
        <v>322</v>
      </c>
      <c r="K50" s="182"/>
      <c r="L50" s="173" t="s">
        <v>320</v>
      </c>
      <c r="M50" s="173" t="s">
        <v>321</v>
      </c>
      <c r="N50" s="151" t="s">
        <v>322</v>
      </c>
      <c r="O50" s="182"/>
      <c r="P50" s="173" t="s">
        <v>320</v>
      </c>
      <c r="Q50" s="173" t="s">
        <v>321</v>
      </c>
      <c r="R50" s="151" t="s">
        <v>322</v>
      </c>
      <c r="S50" s="182"/>
    </row>
    <row r="51" spans="2:19" ht="30" customHeight="1" outlineLevel="1" x14ac:dyDescent="0.35">
      <c r="B51" s="986"/>
      <c r="C51" s="986"/>
      <c r="D51" s="998"/>
      <c r="E51" s="998"/>
      <c r="F51" s="151" t="s">
        <v>323</v>
      </c>
      <c r="G51" s="183"/>
      <c r="H51" s="994"/>
      <c r="I51" s="994"/>
      <c r="J51" s="151" t="s">
        <v>323</v>
      </c>
      <c r="K51" s="184"/>
      <c r="L51" s="994"/>
      <c r="M51" s="994"/>
      <c r="N51" s="151" t="s">
        <v>323</v>
      </c>
      <c r="O51" s="184"/>
      <c r="P51" s="994"/>
      <c r="Q51" s="994"/>
      <c r="R51" s="151" t="s">
        <v>323</v>
      </c>
      <c r="S51" s="184"/>
    </row>
    <row r="52" spans="2:19" ht="30" customHeight="1" outlineLevel="1" x14ac:dyDescent="0.35">
      <c r="B52" s="987"/>
      <c r="C52" s="987"/>
      <c r="D52" s="999"/>
      <c r="E52" s="999"/>
      <c r="F52" s="151" t="s">
        <v>324</v>
      </c>
      <c r="G52" s="177"/>
      <c r="H52" s="995"/>
      <c r="I52" s="995"/>
      <c r="J52" s="151" t="s">
        <v>324</v>
      </c>
      <c r="K52" s="180"/>
      <c r="L52" s="995"/>
      <c r="M52" s="995"/>
      <c r="N52" s="151" t="s">
        <v>324</v>
      </c>
      <c r="O52" s="180"/>
      <c r="P52" s="995"/>
      <c r="Q52" s="995"/>
      <c r="R52" s="151" t="s">
        <v>324</v>
      </c>
      <c r="S52" s="180"/>
    </row>
    <row r="53" spans="2:19" ht="30" customHeight="1" thickBot="1" x14ac:dyDescent="0.4">
      <c r="C53" s="185"/>
    </row>
    <row r="54" spans="2:19" ht="30" customHeight="1" thickBot="1" x14ac:dyDescent="0.4">
      <c r="D54" s="950" t="s">
        <v>295</v>
      </c>
      <c r="E54" s="951"/>
      <c r="F54" s="951"/>
      <c r="G54" s="952"/>
      <c r="H54" s="950" t="s">
        <v>296</v>
      </c>
      <c r="I54" s="951"/>
      <c r="J54" s="951"/>
      <c r="K54" s="952"/>
      <c r="L54" s="950" t="s">
        <v>297</v>
      </c>
      <c r="M54" s="951"/>
      <c r="N54" s="951"/>
      <c r="O54" s="952"/>
      <c r="P54" s="950" t="s">
        <v>298</v>
      </c>
      <c r="Q54" s="951"/>
      <c r="R54" s="951"/>
      <c r="S54" s="952"/>
    </row>
    <row r="55" spans="2:19" ht="30" customHeight="1" x14ac:dyDescent="0.35">
      <c r="B55" s="973" t="s">
        <v>325</v>
      </c>
      <c r="C55" s="973" t="s">
        <v>326</v>
      </c>
      <c r="D55" s="1006" t="s">
        <v>327</v>
      </c>
      <c r="E55" s="1007"/>
      <c r="F55" s="186" t="s">
        <v>294</v>
      </c>
      <c r="G55" s="187" t="s">
        <v>328</v>
      </c>
      <c r="H55" s="1006" t="s">
        <v>327</v>
      </c>
      <c r="I55" s="1007"/>
      <c r="J55" s="186" t="s">
        <v>294</v>
      </c>
      <c r="K55" s="187" t="s">
        <v>328</v>
      </c>
      <c r="L55" s="1006" t="s">
        <v>327</v>
      </c>
      <c r="M55" s="1007"/>
      <c r="N55" s="186" t="s">
        <v>294</v>
      </c>
      <c r="O55" s="187" t="s">
        <v>328</v>
      </c>
      <c r="P55" s="1006" t="s">
        <v>327</v>
      </c>
      <c r="Q55" s="1007"/>
      <c r="R55" s="186" t="s">
        <v>294</v>
      </c>
      <c r="S55" s="187" t="s">
        <v>328</v>
      </c>
    </row>
    <row r="56" spans="2:19" ht="45" customHeight="1" x14ac:dyDescent="0.35">
      <c r="B56" s="974"/>
      <c r="C56" s="974"/>
      <c r="D56" s="168" t="s">
        <v>304</v>
      </c>
      <c r="E56" s="631">
        <v>0</v>
      </c>
      <c r="F56" s="1000" t="s">
        <v>452</v>
      </c>
      <c r="G56" s="1002" t="s">
        <v>491</v>
      </c>
      <c r="H56" s="168" t="s">
        <v>304</v>
      </c>
      <c r="I56" s="438">
        <v>50</v>
      </c>
      <c r="J56" s="992" t="s">
        <v>452</v>
      </c>
      <c r="K56" s="990" t="s">
        <v>475</v>
      </c>
      <c r="L56" s="168" t="s">
        <v>304</v>
      </c>
      <c r="M56" s="438">
        <v>50</v>
      </c>
      <c r="N56" s="992" t="s">
        <v>452</v>
      </c>
      <c r="O56" s="990" t="s">
        <v>483</v>
      </c>
      <c r="P56" s="168" t="s">
        <v>304</v>
      </c>
      <c r="Q56" s="169"/>
      <c r="R56" s="981"/>
      <c r="S56" s="983"/>
    </row>
    <row r="57" spans="2:19" ht="45" customHeight="1" x14ac:dyDescent="0.35">
      <c r="B57" s="975"/>
      <c r="C57" s="975"/>
      <c r="D57" s="170" t="s">
        <v>312</v>
      </c>
      <c r="E57" s="620">
        <v>0</v>
      </c>
      <c r="F57" s="1001"/>
      <c r="G57" s="1003"/>
      <c r="H57" s="170" t="s">
        <v>312</v>
      </c>
      <c r="I57" s="171">
        <v>0.3</v>
      </c>
      <c r="J57" s="993"/>
      <c r="K57" s="991"/>
      <c r="L57" s="170" t="s">
        <v>312</v>
      </c>
      <c r="M57" s="171">
        <v>0.3</v>
      </c>
      <c r="N57" s="993"/>
      <c r="O57" s="991"/>
      <c r="P57" s="170" t="s">
        <v>312</v>
      </c>
      <c r="Q57" s="171"/>
      <c r="R57" s="982"/>
      <c r="S57" s="984"/>
    </row>
    <row r="58" spans="2:19" ht="30" customHeight="1" x14ac:dyDescent="0.35">
      <c r="B58" s="985" t="s">
        <v>329</v>
      </c>
      <c r="C58" s="985" t="s">
        <v>330</v>
      </c>
      <c r="D58" s="173" t="s">
        <v>331</v>
      </c>
      <c r="E58" s="188" t="s">
        <v>332</v>
      </c>
      <c r="F58" s="1004" t="s">
        <v>333</v>
      </c>
      <c r="G58" s="1005"/>
      <c r="H58" s="173" t="s">
        <v>331</v>
      </c>
      <c r="I58" s="188" t="s">
        <v>332</v>
      </c>
      <c r="J58" s="1004" t="s">
        <v>333</v>
      </c>
      <c r="K58" s="1005"/>
      <c r="L58" s="173" t="s">
        <v>331</v>
      </c>
      <c r="M58" s="188" t="s">
        <v>332</v>
      </c>
      <c r="N58" s="1004" t="s">
        <v>333</v>
      </c>
      <c r="O58" s="1005"/>
      <c r="P58" s="173" t="s">
        <v>331</v>
      </c>
      <c r="Q58" s="188" t="s">
        <v>332</v>
      </c>
      <c r="R58" s="1004" t="s">
        <v>333</v>
      </c>
      <c r="S58" s="1005"/>
    </row>
    <row r="59" spans="2:19" ht="30" customHeight="1" x14ac:dyDescent="0.35">
      <c r="B59" s="986"/>
      <c r="C59" s="987"/>
      <c r="D59" s="633">
        <v>0</v>
      </c>
      <c r="E59" s="634">
        <v>0</v>
      </c>
      <c r="F59" s="1008" t="s">
        <v>445</v>
      </c>
      <c r="G59" s="1009"/>
      <c r="H59" s="155">
        <v>50</v>
      </c>
      <c r="I59" s="191">
        <v>0.3</v>
      </c>
      <c r="J59" s="1010" t="s">
        <v>445</v>
      </c>
      <c r="K59" s="1011"/>
      <c r="L59" s="155">
        <v>81</v>
      </c>
      <c r="M59" s="191">
        <v>0.53</v>
      </c>
      <c r="N59" s="1010" t="s">
        <v>445</v>
      </c>
      <c r="O59" s="1011"/>
      <c r="P59" s="155"/>
      <c r="Q59" s="191"/>
      <c r="R59" s="1010"/>
      <c r="S59" s="1011"/>
    </row>
    <row r="60" spans="2:19" ht="30" customHeight="1" x14ac:dyDescent="0.35">
      <c r="B60" s="986"/>
      <c r="C60" s="985" t="s">
        <v>334</v>
      </c>
      <c r="D60" s="192" t="s">
        <v>333</v>
      </c>
      <c r="E60" s="193" t="s">
        <v>316</v>
      </c>
      <c r="F60" s="173" t="s">
        <v>294</v>
      </c>
      <c r="G60" s="194" t="s">
        <v>328</v>
      </c>
      <c r="H60" s="192" t="s">
        <v>333</v>
      </c>
      <c r="I60" s="193" t="s">
        <v>316</v>
      </c>
      <c r="J60" s="173" t="s">
        <v>294</v>
      </c>
      <c r="K60" s="194" t="s">
        <v>328</v>
      </c>
      <c r="L60" s="192" t="s">
        <v>333</v>
      </c>
      <c r="M60" s="193" t="s">
        <v>316</v>
      </c>
      <c r="N60" s="173" t="s">
        <v>294</v>
      </c>
      <c r="O60" s="194" t="s">
        <v>328</v>
      </c>
      <c r="P60" s="192" t="s">
        <v>333</v>
      </c>
      <c r="Q60" s="193" t="s">
        <v>316</v>
      </c>
      <c r="R60" s="173" t="s">
        <v>294</v>
      </c>
      <c r="S60" s="194" t="s">
        <v>328</v>
      </c>
    </row>
    <row r="61" spans="2:19" ht="30" customHeight="1" x14ac:dyDescent="0.35">
      <c r="B61" s="987"/>
      <c r="C61" s="1015"/>
      <c r="D61" s="189" t="s">
        <v>445</v>
      </c>
      <c r="E61" s="415" t="s">
        <v>451</v>
      </c>
      <c r="F61" s="176" t="s">
        <v>452</v>
      </c>
      <c r="G61" s="195" t="s">
        <v>491</v>
      </c>
      <c r="H61" s="155" t="s">
        <v>445</v>
      </c>
      <c r="I61" s="416" t="s">
        <v>451</v>
      </c>
      <c r="J61" s="178" t="s">
        <v>452</v>
      </c>
      <c r="K61" s="198" t="s">
        <v>475</v>
      </c>
      <c r="L61" s="491" t="s">
        <v>445</v>
      </c>
      <c r="M61" s="197" t="s">
        <v>451</v>
      </c>
      <c r="N61" s="178" t="s">
        <v>452</v>
      </c>
      <c r="O61" s="198" t="s">
        <v>483</v>
      </c>
      <c r="P61" s="196"/>
      <c r="Q61" s="197"/>
      <c r="R61" s="178"/>
      <c r="S61" s="198"/>
    </row>
    <row r="62" spans="2:19" ht="30" customHeight="1" x14ac:dyDescent="0.35">
      <c r="B62" s="966" t="s">
        <v>726</v>
      </c>
      <c r="C62" s="966" t="s">
        <v>822</v>
      </c>
      <c r="D62" s="389" t="s">
        <v>815</v>
      </c>
      <c r="E62" s="390" t="s">
        <v>316</v>
      </c>
      <c r="F62" s="391" t="s">
        <v>294</v>
      </c>
      <c r="G62" s="392" t="s">
        <v>328</v>
      </c>
      <c r="H62" s="389" t="s">
        <v>815</v>
      </c>
      <c r="I62" s="390" t="s">
        <v>316</v>
      </c>
      <c r="J62" s="391" t="s">
        <v>294</v>
      </c>
      <c r="K62" s="392" t="s">
        <v>328</v>
      </c>
      <c r="L62" s="389" t="s">
        <v>815</v>
      </c>
      <c r="M62" s="390" t="s">
        <v>316</v>
      </c>
      <c r="N62" s="391" t="s">
        <v>294</v>
      </c>
      <c r="O62" s="392" t="s">
        <v>328</v>
      </c>
      <c r="P62" s="389" t="s">
        <v>815</v>
      </c>
      <c r="Q62" s="390" t="s">
        <v>316</v>
      </c>
      <c r="R62" s="391" t="s">
        <v>294</v>
      </c>
      <c r="S62" s="392" t="s">
        <v>328</v>
      </c>
    </row>
    <row r="63" spans="2:19" ht="52" customHeight="1" x14ac:dyDescent="0.35">
      <c r="B63" s="966"/>
      <c r="C63" s="966"/>
      <c r="D63" s="334">
        <v>0</v>
      </c>
      <c r="E63" s="327" t="s">
        <v>451</v>
      </c>
      <c r="F63" s="328" t="s">
        <v>935</v>
      </c>
      <c r="G63" s="329" t="s">
        <v>491</v>
      </c>
      <c r="H63" s="336">
        <v>9</v>
      </c>
      <c r="I63" s="331" t="s">
        <v>451</v>
      </c>
      <c r="J63" s="332" t="s">
        <v>935</v>
      </c>
      <c r="K63" s="333" t="s">
        <v>483</v>
      </c>
      <c r="L63" s="336">
        <v>6</v>
      </c>
      <c r="M63" s="331" t="s">
        <v>451</v>
      </c>
      <c r="N63" s="332" t="s">
        <v>1056</v>
      </c>
      <c r="O63" s="333" t="s">
        <v>483</v>
      </c>
      <c r="P63" s="330"/>
      <c r="Q63" s="331"/>
      <c r="R63" s="332"/>
      <c r="S63" s="333"/>
    </row>
    <row r="64" spans="2:19" ht="30" customHeight="1" thickBot="1" x14ac:dyDescent="0.4">
      <c r="B64" s="164"/>
      <c r="C64" s="199"/>
    </row>
    <row r="65" spans="2:19" ht="30" customHeight="1" thickBot="1" x14ac:dyDescent="0.4">
      <c r="B65" s="164"/>
      <c r="C65" s="164"/>
      <c r="D65" s="950" t="s">
        <v>295</v>
      </c>
      <c r="E65" s="951"/>
      <c r="F65" s="951"/>
      <c r="G65" s="951"/>
      <c r="H65" s="950" t="s">
        <v>296</v>
      </c>
      <c r="I65" s="951"/>
      <c r="J65" s="951"/>
      <c r="K65" s="952"/>
      <c r="L65" s="951" t="s">
        <v>297</v>
      </c>
      <c r="M65" s="951"/>
      <c r="N65" s="951"/>
      <c r="O65" s="951"/>
      <c r="P65" s="950" t="s">
        <v>298</v>
      </c>
      <c r="Q65" s="951"/>
      <c r="R65" s="951"/>
      <c r="S65" s="952"/>
    </row>
    <row r="66" spans="2:19" ht="30" customHeight="1" x14ac:dyDescent="0.35">
      <c r="B66" s="973" t="s">
        <v>936</v>
      </c>
      <c r="C66" s="973" t="s">
        <v>335</v>
      </c>
      <c r="D66" s="979" t="s">
        <v>336</v>
      </c>
      <c r="E66" s="980"/>
      <c r="F66" s="1006" t="s">
        <v>294</v>
      </c>
      <c r="G66" s="1012"/>
      <c r="H66" s="1013" t="s">
        <v>336</v>
      </c>
      <c r="I66" s="980"/>
      <c r="J66" s="1006" t="s">
        <v>294</v>
      </c>
      <c r="K66" s="1014"/>
      <c r="L66" s="1013" t="s">
        <v>336</v>
      </c>
      <c r="M66" s="980"/>
      <c r="N66" s="1006" t="s">
        <v>294</v>
      </c>
      <c r="O66" s="1014"/>
      <c r="P66" s="1013" t="s">
        <v>336</v>
      </c>
      <c r="Q66" s="980"/>
      <c r="R66" s="1006" t="s">
        <v>294</v>
      </c>
      <c r="S66" s="1014"/>
    </row>
    <row r="67" spans="2:19" ht="36.75" customHeight="1" x14ac:dyDescent="0.35">
      <c r="B67" s="975"/>
      <c r="C67" s="975"/>
      <c r="D67" s="1024"/>
      <c r="E67" s="1025"/>
      <c r="F67" s="1026"/>
      <c r="G67" s="1027"/>
      <c r="H67" s="1018"/>
      <c r="I67" s="1019"/>
      <c r="J67" s="1020"/>
      <c r="K67" s="1021"/>
      <c r="L67" s="1018"/>
      <c r="M67" s="1019"/>
      <c r="N67" s="1020"/>
      <c r="O67" s="1021"/>
      <c r="P67" s="1018"/>
      <c r="Q67" s="1019"/>
      <c r="R67" s="1020"/>
      <c r="S67" s="1021"/>
    </row>
    <row r="68" spans="2:19" ht="45" customHeight="1" x14ac:dyDescent="0.35">
      <c r="B68" s="985" t="s">
        <v>337</v>
      </c>
      <c r="C68" s="985" t="s">
        <v>644</v>
      </c>
      <c r="D68" s="173" t="s">
        <v>338</v>
      </c>
      <c r="E68" s="173" t="s">
        <v>339</v>
      </c>
      <c r="F68" s="1004" t="s">
        <v>340</v>
      </c>
      <c r="G68" s="1005"/>
      <c r="H68" s="200" t="s">
        <v>338</v>
      </c>
      <c r="I68" s="173" t="s">
        <v>339</v>
      </c>
      <c r="J68" s="1022" t="s">
        <v>340</v>
      </c>
      <c r="K68" s="1005"/>
      <c r="L68" s="200" t="s">
        <v>338</v>
      </c>
      <c r="M68" s="173" t="s">
        <v>339</v>
      </c>
      <c r="N68" s="1022" t="s">
        <v>340</v>
      </c>
      <c r="O68" s="1005"/>
      <c r="P68" s="200" t="s">
        <v>338</v>
      </c>
      <c r="Q68" s="173" t="s">
        <v>339</v>
      </c>
      <c r="R68" s="1022" t="s">
        <v>340</v>
      </c>
      <c r="S68" s="1005"/>
    </row>
    <row r="69" spans="2:19" ht="27" customHeight="1" x14ac:dyDescent="0.35">
      <c r="B69" s="987"/>
      <c r="C69" s="987"/>
      <c r="D69" s="189"/>
      <c r="E69" s="190"/>
      <c r="F69" s="1023"/>
      <c r="G69" s="1023"/>
      <c r="H69" s="155"/>
      <c r="I69" s="191"/>
      <c r="J69" s="1016"/>
      <c r="K69" s="1017"/>
      <c r="L69" s="155"/>
      <c r="M69" s="191"/>
      <c r="N69" s="1016"/>
      <c r="O69" s="1017"/>
      <c r="P69" s="155"/>
      <c r="Q69" s="191"/>
      <c r="R69" s="1016"/>
      <c r="S69" s="1017"/>
    </row>
    <row r="70" spans="2:19" ht="33.75" customHeight="1" x14ac:dyDescent="0.35">
      <c r="B70" s="966" t="s">
        <v>727</v>
      </c>
      <c r="C70" s="939" t="s">
        <v>728</v>
      </c>
      <c r="D70" s="391" t="s">
        <v>729</v>
      </c>
      <c r="E70" s="391" t="s">
        <v>816</v>
      </c>
      <c r="F70" s="942" t="s">
        <v>340</v>
      </c>
      <c r="G70" s="967"/>
      <c r="H70" s="393" t="s">
        <v>730</v>
      </c>
      <c r="I70" s="391" t="s">
        <v>816</v>
      </c>
      <c r="J70" s="968" t="s">
        <v>340</v>
      </c>
      <c r="K70" s="967"/>
      <c r="L70" s="393" t="s">
        <v>730</v>
      </c>
      <c r="M70" s="391" t="s">
        <v>816</v>
      </c>
      <c r="N70" s="968" t="s">
        <v>340</v>
      </c>
      <c r="O70" s="967"/>
      <c r="P70" s="393" t="s">
        <v>730</v>
      </c>
      <c r="Q70" s="391" t="s">
        <v>816</v>
      </c>
      <c r="R70" s="968" t="s">
        <v>340</v>
      </c>
      <c r="S70" s="967"/>
    </row>
    <row r="71" spans="2:19" ht="33.75" customHeight="1" x14ac:dyDescent="0.35">
      <c r="B71" s="966"/>
      <c r="C71" s="941"/>
      <c r="D71" s="334"/>
      <c r="E71" s="335"/>
      <c r="F71" s="969"/>
      <c r="G71" s="969"/>
      <c r="H71" s="336"/>
      <c r="I71" s="337"/>
      <c r="J71" s="970"/>
      <c r="K71" s="971"/>
      <c r="L71" s="336"/>
      <c r="M71" s="337"/>
      <c r="N71" s="970"/>
      <c r="O71" s="971"/>
      <c r="P71" s="336"/>
      <c r="Q71" s="337"/>
      <c r="R71" s="970"/>
      <c r="S71" s="971"/>
    </row>
    <row r="72" spans="2:19" ht="33.75" customHeight="1" x14ac:dyDescent="0.35">
      <c r="B72" s="966"/>
      <c r="C72" s="939" t="s">
        <v>731</v>
      </c>
      <c r="D72" s="391" t="s">
        <v>732</v>
      </c>
      <c r="E72" s="391" t="s">
        <v>333</v>
      </c>
      <c r="F72" s="942" t="s">
        <v>734</v>
      </c>
      <c r="G72" s="967"/>
      <c r="H72" s="393" t="s">
        <v>732</v>
      </c>
      <c r="I72" s="391" t="s">
        <v>733</v>
      </c>
      <c r="J72" s="968" t="s">
        <v>316</v>
      </c>
      <c r="K72" s="967"/>
      <c r="L72" s="393" t="s">
        <v>732</v>
      </c>
      <c r="M72" s="391" t="s">
        <v>733</v>
      </c>
      <c r="N72" s="968" t="s">
        <v>316</v>
      </c>
      <c r="O72" s="967"/>
      <c r="P72" s="393" t="s">
        <v>732</v>
      </c>
      <c r="Q72" s="391" t="s">
        <v>733</v>
      </c>
      <c r="R72" s="968" t="s">
        <v>316</v>
      </c>
      <c r="S72" s="967"/>
    </row>
    <row r="73" spans="2:19" ht="33.75" customHeight="1" thickBot="1" x14ac:dyDescent="0.4">
      <c r="B73" s="966"/>
      <c r="C73" s="941"/>
      <c r="D73" s="334"/>
      <c r="E73" s="335"/>
      <c r="F73" s="969"/>
      <c r="G73" s="969"/>
      <c r="H73" s="336"/>
      <c r="I73" s="337"/>
      <c r="J73" s="970"/>
      <c r="K73" s="971"/>
      <c r="L73" s="336"/>
      <c r="M73" s="337"/>
      <c r="N73" s="970"/>
      <c r="O73" s="971"/>
      <c r="P73" s="336"/>
      <c r="Q73" s="337"/>
      <c r="R73" s="970"/>
      <c r="S73" s="971"/>
    </row>
    <row r="74" spans="2:19" ht="37.5" customHeight="1" thickBot="1" x14ac:dyDescent="0.4">
      <c r="B74" s="164"/>
      <c r="C74" s="164"/>
      <c r="D74" s="950" t="s">
        <v>295</v>
      </c>
      <c r="E74" s="951"/>
      <c r="F74" s="951"/>
      <c r="G74" s="952"/>
      <c r="H74" s="950" t="s">
        <v>296</v>
      </c>
      <c r="I74" s="951"/>
      <c r="J74" s="951"/>
      <c r="K74" s="952"/>
      <c r="L74" s="950" t="s">
        <v>297</v>
      </c>
      <c r="M74" s="951"/>
      <c r="N74" s="951"/>
      <c r="O74" s="951"/>
      <c r="P74" s="951" t="s">
        <v>296</v>
      </c>
      <c r="Q74" s="951"/>
      <c r="R74" s="951"/>
      <c r="S74" s="952"/>
    </row>
    <row r="75" spans="2:19" ht="37.5" customHeight="1" x14ac:dyDescent="0.35">
      <c r="B75" s="973" t="s">
        <v>945</v>
      </c>
      <c r="C75" s="973" t="s">
        <v>341</v>
      </c>
      <c r="D75" s="201" t="s">
        <v>342</v>
      </c>
      <c r="E75" s="186" t="s">
        <v>343</v>
      </c>
      <c r="F75" s="1006" t="s">
        <v>344</v>
      </c>
      <c r="G75" s="1014"/>
      <c r="H75" s="201" t="s">
        <v>342</v>
      </c>
      <c r="I75" s="186" t="s">
        <v>343</v>
      </c>
      <c r="J75" s="1006" t="s">
        <v>344</v>
      </c>
      <c r="K75" s="1014"/>
      <c r="L75" s="201" t="s">
        <v>342</v>
      </c>
      <c r="M75" s="186" t="s">
        <v>343</v>
      </c>
      <c r="N75" s="1006" t="s">
        <v>344</v>
      </c>
      <c r="O75" s="1014"/>
      <c r="P75" s="201" t="s">
        <v>342</v>
      </c>
      <c r="Q75" s="186" t="s">
        <v>343</v>
      </c>
      <c r="R75" s="1006" t="s">
        <v>344</v>
      </c>
      <c r="S75" s="1014"/>
    </row>
    <row r="76" spans="2:19" ht="44.25" customHeight="1" x14ac:dyDescent="0.35">
      <c r="B76" s="974"/>
      <c r="C76" s="975"/>
      <c r="D76" s="440" t="s">
        <v>452</v>
      </c>
      <c r="E76" s="203" t="s">
        <v>462</v>
      </c>
      <c r="F76" s="1029" t="s">
        <v>499</v>
      </c>
      <c r="G76" s="1030"/>
      <c r="H76" s="438" t="s">
        <v>452</v>
      </c>
      <c r="I76" s="439" t="s">
        <v>462</v>
      </c>
      <c r="J76" s="1031" t="s">
        <v>485</v>
      </c>
      <c r="K76" s="1017"/>
      <c r="L76" s="204" t="s">
        <v>452</v>
      </c>
      <c r="M76" s="205" t="s">
        <v>462</v>
      </c>
      <c r="N76" s="1031" t="s">
        <v>493</v>
      </c>
      <c r="O76" s="1017"/>
      <c r="P76" s="204"/>
      <c r="Q76" s="205"/>
      <c r="R76" s="1080"/>
      <c r="S76" s="1081"/>
    </row>
    <row r="77" spans="2:19" ht="36.75" customHeight="1" x14ac:dyDescent="0.35">
      <c r="B77" s="974"/>
      <c r="C77" s="973" t="s">
        <v>642</v>
      </c>
      <c r="D77" s="173" t="s">
        <v>294</v>
      </c>
      <c r="E77" s="172" t="s">
        <v>345</v>
      </c>
      <c r="F77" s="1004" t="s">
        <v>346</v>
      </c>
      <c r="G77" s="1005"/>
      <c r="H77" s="173" t="s">
        <v>294</v>
      </c>
      <c r="I77" s="172" t="s">
        <v>345</v>
      </c>
      <c r="J77" s="1004" t="s">
        <v>346</v>
      </c>
      <c r="K77" s="1005"/>
      <c r="L77" s="173" t="s">
        <v>294</v>
      </c>
      <c r="M77" s="172" t="s">
        <v>345</v>
      </c>
      <c r="N77" s="1004" t="s">
        <v>346</v>
      </c>
      <c r="O77" s="1005"/>
      <c r="P77" s="173" t="s">
        <v>294</v>
      </c>
      <c r="Q77" s="172" t="s">
        <v>345</v>
      </c>
      <c r="R77" s="1004" t="s">
        <v>346</v>
      </c>
      <c r="S77" s="1005"/>
    </row>
    <row r="78" spans="2:19" ht="47.15" customHeight="1" x14ac:dyDescent="0.35">
      <c r="B78" s="974"/>
      <c r="C78" s="974"/>
      <c r="D78" s="176" t="s">
        <v>469</v>
      </c>
      <c r="E78" s="203" t="s">
        <v>928</v>
      </c>
      <c r="F78" s="1026" t="s">
        <v>505</v>
      </c>
      <c r="G78" s="1028"/>
      <c r="H78" s="155" t="s">
        <v>469</v>
      </c>
      <c r="I78" s="205" t="s">
        <v>928</v>
      </c>
      <c r="J78" s="1020" t="s">
        <v>478</v>
      </c>
      <c r="K78" s="1021"/>
      <c r="L78" s="178" t="s">
        <v>469</v>
      </c>
      <c r="M78" s="205" t="s">
        <v>928</v>
      </c>
      <c r="N78" s="1020" t="s">
        <v>478</v>
      </c>
      <c r="O78" s="1021"/>
      <c r="P78" s="178"/>
      <c r="Q78" s="205"/>
      <c r="R78" s="1020"/>
      <c r="S78" s="1021"/>
    </row>
    <row r="79" spans="2:19" ht="30" customHeight="1" outlineLevel="1" x14ac:dyDescent="0.35">
      <c r="B79" s="974"/>
      <c r="C79" s="974"/>
      <c r="D79" s="176" t="s">
        <v>452</v>
      </c>
      <c r="E79" s="203" t="s">
        <v>928</v>
      </c>
      <c r="F79" s="1026" t="s">
        <v>505</v>
      </c>
      <c r="G79" s="1028"/>
      <c r="H79" s="178" t="s">
        <v>452</v>
      </c>
      <c r="I79" s="205" t="s">
        <v>928</v>
      </c>
      <c r="J79" s="1020" t="s">
        <v>478</v>
      </c>
      <c r="K79" s="1021"/>
      <c r="L79" s="178" t="s">
        <v>452</v>
      </c>
      <c r="M79" s="205" t="s">
        <v>928</v>
      </c>
      <c r="N79" s="1020" t="s">
        <v>478</v>
      </c>
      <c r="O79" s="1021"/>
      <c r="P79" s="178"/>
      <c r="Q79" s="205"/>
      <c r="R79" s="1020"/>
      <c r="S79" s="1021"/>
    </row>
    <row r="80" spans="2:19" ht="30" customHeight="1" outlineLevel="1" x14ac:dyDescent="0.35">
      <c r="B80" s="974"/>
      <c r="C80" s="974"/>
      <c r="D80" s="176"/>
      <c r="E80" s="203"/>
      <c r="F80" s="1026"/>
      <c r="G80" s="1028"/>
      <c r="H80" s="178"/>
      <c r="I80" s="205"/>
      <c r="J80" s="1020"/>
      <c r="K80" s="1021"/>
      <c r="L80" s="178"/>
      <c r="M80" s="205"/>
      <c r="N80" s="1020"/>
      <c r="O80" s="1021"/>
      <c r="P80" s="178"/>
      <c r="Q80" s="205"/>
      <c r="R80" s="1020"/>
      <c r="S80" s="1021"/>
    </row>
    <row r="81" spans="2:19" ht="30" customHeight="1" outlineLevel="1" x14ac:dyDescent="0.35">
      <c r="B81" s="974"/>
      <c r="C81" s="974"/>
      <c r="D81" s="176"/>
      <c r="E81" s="203"/>
      <c r="F81" s="1026"/>
      <c r="G81" s="1028"/>
      <c r="H81" s="178"/>
      <c r="I81" s="205"/>
      <c r="J81" s="1020"/>
      <c r="K81" s="1021"/>
      <c r="L81" s="178"/>
      <c r="M81" s="205"/>
      <c r="N81" s="1020"/>
      <c r="O81" s="1021"/>
      <c r="P81" s="178"/>
      <c r="Q81" s="205"/>
      <c r="R81" s="1020"/>
      <c r="S81" s="1021"/>
    </row>
    <row r="82" spans="2:19" ht="30" customHeight="1" outlineLevel="1" x14ac:dyDescent="0.35">
      <c r="B82" s="974"/>
      <c r="C82" s="974"/>
      <c r="D82" s="176"/>
      <c r="E82" s="203"/>
      <c r="F82" s="1026"/>
      <c r="G82" s="1028"/>
      <c r="H82" s="178"/>
      <c r="I82" s="205"/>
      <c r="J82" s="1020"/>
      <c r="K82" s="1021"/>
      <c r="L82" s="178"/>
      <c r="M82" s="205"/>
      <c r="N82" s="1020"/>
      <c r="O82" s="1021"/>
      <c r="P82" s="178"/>
      <c r="Q82" s="205"/>
      <c r="R82" s="1020"/>
      <c r="S82" s="1021"/>
    </row>
    <row r="83" spans="2:19" ht="30" customHeight="1" outlineLevel="1" x14ac:dyDescent="0.35">
      <c r="B83" s="975"/>
      <c r="C83" s="975"/>
      <c r="D83" s="176"/>
      <c r="E83" s="203"/>
      <c r="F83" s="1026"/>
      <c r="G83" s="1028"/>
      <c r="H83" s="178"/>
      <c r="I83" s="205"/>
      <c r="J83" s="1020"/>
      <c r="K83" s="1021"/>
      <c r="L83" s="178"/>
      <c r="M83" s="205"/>
      <c r="N83" s="1020"/>
      <c r="O83" s="1021"/>
      <c r="P83" s="178"/>
      <c r="Q83" s="205"/>
      <c r="R83" s="1020"/>
      <c r="S83" s="1021"/>
    </row>
    <row r="84" spans="2:19" ht="35.25" customHeight="1" x14ac:dyDescent="0.35">
      <c r="B84" s="985" t="s">
        <v>347</v>
      </c>
      <c r="C84" s="1036" t="s">
        <v>643</v>
      </c>
      <c r="D84" s="188" t="s">
        <v>348</v>
      </c>
      <c r="E84" s="1004" t="s">
        <v>333</v>
      </c>
      <c r="F84" s="1037"/>
      <c r="G84" s="174" t="s">
        <v>294</v>
      </c>
      <c r="H84" s="188" t="s">
        <v>348</v>
      </c>
      <c r="I84" s="1004" t="s">
        <v>333</v>
      </c>
      <c r="J84" s="1037"/>
      <c r="K84" s="174" t="s">
        <v>294</v>
      </c>
      <c r="L84" s="188" t="s">
        <v>348</v>
      </c>
      <c r="M84" s="1004" t="s">
        <v>333</v>
      </c>
      <c r="N84" s="1037"/>
      <c r="O84" s="174" t="s">
        <v>294</v>
      </c>
      <c r="P84" s="188" t="s">
        <v>348</v>
      </c>
      <c r="Q84" s="1004" t="s">
        <v>333</v>
      </c>
      <c r="R84" s="1037"/>
      <c r="S84" s="174" t="s">
        <v>294</v>
      </c>
    </row>
    <row r="85" spans="2:19" ht="35.25" customHeight="1" x14ac:dyDescent="0.35">
      <c r="B85" s="986"/>
      <c r="C85" s="1036"/>
      <c r="D85" s="206"/>
      <c r="E85" s="1029" t="s">
        <v>441</v>
      </c>
      <c r="F85" s="1033"/>
      <c r="G85" s="207" t="s">
        <v>469</v>
      </c>
      <c r="H85" s="208">
        <v>6</v>
      </c>
      <c r="I85" s="1031" t="s">
        <v>441</v>
      </c>
      <c r="J85" s="1032"/>
      <c r="K85" s="209" t="s">
        <v>469</v>
      </c>
      <c r="L85" s="208">
        <v>3</v>
      </c>
      <c r="M85" s="1031" t="s">
        <v>435</v>
      </c>
      <c r="N85" s="1032"/>
      <c r="O85" s="209" t="s">
        <v>469</v>
      </c>
      <c r="P85" s="208"/>
      <c r="Q85" s="1031"/>
      <c r="R85" s="1032"/>
      <c r="S85" s="209"/>
    </row>
    <row r="86" spans="2:19" ht="35.25" customHeight="1" outlineLevel="1" x14ac:dyDescent="0.35">
      <c r="B86" s="986"/>
      <c r="C86" s="1036"/>
      <c r="D86" s="206"/>
      <c r="E86" s="1029"/>
      <c r="F86" s="1033"/>
      <c r="G86" s="207"/>
      <c r="H86" s="208"/>
      <c r="I86" s="1031"/>
      <c r="J86" s="1032"/>
      <c r="K86" s="209"/>
      <c r="L86" s="208"/>
      <c r="M86" s="1031"/>
      <c r="N86" s="1032"/>
      <c r="O86" s="209"/>
      <c r="P86" s="208"/>
      <c r="Q86" s="1031"/>
      <c r="R86" s="1032"/>
      <c r="S86" s="209"/>
    </row>
    <row r="87" spans="2:19" ht="35.25" customHeight="1" outlineLevel="1" x14ac:dyDescent="0.35">
      <c r="B87" s="986"/>
      <c r="C87" s="1036"/>
      <c r="D87" s="206"/>
      <c r="E87" s="1029"/>
      <c r="F87" s="1033"/>
      <c r="G87" s="207"/>
      <c r="H87" s="208"/>
      <c r="I87" s="1031"/>
      <c r="J87" s="1032"/>
      <c r="K87" s="209"/>
      <c r="L87" s="208"/>
      <c r="M87" s="1031"/>
      <c r="N87" s="1032"/>
      <c r="O87" s="209"/>
      <c r="P87" s="208"/>
      <c r="Q87" s="1031"/>
      <c r="R87" s="1032"/>
      <c r="S87" s="209"/>
    </row>
    <row r="88" spans="2:19" ht="35.25" customHeight="1" outlineLevel="1" x14ac:dyDescent="0.35">
      <c r="B88" s="986"/>
      <c r="C88" s="1036"/>
      <c r="D88" s="206"/>
      <c r="E88" s="1029"/>
      <c r="F88" s="1033"/>
      <c r="G88" s="207"/>
      <c r="H88" s="208"/>
      <c r="I88" s="1031"/>
      <c r="J88" s="1032"/>
      <c r="K88" s="209"/>
      <c r="L88" s="208"/>
      <c r="M88" s="1031"/>
      <c r="N88" s="1032"/>
      <c r="O88" s="209"/>
      <c r="P88" s="208"/>
      <c r="Q88" s="1031"/>
      <c r="R88" s="1032"/>
      <c r="S88" s="209"/>
    </row>
    <row r="89" spans="2:19" ht="35.25" customHeight="1" outlineLevel="1" x14ac:dyDescent="0.35">
      <c r="B89" s="986"/>
      <c r="C89" s="1036"/>
      <c r="D89" s="206"/>
      <c r="E89" s="1029"/>
      <c r="F89" s="1033"/>
      <c r="G89" s="207"/>
      <c r="H89" s="208"/>
      <c r="I89" s="1031"/>
      <c r="J89" s="1032"/>
      <c r="K89" s="209"/>
      <c r="L89" s="208"/>
      <c r="M89" s="1031"/>
      <c r="N89" s="1032"/>
      <c r="O89" s="209"/>
      <c r="P89" s="208"/>
      <c r="Q89" s="1031"/>
      <c r="R89" s="1032"/>
      <c r="S89" s="209"/>
    </row>
    <row r="90" spans="2:19" ht="33" customHeight="1" outlineLevel="1" x14ac:dyDescent="0.35">
      <c r="B90" s="987"/>
      <c r="C90" s="1036"/>
      <c r="D90" s="206"/>
      <c r="E90" s="1029"/>
      <c r="F90" s="1033"/>
      <c r="G90" s="207"/>
      <c r="H90" s="208"/>
      <c r="I90" s="1031"/>
      <c r="J90" s="1032"/>
      <c r="K90" s="209"/>
      <c r="L90" s="208"/>
      <c r="M90" s="1031"/>
      <c r="N90" s="1032"/>
      <c r="O90" s="209"/>
      <c r="P90" s="208"/>
      <c r="Q90" s="1031"/>
      <c r="R90" s="1032"/>
      <c r="S90" s="209"/>
    </row>
    <row r="91" spans="2:19" ht="31.5" customHeight="1" thickBot="1" x14ac:dyDescent="0.4">
      <c r="B91" s="164"/>
      <c r="C91" s="210"/>
    </row>
    <row r="92" spans="2:19" ht="30.75" customHeight="1" thickBot="1" x14ac:dyDescent="0.4">
      <c r="B92" s="164"/>
      <c r="C92" s="164"/>
      <c r="D92" s="950" t="s">
        <v>295</v>
      </c>
      <c r="E92" s="951"/>
      <c r="F92" s="951"/>
      <c r="G92" s="952"/>
      <c r="H92" s="1043" t="s">
        <v>295</v>
      </c>
      <c r="I92" s="1044"/>
      <c r="J92" s="1044"/>
      <c r="K92" s="1045"/>
      <c r="L92" s="951" t="s">
        <v>297</v>
      </c>
      <c r="M92" s="951"/>
      <c r="N92" s="951"/>
      <c r="O92" s="951"/>
      <c r="P92" s="951" t="s">
        <v>296</v>
      </c>
      <c r="Q92" s="951"/>
      <c r="R92" s="951"/>
      <c r="S92" s="952"/>
    </row>
    <row r="93" spans="2:19" ht="30.75" customHeight="1" x14ac:dyDescent="0.35">
      <c r="B93" s="973" t="s">
        <v>349</v>
      </c>
      <c r="C93" s="973" t="s">
        <v>350</v>
      </c>
      <c r="D93" s="1006" t="s">
        <v>351</v>
      </c>
      <c r="E93" s="1007"/>
      <c r="F93" s="186" t="s">
        <v>294</v>
      </c>
      <c r="G93" s="211" t="s">
        <v>333</v>
      </c>
      <c r="H93" s="1034" t="s">
        <v>351</v>
      </c>
      <c r="I93" s="1007"/>
      <c r="J93" s="186" t="s">
        <v>294</v>
      </c>
      <c r="K93" s="211" t="s">
        <v>333</v>
      </c>
      <c r="L93" s="1034" t="s">
        <v>351</v>
      </c>
      <c r="M93" s="1007"/>
      <c r="N93" s="186" t="s">
        <v>294</v>
      </c>
      <c r="O93" s="211" t="s">
        <v>333</v>
      </c>
      <c r="P93" s="1034" t="s">
        <v>351</v>
      </c>
      <c r="Q93" s="1007"/>
      <c r="R93" s="186" t="s">
        <v>294</v>
      </c>
      <c r="S93" s="211" t="s">
        <v>333</v>
      </c>
    </row>
    <row r="94" spans="2:19" ht="29.25" customHeight="1" x14ac:dyDescent="0.35">
      <c r="B94" s="975"/>
      <c r="C94" s="975"/>
      <c r="D94" s="1026"/>
      <c r="E94" s="1035"/>
      <c r="F94" s="202"/>
      <c r="G94" s="212"/>
      <c r="H94" s="213"/>
      <c r="I94" s="214"/>
      <c r="J94" s="204"/>
      <c r="K94" s="215"/>
      <c r="L94" s="213"/>
      <c r="M94" s="214"/>
      <c r="N94" s="204"/>
      <c r="O94" s="215"/>
      <c r="P94" s="213"/>
      <c r="Q94" s="214"/>
      <c r="R94" s="204"/>
      <c r="S94" s="215"/>
    </row>
    <row r="95" spans="2:19" ht="45" customHeight="1" x14ac:dyDescent="0.35">
      <c r="B95" s="1038" t="s">
        <v>937</v>
      </c>
      <c r="C95" s="985" t="s">
        <v>352</v>
      </c>
      <c r="D95" s="173" t="s">
        <v>353</v>
      </c>
      <c r="E95" s="173" t="s">
        <v>354</v>
      </c>
      <c r="F95" s="188" t="s">
        <v>355</v>
      </c>
      <c r="G95" s="174" t="s">
        <v>356</v>
      </c>
      <c r="H95" s="173" t="s">
        <v>353</v>
      </c>
      <c r="I95" s="173" t="s">
        <v>354</v>
      </c>
      <c r="J95" s="188" t="s">
        <v>355</v>
      </c>
      <c r="K95" s="174" t="s">
        <v>356</v>
      </c>
      <c r="L95" s="173" t="s">
        <v>353</v>
      </c>
      <c r="M95" s="173" t="s">
        <v>354</v>
      </c>
      <c r="N95" s="188" t="s">
        <v>355</v>
      </c>
      <c r="O95" s="174" t="s">
        <v>356</v>
      </c>
      <c r="P95" s="173" t="s">
        <v>353</v>
      </c>
      <c r="Q95" s="173" t="s">
        <v>354</v>
      </c>
      <c r="R95" s="188" t="s">
        <v>355</v>
      </c>
      <c r="S95" s="174" t="s">
        <v>356</v>
      </c>
    </row>
    <row r="96" spans="2:19" ht="29.25" customHeight="1" x14ac:dyDescent="0.35">
      <c r="B96" s="1038"/>
      <c r="C96" s="986"/>
      <c r="D96" s="1039"/>
      <c r="E96" s="1041"/>
      <c r="F96" s="1039"/>
      <c r="G96" s="1048"/>
      <c r="H96" s="1050"/>
      <c r="I96" s="1050"/>
      <c r="J96" s="1050"/>
      <c r="K96" s="1046"/>
      <c r="L96" s="1050"/>
      <c r="M96" s="1050"/>
      <c r="N96" s="1050"/>
      <c r="O96" s="1046"/>
      <c r="P96" s="1050"/>
      <c r="Q96" s="1050"/>
      <c r="R96" s="1050"/>
      <c r="S96" s="1046"/>
    </row>
    <row r="97" spans="2:19" ht="29.25" customHeight="1" x14ac:dyDescent="0.35">
      <c r="B97" s="1038"/>
      <c r="C97" s="986"/>
      <c r="D97" s="1040"/>
      <c r="E97" s="1042"/>
      <c r="F97" s="1040"/>
      <c r="G97" s="1049"/>
      <c r="H97" s="1051"/>
      <c r="I97" s="1051"/>
      <c r="J97" s="1051"/>
      <c r="K97" s="1047"/>
      <c r="L97" s="1051"/>
      <c r="M97" s="1051"/>
      <c r="N97" s="1051"/>
      <c r="O97" s="1047"/>
      <c r="P97" s="1051"/>
      <c r="Q97" s="1051"/>
      <c r="R97" s="1051"/>
      <c r="S97" s="1047"/>
    </row>
    <row r="98" spans="2:19" ht="24" outlineLevel="1" x14ac:dyDescent="0.35">
      <c r="B98" s="1038"/>
      <c r="C98" s="986"/>
      <c r="D98" s="173" t="s">
        <v>353</v>
      </c>
      <c r="E98" s="173" t="s">
        <v>354</v>
      </c>
      <c r="F98" s="188" t="s">
        <v>355</v>
      </c>
      <c r="G98" s="174" t="s">
        <v>356</v>
      </c>
      <c r="H98" s="173" t="s">
        <v>353</v>
      </c>
      <c r="I98" s="173" t="s">
        <v>354</v>
      </c>
      <c r="J98" s="188" t="s">
        <v>355</v>
      </c>
      <c r="K98" s="174" t="s">
        <v>356</v>
      </c>
      <c r="L98" s="173" t="s">
        <v>353</v>
      </c>
      <c r="M98" s="173" t="s">
        <v>354</v>
      </c>
      <c r="N98" s="188" t="s">
        <v>355</v>
      </c>
      <c r="O98" s="174" t="s">
        <v>356</v>
      </c>
      <c r="P98" s="173" t="s">
        <v>353</v>
      </c>
      <c r="Q98" s="173" t="s">
        <v>354</v>
      </c>
      <c r="R98" s="188" t="s">
        <v>355</v>
      </c>
      <c r="S98" s="174" t="s">
        <v>356</v>
      </c>
    </row>
    <row r="99" spans="2:19" ht="29.25" customHeight="1" outlineLevel="1" x14ac:dyDescent="0.35">
      <c r="B99" s="1038"/>
      <c r="C99" s="986"/>
      <c r="D99" s="1039"/>
      <c r="E99" s="1041"/>
      <c r="F99" s="1039"/>
      <c r="G99" s="1048"/>
      <c r="H99" s="1050"/>
      <c r="I99" s="1050"/>
      <c r="J99" s="1050"/>
      <c r="K99" s="1046"/>
      <c r="L99" s="1050"/>
      <c r="M99" s="1050"/>
      <c r="N99" s="1050"/>
      <c r="O99" s="1046"/>
      <c r="P99" s="1050"/>
      <c r="Q99" s="1050"/>
      <c r="R99" s="1050"/>
      <c r="S99" s="1046"/>
    </row>
    <row r="100" spans="2:19" ht="29.25" customHeight="1" outlineLevel="1" x14ac:dyDescent="0.35">
      <c r="B100" s="1038"/>
      <c r="C100" s="986"/>
      <c r="D100" s="1040"/>
      <c r="E100" s="1042"/>
      <c r="F100" s="1040"/>
      <c r="G100" s="1049"/>
      <c r="H100" s="1051"/>
      <c r="I100" s="1051"/>
      <c r="J100" s="1051"/>
      <c r="K100" s="1047"/>
      <c r="L100" s="1051"/>
      <c r="M100" s="1051"/>
      <c r="N100" s="1051"/>
      <c r="O100" s="1047"/>
      <c r="P100" s="1051"/>
      <c r="Q100" s="1051"/>
      <c r="R100" s="1051"/>
      <c r="S100" s="1047"/>
    </row>
    <row r="101" spans="2:19" ht="24" outlineLevel="1" x14ac:dyDescent="0.35">
      <c r="B101" s="1038"/>
      <c r="C101" s="986"/>
      <c r="D101" s="173" t="s">
        <v>353</v>
      </c>
      <c r="E101" s="173" t="s">
        <v>354</v>
      </c>
      <c r="F101" s="188" t="s">
        <v>355</v>
      </c>
      <c r="G101" s="174" t="s">
        <v>356</v>
      </c>
      <c r="H101" s="173" t="s">
        <v>353</v>
      </c>
      <c r="I101" s="173" t="s">
        <v>354</v>
      </c>
      <c r="J101" s="188" t="s">
        <v>355</v>
      </c>
      <c r="K101" s="174" t="s">
        <v>356</v>
      </c>
      <c r="L101" s="173" t="s">
        <v>353</v>
      </c>
      <c r="M101" s="173" t="s">
        <v>354</v>
      </c>
      <c r="N101" s="188" t="s">
        <v>355</v>
      </c>
      <c r="O101" s="174" t="s">
        <v>356</v>
      </c>
      <c r="P101" s="173" t="s">
        <v>353</v>
      </c>
      <c r="Q101" s="173" t="s">
        <v>354</v>
      </c>
      <c r="R101" s="188" t="s">
        <v>355</v>
      </c>
      <c r="S101" s="174" t="s">
        <v>356</v>
      </c>
    </row>
    <row r="102" spans="2:19" ht="29.25" customHeight="1" outlineLevel="1" x14ac:dyDescent="0.35">
      <c r="B102" s="1038"/>
      <c r="C102" s="986"/>
      <c r="D102" s="1039"/>
      <c r="E102" s="1041"/>
      <c r="F102" s="1039"/>
      <c r="G102" s="1048"/>
      <c r="H102" s="1050"/>
      <c r="I102" s="1050"/>
      <c r="J102" s="1050"/>
      <c r="K102" s="1046"/>
      <c r="L102" s="1050"/>
      <c r="M102" s="1050"/>
      <c r="N102" s="1050"/>
      <c r="O102" s="1046"/>
      <c r="P102" s="1050"/>
      <c r="Q102" s="1050"/>
      <c r="R102" s="1050"/>
      <c r="S102" s="1046"/>
    </row>
    <row r="103" spans="2:19" ht="29.25" customHeight="1" outlineLevel="1" x14ac:dyDescent="0.35">
      <c r="B103" s="1038"/>
      <c r="C103" s="986"/>
      <c r="D103" s="1040"/>
      <c r="E103" s="1042"/>
      <c r="F103" s="1040"/>
      <c r="G103" s="1049"/>
      <c r="H103" s="1051"/>
      <c r="I103" s="1051"/>
      <c r="J103" s="1051"/>
      <c r="K103" s="1047"/>
      <c r="L103" s="1051"/>
      <c r="M103" s="1051"/>
      <c r="N103" s="1051"/>
      <c r="O103" s="1047"/>
      <c r="P103" s="1051"/>
      <c r="Q103" s="1051"/>
      <c r="R103" s="1051"/>
      <c r="S103" s="1047"/>
    </row>
    <row r="104" spans="2:19" ht="24" outlineLevel="1" x14ac:dyDescent="0.35">
      <c r="B104" s="1038"/>
      <c r="C104" s="986"/>
      <c r="D104" s="173" t="s">
        <v>353</v>
      </c>
      <c r="E104" s="173" t="s">
        <v>354</v>
      </c>
      <c r="F104" s="188" t="s">
        <v>355</v>
      </c>
      <c r="G104" s="174" t="s">
        <v>356</v>
      </c>
      <c r="H104" s="173" t="s">
        <v>353</v>
      </c>
      <c r="I104" s="173" t="s">
        <v>354</v>
      </c>
      <c r="J104" s="188" t="s">
        <v>355</v>
      </c>
      <c r="K104" s="174" t="s">
        <v>356</v>
      </c>
      <c r="L104" s="173" t="s">
        <v>353</v>
      </c>
      <c r="M104" s="173" t="s">
        <v>354</v>
      </c>
      <c r="N104" s="188" t="s">
        <v>355</v>
      </c>
      <c r="O104" s="174" t="s">
        <v>356</v>
      </c>
      <c r="P104" s="173" t="s">
        <v>353</v>
      </c>
      <c r="Q104" s="173" t="s">
        <v>354</v>
      </c>
      <c r="R104" s="188" t="s">
        <v>355</v>
      </c>
      <c r="S104" s="174" t="s">
        <v>356</v>
      </c>
    </row>
    <row r="105" spans="2:19" ht="29.25" customHeight="1" outlineLevel="1" x14ac:dyDescent="0.35">
      <c r="B105" s="1038"/>
      <c r="C105" s="986"/>
      <c r="D105" s="1039"/>
      <c r="E105" s="1041"/>
      <c r="F105" s="1039"/>
      <c r="G105" s="1048"/>
      <c r="H105" s="1050"/>
      <c r="I105" s="1050"/>
      <c r="J105" s="1050"/>
      <c r="K105" s="1046"/>
      <c r="L105" s="1050"/>
      <c r="M105" s="1050"/>
      <c r="N105" s="1050"/>
      <c r="O105" s="1046"/>
      <c r="P105" s="1050"/>
      <c r="Q105" s="1050"/>
      <c r="R105" s="1050"/>
      <c r="S105" s="1046"/>
    </row>
    <row r="106" spans="2:19" ht="29.25" customHeight="1" outlineLevel="1" x14ac:dyDescent="0.35">
      <c r="B106" s="1038"/>
      <c r="C106" s="987"/>
      <c r="D106" s="1040"/>
      <c r="E106" s="1042"/>
      <c r="F106" s="1040"/>
      <c r="G106" s="1049"/>
      <c r="H106" s="1051"/>
      <c r="I106" s="1051"/>
      <c r="J106" s="1051"/>
      <c r="K106" s="1047"/>
      <c r="L106" s="1051"/>
      <c r="M106" s="1051"/>
      <c r="N106" s="1051"/>
      <c r="O106" s="1047"/>
      <c r="P106" s="1051"/>
      <c r="Q106" s="1051"/>
      <c r="R106" s="1051"/>
      <c r="S106" s="1047"/>
    </row>
    <row r="107" spans="2:19" ht="15" thickBot="1" x14ac:dyDescent="0.4">
      <c r="B107" s="164"/>
      <c r="C107" s="164"/>
    </row>
    <row r="108" spans="2:19" ht="15" thickBot="1" x14ac:dyDescent="0.4">
      <c r="B108" s="164"/>
      <c r="C108" s="164"/>
      <c r="D108" s="950" t="s">
        <v>295</v>
      </c>
      <c r="E108" s="951"/>
      <c r="F108" s="951"/>
      <c r="G108" s="952"/>
      <c r="H108" s="1043" t="s">
        <v>357</v>
      </c>
      <c r="I108" s="1044"/>
      <c r="J108" s="1044"/>
      <c r="K108" s="1045"/>
      <c r="L108" s="1043" t="s">
        <v>297</v>
      </c>
      <c r="M108" s="1044"/>
      <c r="N108" s="1044"/>
      <c r="O108" s="1045"/>
      <c r="P108" s="1043" t="s">
        <v>298</v>
      </c>
      <c r="Q108" s="1044"/>
      <c r="R108" s="1044"/>
      <c r="S108" s="1045"/>
    </row>
    <row r="109" spans="2:19" ht="33.75" customHeight="1" x14ac:dyDescent="0.35">
      <c r="B109" s="1052" t="s">
        <v>938</v>
      </c>
      <c r="C109" s="973" t="s">
        <v>358</v>
      </c>
      <c r="D109" s="216" t="s">
        <v>359</v>
      </c>
      <c r="E109" s="217" t="s">
        <v>360</v>
      </c>
      <c r="F109" s="1006" t="s">
        <v>361</v>
      </c>
      <c r="G109" s="1014"/>
      <c r="H109" s="216" t="s">
        <v>359</v>
      </c>
      <c r="I109" s="217" t="s">
        <v>360</v>
      </c>
      <c r="J109" s="1006" t="s">
        <v>361</v>
      </c>
      <c r="K109" s="1014"/>
      <c r="L109" s="216" t="s">
        <v>359</v>
      </c>
      <c r="M109" s="217" t="s">
        <v>360</v>
      </c>
      <c r="N109" s="1006" t="s">
        <v>361</v>
      </c>
      <c r="O109" s="1014"/>
      <c r="P109" s="216" t="s">
        <v>359</v>
      </c>
      <c r="Q109" s="217" t="s">
        <v>360</v>
      </c>
      <c r="R109" s="1006" t="s">
        <v>361</v>
      </c>
      <c r="S109" s="1014"/>
    </row>
    <row r="110" spans="2:19" ht="30" customHeight="1" x14ac:dyDescent="0.35">
      <c r="B110" s="1053"/>
      <c r="C110" s="975"/>
      <c r="D110" s="218"/>
      <c r="E110" s="219"/>
      <c r="F110" s="1026"/>
      <c r="G110" s="1028"/>
      <c r="H110" s="220"/>
      <c r="I110" s="221"/>
      <c r="J110" s="1055"/>
      <c r="K110" s="1056"/>
      <c r="L110" s="220"/>
      <c r="M110" s="221"/>
      <c r="N110" s="1055"/>
      <c r="O110" s="1056"/>
      <c r="P110" s="220"/>
      <c r="Q110" s="221"/>
      <c r="R110" s="1055"/>
      <c r="S110" s="1056"/>
    </row>
    <row r="111" spans="2:19" ht="32.25" customHeight="1" x14ac:dyDescent="0.35">
      <c r="B111" s="1053"/>
      <c r="C111" s="1052" t="s">
        <v>362</v>
      </c>
      <c r="D111" s="222" t="s">
        <v>359</v>
      </c>
      <c r="E111" s="173" t="s">
        <v>360</v>
      </c>
      <c r="F111" s="173" t="s">
        <v>363</v>
      </c>
      <c r="G111" s="194" t="s">
        <v>364</v>
      </c>
      <c r="H111" s="222" t="s">
        <v>359</v>
      </c>
      <c r="I111" s="173" t="s">
        <v>360</v>
      </c>
      <c r="J111" s="173" t="s">
        <v>363</v>
      </c>
      <c r="K111" s="194" t="s">
        <v>364</v>
      </c>
      <c r="L111" s="222" t="s">
        <v>359</v>
      </c>
      <c r="M111" s="173" t="s">
        <v>360</v>
      </c>
      <c r="N111" s="173" t="s">
        <v>363</v>
      </c>
      <c r="O111" s="194" t="s">
        <v>364</v>
      </c>
      <c r="P111" s="222" t="s">
        <v>359</v>
      </c>
      <c r="Q111" s="173" t="s">
        <v>360</v>
      </c>
      <c r="R111" s="173" t="s">
        <v>363</v>
      </c>
      <c r="S111" s="194" t="s">
        <v>364</v>
      </c>
    </row>
    <row r="112" spans="2:19" ht="27.75" customHeight="1" x14ac:dyDescent="0.35">
      <c r="B112" s="1053"/>
      <c r="C112" s="1053"/>
      <c r="D112" s="218"/>
      <c r="E112" s="190"/>
      <c r="F112" s="203"/>
      <c r="G112" s="212"/>
      <c r="H112" s="220"/>
      <c r="I112" s="191"/>
      <c r="J112" s="205"/>
      <c r="K112" s="215"/>
      <c r="L112" s="220"/>
      <c r="M112" s="191"/>
      <c r="N112" s="205"/>
      <c r="O112" s="215"/>
      <c r="P112" s="220"/>
      <c r="Q112" s="191"/>
      <c r="R112" s="205"/>
      <c r="S112" s="215"/>
    </row>
    <row r="113" spans="2:19" ht="27.75" customHeight="1" outlineLevel="1" x14ac:dyDescent="0.35">
      <c r="B113" s="1053"/>
      <c r="C113" s="1053"/>
      <c r="D113" s="222" t="s">
        <v>359</v>
      </c>
      <c r="E113" s="173" t="s">
        <v>360</v>
      </c>
      <c r="F113" s="173" t="s">
        <v>363</v>
      </c>
      <c r="G113" s="194" t="s">
        <v>364</v>
      </c>
      <c r="H113" s="222" t="s">
        <v>359</v>
      </c>
      <c r="I113" s="173" t="s">
        <v>360</v>
      </c>
      <c r="J113" s="173" t="s">
        <v>363</v>
      </c>
      <c r="K113" s="194" t="s">
        <v>364</v>
      </c>
      <c r="L113" s="222" t="s">
        <v>359</v>
      </c>
      <c r="M113" s="173" t="s">
        <v>360</v>
      </c>
      <c r="N113" s="173" t="s">
        <v>363</v>
      </c>
      <c r="O113" s="194" t="s">
        <v>364</v>
      </c>
      <c r="P113" s="222" t="s">
        <v>359</v>
      </c>
      <c r="Q113" s="173" t="s">
        <v>360</v>
      </c>
      <c r="R113" s="173" t="s">
        <v>363</v>
      </c>
      <c r="S113" s="194" t="s">
        <v>364</v>
      </c>
    </row>
    <row r="114" spans="2:19" ht="27.75" customHeight="1" outlineLevel="1" x14ac:dyDescent="0.35">
      <c r="B114" s="1053"/>
      <c r="C114" s="1053"/>
      <c r="D114" s="218"/>
      <c r="E114" s="190"/>
      <c r="F114" s="203"/>
      <c r="G114" s="212"/>
      <c r="H114" s="220"/>
      <c r="I114" s="191"/>
      <c r="J114" s="205"/>
      <c r="K114" s="215"/>
      <c r="L114" s="220"/>
      <c r="M114" s="191"/>
      <c r="N114" s="205"/>
      <c r="O114" s="215"/>
      <c r="P114" s="220"/>
      <c r="Q114" s="191"/>
      <c r="R114" s="205"/>
      <c r="S114" s="215"/>
    </row>
    <row r="115" spans="2:19" ht="27.75" customHeight="1" outlineLevel="1" x14ac:dyDescent="0.35">
      <c r="B115" s="1053"/>
      <c r="C115" s="1053"/>
      <c r="D115" s="222" t="s">
        <v>359</v>
      </c>
      <c r="E115" s="173" t="s">
        <v>360</v>
      </c>
      <c r="F115" s="173" t="s">
        <v>363</v>
      </c>
      <c r="G115" s="194" t="s">
        <v>364</v>
      </c>
      <c r="H115" s="222" t="s">
        <v>359</v>
      </c>
      <c r="I115" s="173" t="s">
        <v>360</v>
      </c>
      <c r="J115" s="173" t="s">
        <v>363</v>
      </c>
      <c r="K115" s="194" t="s">
        <v>364</v>
      </c>
      <c r="L115" s="222" t="s">
        <v>359</v>
      </c>
      <c r="M115" s="173" t="s">
        <v>360</v>
      </c>
      <c r="N115" s="173" t="s">
        <v>363</v>
      </c>
      <c r="O115" s="194" t="s">
        <v>364</v>
      </c>
      <c r="P115" s="222" t="s">
        <v>359</v>
      </c>
      <c r="Q115" s="173" t="s">
        <v>360</v>
      </c>
      <c r="R115" s="173" t="s">
        <v>363</v>
      </c>
      <c r="S115" s="194" t="s">
        <v>364</v>
      </c>
    </row>
    <row r="116" spans="2:19" ht="27.75" customHeight="1" outlineLevel="1" x14ac:dyDescent="0.35">
      <c r="B116" s="1053"/>
      <c r="C116" s="1053"/>
      <c r="D116" s="218"/>
      <c r="E116" s="190"/>
      <c r="F116" s="203"/>
      <c r="G116" s="212"/>
      <c r="H116" s="220"/>
      <c r="I116" s="191"/>
      <c r="J116" s="205"/>
      <c r="K116" s="215"/>
      <c r="L116" s="220"/>
      <c r="M116" s="191"/>
      <c r="N116" s="205"/>
      <c r="O116" s="215"/>
      <c r="P116" s="220"/>
      <c r="Q116" s="191"/>
      <c r="R116" s="205"/>
      <c r="S116" s="215"/>
    </row>
    <row r="117" spans="2:19" ht="27.75" customHeight="1" outlineLevel="1" x14ac:dyDescent="0.35">
      <c r="B117" s="1053"/>
      <c r="C117" s="1053"/>
      <c r="D117" s="222" t="s">
        <v>359</v>
      </c>
      <c r="E117" s="173" t="s">
        <v>360</v>
      </c>
      <c r="F117" s="173" t="s">
        <v>363</v>
      </c>
      <c r="G117" s="194" t="s">
        <v>364</v>
      </c>
      <c r="H117" s="222" t="s">
        <v>359</v>
      </c>
      <c r="I117" s="173" t="s">
        <v>360</v>
      </c>
      <c r="J117" s="173" t="s">
        <v>363</v>
      </c>
      <c r="K117" s="194" t="s">
        <v>364</v>
      </c>
      <c r="L117" s="222" t="s">
        <v>359</v>
      </c>
      <c r="M117" s="173" t="s">
        <v>360</v>
      </c>
      <c r="N117" s="173" t="s">
        <v>363</v>
      </c>
      <c r="O117" s="194" t="s">
        <v>364</v>
      </c>
      <c r="P117" s="222" t="s">
        <v>359</v>
      </c>
      <c r="Q117" s="173" t="s">
        <v>360</v>
      </c>
      <c r="R117" s="173" t="s">
        <v>363</v>
      </c>
      <c r="S117" s="194" t="s">
        <v>364</v>
      </c>
    </row>
    <row r="118" spans="2:19" ht="27.75" customHeight="1" outlineLevel="1" x14ac:dyDescent="0.35">
      <c r="B118" s="1054"/>
      <c r="C118" s="1054"/>
      <c r="D118" s="218"/>
      <c r="E118" s="190"/>
      <c r="F118" s="203"/>
      <c r="G118" s="212"/>
      <c r="H118" s="220"/>
      <c r="I118" s="191"/>
      <c r="J118" s="205"/>
      <c r="K118" s="215"/>
      <c r="L118" s="220"/>
      <c r="M118" s="191"/>
      <c r="N118" s="205"/>
      <c r="O118" s="215"/>
      <c r="P118" s="220"/>
      <c r="Q118" s="191"/>
      <c r="R118" s="205"/>
      <c r="S118" s="215"/>
    </row>
    <row r="119" spans="2:19" ht="26.25" customHeight="1" x14ac:dyDescent="0.35">
      <c r="B119" s="988" t="s">
        <v>365</v>
      </c>
      <c r="C119" s="1059" t="s">
        <v>366</v>
      </c>
      <c r="D119" s="223" t="s">
        <v>367</v>
      </c>
      <c r="E119" s="223" t="s">
        <v>368</v>
      </c>
      <c r="F119" s="223" t="s">
        <v>294</v>
      </c>
      <c r="G119" s="224" t="s">
        <v>369</v>
      </c>
      <c r="H119" s="225" t="s">
        <v>367</v>
      </c>
      <c r="I119" s="223" t="s">
        <v>368</v>
      </c>
      <c r="J119" s="223" t="s">
        <v>294</v>
      </c>
      <c r="K119" s="224" t="s">
        <v>369</v>
      </c>
      <c r="L119" s="223" t="s">
        <v>367</v>
      </c>
      <c r="M119" s="223" t="s">
        <v>368</v>
      </c>
      <c r="N119" s="223" t="s">
        <v>294</v>
      </c>
      <c r="O119" s="224" t="s">
        <v>369</v>
      </c>
      <c r="P119" s="223" t="s">
        <v>367</v>
      </c>
      <c r="Q119" s="223" t="s">
        <v>368</v>
      </c>
      <c r="R119" s="223" t="s">
        <v>294</v>
      </c>
      <c r="S119" s="224" t="s">
        <v>369</v>
      </c>
    </row>
    <row r="120" spans="2:19" ht="32.25" customHeight="1" x14ac:dyDescent="0.35">
      <c r="B120" s="714"/>
      <c r="C120" s="1060"/>
      <c r="D120" s="189"/>
      <c r="E120" s="189"/>
      <c r="F120" s="189"/>
      <c r="G120" s="189"/>
      <c r="H120" s="208"/>
      <c r="I120" s="155"/>
      <c r="J120" s="155"/>
      <c r="K120" s="209"/>
      <c r="L120" s="155"/>
      <c r="M120" s="155"/>
      <c r="N120" s="155"/>
      <c r="O120" s="209"/>
      <c r="P120" s="155"/>
      <c r="Q120" s="155"/>
      <c r="R120" s="155"/>
      <c r="S120" s="209"/>
    </row>
    <row r="121" spans="2:19" ht="32.25" customHeight="1" x14ac:dyDescent="0.35">
      <c r="B121" s="714"/>
      <c r="C121" s="988" t="s">
        <v>370</v>
      </c>
      <c r="D121" s="173" t="s">
        <v>371</v>
      </c>
      <c r="E121" s="1004" t="s">
        <v>372</v>
      </c>
      <c r="F121" s="1037"/>
      <c r="G121" s="174" t="s">
        <v>373</v>
      </c>
      <c r="H121" s="173" t="s">
        <v>371</v>
      </c>
      <c r="I121" s="1004" t="s">
        <v>372</v>
      </c>
      <c r="J121" s="1037"/>
      <c r="K121" s="174" t="s">
        <v>373</v>
      </c>
      <c r="L121" s="173" t="s">
        <v>371</v>
      </c>
      <c r="M121" s="1004" t="s">
        <v>372</v>
      </c>
      <c r="N121" s="1037"/>
      <c r="O121" s="174" t="s">
        <v>373</v>
      </c>
      <c r="P121" s="173" t="s">
        <v>371</v>
      </c>
      <c r="Q121" s="173" t="s">
        <v>372</v>
      </c>
      <c r="R121" s="1004" t="s">
        <v>372</v>
      </c>
      <c r="S121" s="1037"/>
    </row>
    <row r="122" spans="2:19" ht="23.25" customHeight="1" x14ac:dyDescent="0.35">
      <c r="B122" s="714"/>
      <c r="C122" s="714"/>
      <c r="D122" s="226"/>
      <c r="E122" s="1061"/>
      <c r="F122" s="1062"/>
      <c r="G122" s="177"/>
      <c r="H122" s="227"/>
      <c r="I122" s="1057"/>
      <c r="J122" s="1058"/>
      <c r="K122" s="198"/>
      <c r="L122" s="227"/>
      <c r="M122" s="1057"/>
      <c r="N122" s="1058"/>
      <c r="O122" s="180"/>
      <c r="P122" s="227"/>
      <c r="Q122" s="178"/>
      <c r="R122" s="1057"/>
      <c r="S122" s="1058"/>
    </row>
    <row r="123" spans="2:19" ht="23.25" customHeight="1" outlineLevel="1" x14ac:dyDescent="0.35">
      <c r="B123" s="714"/>
      <c r="C123" s="714"/>
      <c r="D123" s="173" t="s">
        <v>371</v>
      </c>
      <c r="E123" s="1004" t="s">
        <v>372</v>
      </c>
      <c r="F123" s="1037"/>
      <c r="G123" s="174" t="s">
        <v>373</v>
      </c>
      <c r="H123" s="173" t="s">
        <v>371</v>
      </c>
      <c r="I123" s="1004" t="s">
        <v>372</v>
      </c>
      <c r="J123" s="1037"/>
      <c r="K123" s="174" t="s">
        <v>373</v>
      </c>
      <c r="L123" s="173" t="s">
        <v>371</v>
      </c>
      <c r="M123" s="1004" t="s">
        <v>372</v>
      </c>
      <c r="N123" s="1037"/>
      <c r="O123" s="174" t="s">
        <v>373</v>
      </c>
      <c r="P123" s="173" t="s">
        <v>371</v>
      </c>
      <c r="Q123" s="173" t="s">
        <v>372</v>
      </c>
      <c r="R123" s="1004" t="s">
        <v>372</v>
      </c>
      <c r="S123" s="1037"/>
    </row>
    <row r="124" spans="2:19" ht="23.25" customHeight="1" outlineLevel="1" x14ac:dyDescent="0.35">
      <c r="B124" s="714"/>
      <c r="C124" s="714"/>
      <c r="D124" s="226"/>
      <c r="E124" s="1061"/>
      <c r="F124" s="1062"/>
      <c r="G124" s="177"/>
      <c r="H124" s="227"/>
      <c r="I124" s="1057"/>
      <c r="J124" s="1058"/>
      <c r="K124" s="180"/>
      <c r="L124" s="227"/>
      <c r="M124" s="1057"/>
      <c r="N124" s="1058"/>
      <c r="O124" s="180"/>
      <c r="P124" s="227"/>
      <c r="Q124" s="178"/>
      <c r="R124" s="1057"/>
      <c r="S124" s="1058"/>
    </row>
    <row r="125" spans="2:19" ht="23.25" customHeight="1" outlineLevel="1" x14ac:dyDescent="0.35">
      <c r="B125" s="714"/>
      <c r="C125" s="714"/>
      <c r="D125" s="173" t="s">
        <v>371</v>
      </c>
      <c r="E125" s="1004" t="s">
        <v>372</v>
      </c>
      <c r="F125" s="1037"/>
      <c r="G125" s="174" t="s">
        <v>373</v>
      </c>
      <c r="H125" s="173" t="s">
        <v>371</v>
      </c>
      <c r="I125" s="1004" t="s">
        <v>372</v>
      </c>
      <c r="J125" s="1037"/>
      <c r="K125" s="174" t="s">
        <v>373</v>
      </c>
      <c r="L125" s="173" t="s">
        <v>371</v>
      </c>
      <c r="M125" s="1004" t="s">
        <v>372</v>
      </c>
      <c r="N125" s="1037"/>
      <c r="O125" s="174" t="s">
        <v>373</v>
      </c>
      <c r="P125" s="173" t="s">
        <v>371</v>
      </c>
      <c r="Q125" s="173" t="s">
        <v>372</v>
      </c>
      <c r="R125" s="1004" t="s">
        <v>372</v>
      </c>
      <c r="S125" s="1037"/>
    </row>
    <row r="126" spans="2:19" ht="23.25" customHeight="1" outlineLevel="1" x14ac:dyDescent="0.35">
      <c r="B126" s="714"/>
      <c r="C126" s="714"/>
      <c r="D126" s="226"/>
      <c r="E126" s="1061"/>
      <c r="F126" s="1062"/>
      <c r="G126" s="177"/>
      <c r="H126" s="227"/>
      <c r="I126" s="1057"/>
      <c r="J126" s="1058"/>
      <c r="K126" s="180"/>
      <c r="L126" s="227"/>
      <c r="M126" s="1057"/>
      <c r="N126" s="1058"/>
      <c r="O126" s="180"/>
      <c r="P126" s="227"/>
      <c r="Q126" s="178"/>
      <c r="R126" s="1057"/>
      <c r="S126" s="1058"/>
    </row>
    <row r="127" spans="2:19" ht="23.25" customHeight="1" outlineLevel="1" x14ac:dyDescent="0.35">
      <c r="B127" s="714"/>
      <c r="C127" s="714"/>
      <c r="D127" s="173" t="s">
        <v>371</v>
      </c>
      <c r="E127" s="1004" t="s">
        <v>372</v>
      </c>
      <c r="F127" s="1037"/>
      <c r="G127" s="174" t="s">
        <v>373</v>
      </c>
      <c r="H127" s="173" t="s">
        <v>371</v>
      </c>
      <c r="I127" s="1004" t="s">
        <v>372</v>
      </c>
      <c r="J127" s="1037"/>
      <c r="K127" s="174" t="s">
        <v>373</v>
      </c>
      <c r="L127" s="173" t="s">
        <v>371</v>
      </c>
      <c r="M127" s="1004" t="s">
        <v>372</v>
      </c>
      <c r="N127" s="1037"/>
      <c r="O127" s="174" t="s">
        <v>373</v>
      </c>
      <c r="P127" s="173" t="s">
        <v>371</v>
      </c>
      <c r="Q127" s="173" t="s">
        <v>372</v>
      </c>
      <c r="R127" s="1004" t="s">
        <v>372</v>
      </c>
      <c r="S127" s="1037"/>
    </row>
    <row r="128" spans="2:19" ht="23.25" customHeight="1" outlineLevel="1" x14ac:dyDescent="0.35">
      <c r="B128" s="989"/>
      <c r="C128" s="989"/>
      <c r="D128" s="226"/>
      <c r="E128" s="1061"/>
      <c r="F128" s="1062"/>
      <c r="G128" s="177"/>
      <c r="H128" s="227"/>
      <c r="I128" s="1057"/>
      <c r="J128" s="1058"/>
      <c r="K128" s="180"/>
      <c r="L128" s="227"/>
      <c r="M128" s="1057"/>
      <c r="N128" s="1058"/>
      <c r="O128" s="180"/>
      <c r="P128" s="227"/>
      <c r="Q128" s="178"/>
      <c r="R128" s="1057"/>
      <c r="S128" s="1058"/>
    </row>
    <row r="129" spans="2:19" ht="15" thickBot="1" x14ac:dyDescent="0.4">
      <c r="B129" s="164"/>
      <c r="C129" s="164"/>
    </row>
    <row r="130" spans="2:19" ht="15" thickBot="1" x14ac:dyDescent="0.4">
      <c r="B130" s="164"/>
      <c r="C130" s="164"/>
      <c r="D130" s="950" t="s">
        <v>295</v>
      </c>
      <c r="E130" s="951"/>
      <c r="F130" s="951"/>
      <c r="G130" s="952"/>
      <c r="H130" s="950" t="s">
        <v>296</v>
      </c>
      <c r="I130" s="951"/>
      <c r="J130" s="951"/>
      <c r="K130" s="952"/>
      <c r="L130" s="951" t="s">
        <v>297</v>
      </c>
      <c r="M130" s="951"/>
      <c r="N130" s="951"/>
      <c r="O130" s="951"/>
      <c r="P130" s="950" t="s">
        <v>298</v>
      </c>
      <c r="Q130" s="951"/>
      <c r="R130" s="951"/>
      <c r="S130" s="952"/>
    </row>
    <row r="131" spans="2:19" x14ac:dyDescent="0.35">
      <c r="B131" s="973" t="s">
        <v>374</v>
      </c>
      <c r="C131" s="973" t="s">
        <v>375</v>
      </c>
      <c r="D131" s="1006" t="s">
        <v>376</v>
      </c>
      <c r="E131" s="1012"/>
      <c r="F131" s="1012"/>
      <c r="G131" s="1014"/>
      <c r="H131" s="1006" t="s">
        <v>376</v>
      </c>
      <c r="I131" s="1012"/>
      <c r="J131" s="1012"/>
      <c r="K131" s="1014"/>
      <c r="L131" s="1006" t="s">
        <v>376</v>
      </c>
      <c r="M131" s="1012"/>
      <c r="N131" s="1012"/>
      <c r="O131" s="1014"/>
      <c r="P131" s="1006" t="s">
        <v>376</v>
      </c>
      <c r="Q131" s="1012"/>
      <c r="R131" s="1012"/>
      <c r="S131" s="1014"/>
    </row>
    <row r="132" spans="2:19" ht="45" customHeight="1" x14ac:dyDescent="0.35">
      <c r="B132" s="975"/>
      <c r="C132" s="975"/>
      <c r="D132" s="1026" t="s">
        <v>436</v>
      </c>
      <c r="E132" s="1027"/>
      <c r="F132" s="1027"/>
      <c r="G132" s="1028"/>
      <c r="H132" s="1020" t="s">
        <v>427</v>
      </c>
      <c r="I132" s="1073"/>
      <c r="J132" s="1073"/>
      <c r="K132" s="1021"/>
      <c r="L132" s="1074" t="s">
        <v>436</v>
      </c>
      <c r="M132" s="1075"/>
      <c r="N132" s="1075"/>
      <c r="O132" s="1076"/>
      <c r="P132" s="1077"/>
      <c r="Q132" s="1078"/>
      <c r="R132" s="1078"/>
      <c r="S132" s="1079"/>
    </row>
    <row r="133" spans="2:19" ht="32.25" customHeight="1" x14ac:dyDescent="0.35">
      <c r="B133" s="985" t="s">
        <v>377</v>
      </c>
      <c r="C133" s="985" t="s">
        <v>378</v>
      </c>
      <c r="D133" s="223" t="s">
        <v>379</v>
      </c>
      <c r="E133" s="193" t="s">
        <v>294</v>
      </c>
      <c r="F133" s="173" t="s">
        <v>316</v>
      </c>
      <c r="G133" s="174" t="s">
        <v>333</v>
      </c>
      <c r="H133" s="223" t="s">
        <v>379</v>
      </c>
      <c r="I133" s="193" t="s">
        <v>294</v>
      </c>
      <c r="J133" s="173" t="s">
        <v>316</v>
      </c>
      <c r="K133" s="174" t="s">
        <v>333</v>
      </c>
      <c r="L133" s="223" t="s">
        <v>379</v>
      </c>
      <c r="M133" s="193" t="s">
        <v>294</v>
      </c>
      <c r="N133" s="173" t="s">
        <v>316</v>
      </c>
      <c r="O133" s="174" t="s">
        <v>333</v>
      </c>
      <c r="P133" s="223" t="s">
        <v>379</v>
      </c>
      <c r="Q133" s="193" t="s">
        <v>294</v>
      </c>
      <c r="R133" s="173" t="s">
        <v>316</v>
      </c>
      <c r="S133" s="174" t="s">
        <v>333</v>
      </c>
    </row>
    <row r="134" spans="2:19" ht="23.25" customHeight="1" x14ac:dyDescent="0.35">
      <c r="B134" s="986"/>
      <c r="C134" s="987"/>
      <c r="D134" s="189"/>
      <c r="E134" s="228" t="s">
        <v>452</v>
      </c>
      <c r="F134" s="176" t="s">
        <v>462</v>
      </c>
      <c r="G134" s="207" t="s">
        <v>539</v>
      </c>
      <c r="H134" s="155">
        <v>3</v>
      </c>
      <c r="I134" s="238" t="s">
        <v>452</v>
      </c>
      <c r="J134" s="155" t="s">
        <v>462</v>
      </c>
      <c r="K134" s="236" t="s">
        <v>539</v>
      </c>
      <c r="L134" s="155">
        <v>0</v>
      </c>
      <c r="M134" s="238" t="s">
        <v>452</v>
      </c>
      <c r="N134" s="155" t="s">
        <v>462</v>
      </c>
      <c r="O134" s="626" t="s">
        <v>1116</v>
      </c>
      <c r="P134" s="155"/>
      <c r="Q134" s="238"/>
      <c r="R134" s="155"/>
      <c r="S134" s="236"/>
    </row>
    <row r="135" spans="2:19" ht="29.25" customHeight="1" x14ac:dyDescent="0.35">
      <c r="B135" s="986"/>
      <c r="C135" s="985" t="s">
        <v>380</v>
      </c>
      <c r="D135" s="173" t="s">
        <v>381</v>
      </c>
      <c r="E135" s="1004" t="s">
        <v>382</v>
      </c>
      <c r="F135" s="1037"/>
      <c r="G135" s="174" t="s">
        <v>383</v>
      </c>
      <c r="H135" s="173" t="s">
        <v>381</v>
      </c>
      <c r="I135" s="1004" t="s">
        <v>382</v>
      </c>
      <c r="J135" s="1037"/>
      <c r="K135" s="174" t="s">
        <v>383</v>
      </c>
      <c r="L135" s="173" t="s">
        <v>381</v>
      </c>
      <c r="M135" s="1004" t="s">
        <v>382</v>
      </c>
      <c r="N135" s="1037"/>
      <c r="O135" s="174" t="s">
        <v>383</v>
      </c>
      <c r="P135" s="173" t="s">
        <v>381</v>
      </c>
      <c r="Q135" s="1004" t="s">
        <v>382</v>
      </c>
      <c r="R135" s="1037"/>
      <c r="S135" s="174" t="s">
        <v>383</v>
      </c>
    </row>
    <row r="136" spans="2:19" ht="36.65" customHeight="1" x14ac:dyDescent="0.35">
      <c r="B136" s="987"/>
      <c r="C136" s="987"/>
      <c r="D136" s="226"/>
      <c r="E136" s="1061" t="s">
        <v>399</v>
      </c>
      <c r="F136" s="1062"/>
      <c r="G136" s="177" t="s">
        <v>502</v>
      </c>
      <c r="H136" s="227">
        <v>3</v>
      </c>
      <c r="I136" s="1057" t="s">
        <v>394</v>
      </c>
      <c r="J136" s="1058"/>
      <c r="K136" s="180" t="s">
        <v>488</v>
      </c>
      <c r="L136" s="227">
        <v>0</v>
      </c>
      <c r="M136" s="1057" t="s">
        <v>394</v>
      </c>
      <c r="N136" s="1058"/>
      <c r="O136" s="180" t="s">
        <v>488</v>
      </c>
      <c r="P136" s="227"/>
      <c r="Q136" s="1057"/>
      <c r="R136" s="1058"/>
      <c r="S136" s="180"/>
    </row>
    <row r="137" spans="2:19" ht="15" thickBot="1" x14ac:dyDescent="0.4"/>
    <row r="138" spans="2:19" hidden="1" x14ac:dyDescent="0.35"/>
    <row r="139" spans="2:19" hidden="1" x14ac:dyDescent="0.35"/>
    <row r="140" spans="2:19" hidden="1" x14ac:dyDescent="0.35"/>
    <row r="141" spans="2:19" hidden="1" x14ac:dyDescent="0.35"/>
    <row r="142" spans="2:19" hidden="1" x14ac:dyDescent="0.35">
      <c r="D142" t="s">
        <v>384</v>
      </c>
    </row>
    <row r="143" spans="2:19" hidden="1" x14ac:dyDescent="0.35">
      <c r="D143" t="s">
        <v>385</v>
      </c>
      <c r="E143" t="s">
        <v>386</v>
      </c>
      <c r="F143" t="s">
        <v>387</v>
      </c>
      <c r="H143" t="s">
        <v>388</v>
      </c>
      <c r="I143" t="s">
        <v>389</v>
      </c>
    </row>
    <row r="144" spans="2:19" hidden="1" x14ac:dyDescent="0.35">
      <c r="D144" t="s">
        <v>390</v>
      </c>
      <c r="E144" t="s">
        <v>391</v>
      </c>
      <c r="F144" t="s">
        <v>392</v>
      </c>
      <c r="H144" t="s">
        <v>393</v>
      </c>
      <c r="I144" t="s">
        <v>394</v>
      </c>
    </row>
    <row r="145" spans="2:12" hidden="1" x14ac:dyDescent="0.35">
      <c r="D145" t="s">
        <v>395</v>
      </c>
      <c r="E145" t="s">
        <v>396</v>
      </c>
      <c r="F145" t="s">
        <v>397</v>
      </c>
      <c r="H145" t="s">
        <v>398</v>
      </c>
      <c r="I145" t="s">
        <v>399</v>
      </c>
    </row>
    <row r="146" spans="2:12" hidden="1" x14ac:dyDescent="0.35">
      <c r="D146" t="s">
        <v>400</v>
      </c>
      <c r="F146" t="s">
        <v>401</v>
      </c>
      <c r="G146" t="s">
        <v>402</v>
      </c>
      <c r="H146" t="s">
        <v>403</v>
      </c>
      <c r="I146" t="s">
        <v>404</v>
      </c>
      <c r="K146" t="s">
        <v>405</v>
      </c>
    </row>
    <row r="147" spans="2:12" hidden="1" x14ac:dyDescent="0.35">
      <c r="D147" t="s">
        <v>406</v>
      </c>
      <c r="F147" t="s">
        <v>407</v>
      </c>
      <c r="G147" t="s">
        <v>408</v>
      </c>
      <c r="H147" t="s">
        <v>409</v>
      </c>
      <c r="I147" t="s">
        <v>410</v>
      </c>
      <c r="K147" t="s">
        <v>411</v>
      </c>
      <c r="L147" t="s">
        <v>412</v>
      </c>
    </row>
    <row r="148" spans="2:12" hidden="1" x14ac:dyDescent="0.35">
      <c r="D148" t="s">
        <v>413</v>
      </c>
      <c r="E148" s="229" t="s">
        <v>414</v>
      </c>
      <c r="G148" t="s">
        <v>415</v>
      </c>
      <c r="H148" t="s">
        <v>416</v>
      </c>
      <c r="K148" t="s">
        <v>417</v>
      </c>
      <c r="L148" t="s">
        <v>418</v>
      </c>
    </row>
    <row r="149" spans="2:12" hidden="1" x14ac:dyDescent="0.35">
      <c r="D149" t="s">
        <v>419</v>
      </c>
      <c r="E149" s="230" t="s">
        <v>420</v>
      </c>
      <c r="K149" t="s">
        <v>421</v>
      </c>
      <c r="L149" t="s">
        <v>422</v>
      </c>
    </row>
    <row r="150" spans="2:12" hidden="1" x14ac:dyDescent="0.35">
      <c r="E150" s="231" t="s">
        <v>423</v>
      </c>
      <c r="H150" t="s">
        <v>424</v>
      </c>
      <c r="K150" t="s">
        <v>425</v>
      </c>
      <c r="L150" t="s">
        <v>426</v>
      </c>
    </row>
    <row r="151" spans="2:12" hidden="1" x14ac:dyDescent="0.35">
      <c r="H151" t="s">
        <v>427</v>
      </c>
      <c r="K151" t="s">
        <v>428</v>
      </c>
      <c r="L151" t="s">
        <v>429</v>
      </c>
    </row>
    <row r="152" spans="2:12" hidden="1" x14ac:dyDescent="0.35">
      <c r="H152" t="s">
        <v>430</v>
      </c>
      <c r="K152" t="s">
        <v>431</v>
      </c>
      <c r="L152" t="s">
        <v>432</v>
      </c>
    </row>
    <row r="153" spans="2:12" hidden="1" x14ac:dyDescent="0.35">
      <c r="B153" t="s">
        <v>433</v>
      </c>
      <c r="C153" t="s">
        <v>434</v>
      </c>
      <c r="D153" t="s">
        <v>433</v>
      </c>
      <c r="G153" t="s">
        <v>435</v>
      </c>
      <c r="H153" t="s">
        <v>436</v>
      </c>
      <c r="J153" t="s">
        <v>263</v>
      </c>
      <c r="K153" t="s">
        <v>437</v>
      </c>
      <c r="L153" t="s">
        <v>438</v>
      </c>
    </row>
    <row r="154" spans="2:12" hidden="1" x14ac:dyDescent="0.35">
      <c r="B154">
        <v>1</v>
      </c>
      <c r="C154" t="s">
        <v>439</v>
      </c>
      <c r="D154" t="s">
        <v>440</v>
      </c>
      <c r="E154" t="s">
        <v>333</v>
      </c>
      <c r="F154" t="s">
        <v>11</v>
      </c>
      <c r="G154" t="s">
        <v>441</v>
      </c>
      <c r="H154" t="s">
        <v>442</v>
      </c>
      <c r="J154" t="s">
        <v>417</v>
      </c>
      <c r="K154" t="s">
        <v>443</v>
      </c>
    </row>
    <row r="155" spans="2:12" hidden="1" x14ac:dyDescent="0.35">
      <c r="B155">
        <v>2</v>
      </c>
      <c r="C155" t="s">
        <v>444</v>
      </c>
      <c r="D155" t="s">
        <v>445</v>
      </c>
      <c r="E155" t="s">
        <v>316</v>
      </c>
      <c r="F155" t="s">
        <v>18</v>
      </c>
      <c r="G155" t="s">
        <v>446</v>
      </c>
      <c r="J155" t="s">
        <v>447</v>
      </c>
      <c r="K155" t="s">
        <v>448</v>
      </c>
    </row>
    <row r="156" spans="2:12" hidden="1" x14ac:dyDescent="0.35">
      <c r="B156">
        <v>3</v>
      </c>
      <c r="C156" t="s">
        <v>449</v>
      </c>
      <c r="D156" t="s">
        <v>450</v>
      </c>
      <c r="E156" t="s">
        <v>294</v>
      </c>
      <c r="G156" t="s">
        <v>451</v>
      </c>
      <c r="J156" t="s">
        <v>452</v>
      </c>
      <c r="K156" t="s">
        <v>453</v>
      </c>
    </row>
    <row r="157" spans="2:12" hidden="1" x14ac:dyDescent="0.35">
      <c r="B157">
        <v>4</v>
      </c>
      <c r="C157" t="s">
        <v>442</v>
      </c>
      <c r="H157" t="s">
        <v>454</v>
      </c>
      <c r="I157" t="s">
        <v>455</v>
      </c>
      <c r="J157" t="s">
        <v>456</v>
      </c>
      <c r="K157" t="s">
        <v>457</v>
      </c>
    </row>
    <row r="158" spans="2:12" hidden="1" x14ac:dyDescent="0.35">
      <c r="D158" t="s">
        <v>451</v>
      </c>
      <c r="H158" t="s">
        <v>458</v>
      </c>
      <c r="I158" t="s">
        <v>459</v>
      </c>
      <c r="J158" t="s">
        <v>460</v>
      </c>
      <c r="K158" t="s">
        <v>461</v>
      </c>
    </row>
    <row r="159" spans="2:12" hidden="1" x14ac:dyDescent="0.35">
      <c r="D159" t="s">
        <v>462</v>
      </c>
      <c r="H159" t="s">
        <v>463</v>
      </c>
      <c r="I159" t="s">
        <v>464</v>
      </c>
      <c r="J159" t="s">
        <v>465</v>
      </c>
      <c r="K159" t="s">
        <v>466</v>
      </c>
    </row>
    <row r="160" spans="2:12" hidden="1" x14ac:dyDescent="0.35">
      <c r="D160" t="s">
        <v>467</v>
      </c>
      <c r="H160" t="s">
        <v>468</v>
      </c>
      <c r="J160" t="s">
        <v>469</v>
      </c>
      <c r="K160" t="s">
        <v>470</v>
      </c>
    </row>
    <row r="161" spans="2:11" hidden="1" x14ac:dyDescent="0.35">
      <c r="H161" t="s">
        <v>471</v>
      </c>
      <c r="J161" t="s">
        <v>472</v>
      </c>
    </row>
    <row r="162" spans="2:11" ht="58" hidden="1" x14ac:dyDescent="0.35">
      <c r="D162" s="185" t="s">
        <v>473</v>
      </c>
      <c r="E162" t="s">
        <v>474</v>
      </c>
      <c r="F162" t="s">
        <v>475</v>
      </c>
      <c r="G162" t="s">
        <v>476</v>
      </c>
      <c r="H162" t="s">
        <v>477</v>
      </c>
      <c r="I162" t="s">
        <v>478</v>
      </c>
      <c r="J162" t="s">
        <v>479</v>
      </c>
      <c r="K162" t="s">
        <v>480</v>
      </c>
    </row>
    <row r="163" spans="2:11" ht="72.5" hidden="1" x14ac:dyDescent="0.35">
      <c r="B163" t="s">
        <v>582</v>
      </c>
      <c r="C163" t="s">
        <v>581</v>
      </c>
      <c r="D163" s="185" t="s">
        <v>481</v>
      </c>
      <c r="E163" t="s">
        <v>482</v>
      </c>
      <c r="F163" t="s">
        <v>483</v>
      </c>
      <c r="G163" t="s">
        <v>484</v>
      </c>
      <c r="H163" t="s">
        <v>485</v>
      </c>
      <c r="I163" t="s">
        <v>486</v>
      </c>
      <c r="J163" t="s">
        <v>487</v>
      </c>
      <c r="K163" t="s">
        <v>488</v>
      </c>
    </row>
    <row r="164" spans="2:11" ht="43.5" hidden="1" x14ac:dyDescent="0.35">
      <c r="B164" t="s">
        <v>583</v>
      </c>
      <c r="C164" t="s">
        <v>580</v>
      </c>
      <c r="D164" s="185" t="s">
        <v>489</v>
      </c>
      <c r="E164" t="s">
        <v>490</v>
      </c>
      <c r="F164" t="s">
        <v>491</v>
      </c>
      <c r="G164" t="s">
        <v>492</v>
      </c>
      <c r="H164" t="s">
        <v>493</v>
      </c>
      <c r="I164" t="s">
        <v>494</v>
      </c>
      <c r="J164" t="s">
        <v>495</v>
      </c>
      <c r="K164" t="s">
        <v>496</v>
      </c>
    </row>
    <row r="165" spans="2:11" hidden="1" x14ac:dyDescent="0.35">
      <c r="B165" t="s">
        <v>584</v>
      </c>
      <c r="C165" t="s">
        <v>579</v>
      </c>
      <c r="F165" t="s">
        <v>497</v>
      </c>
      <c r="G165" t="s">
        <v>498</v>
      </c>
      <c r="H165" t="s">
        <v>499</v>
      </c>
      <c r="I165" t="s">
        <v>500</v>
      </c>
      <c r="J165" t="s">
        <v>501</v>
      </c>
      <c r="K165" t="s">
        <v>502</v>
      </c>
    </row>
    <row r="166" spans="2:11" hidden="1" x14ac:dyDescent="0.35">
      <c r="B166" t="s">
        <v>585</v>
      </c>
      <c r="G166" t="s">
        <v>503</v>
      </c>
      <c r="H166" t="s">
        <v>504</v>
      </c>
      <c r="I166" t="s">
        <v>505</v>
      </c>
      <c r="J166" t="s">
        <v>506</v>
      </c>
      <c r="K166" t="s">
        <v>507</v>
      </c>
    </row>
    <row r="167" spans="2:11" hidden="1" x14ac:dyDescent="0.35">
      <c r="C167" t="s">
        <v>508</v>
      </c>
      <c r="J167" t="s">
        <v>509</v>
      </c>
    </row>
    <row r="168" spans="2:11" hidden="1" x14ac:dyDescent="0.35">
      <c r="C168" t="s">
        <v>510</v>
      </c>
      <c r="I168" t="s">
        <v>511</v>
      </c>
      <c r="J168" t="s">
        <v>512</v>
      </c>
    </row>
    <row r="169" spans="2:11" hidden="1" x14ac:dyDescent="0.35">
      <c r="B169" s="239" t="s">
        <v>586</v>
      </c>
      <c r="C169" t="s">
        <v>513</v>
      </c>
      <c r="I169" t="s">
        <v>514</v>
      </c>
      <c r="J169" t="s">
        <v>515</v>
      </c>
    </row>
    <row r="170" spans="2:11" hidden="1" x14ac:dyDescent="0.35">
      <c r="B170" s="239" t="s">
        <v>29</v>
      </c>
      <c r="C170" t="s">
        <v>516</v>
      </c>
      <c r="D170" t="s">
        <v>517</v>
      </c>
      <c r="E170" t="s">
        <v>518</v>
      </c>
      <c r="I170" t="s">
        <v>519</v>
      </c>
      <c r="J170" t="s">
        <v>263</v>
      </c>
    </row>
    <row r="171" spans="2:11" hidden="1" x14ac:dyDescent="0.35">
      <c r="B171" s="239" t="s">
        <v>16</v>
      </c>
      <c r="D171" t="s">
        <v>520</v>
      </c>
      <c r="E171" t="s">
        <v>521</v>
      </c>
      <c r="H171" t="s">
        <v>393</v>
      </c>
      <c r="I171" t="s">
        <v>522</v>
      </c>
    </row>
    <row r="172" spans="2:11" hidden="1" x14ac:dyDescent="0.35">
      <c r="B172" s="239" t="s">
        <v>34</v>
      </c>
      <c r="D172" t="s">
        <v>523</v>
      </c>
      <c r="E172" t="s">
        <v>524</v>
      </c>
      <c r="H172" t="s">
        <v>403</v>
      </c>
      <c r="I172" t="s">
        <v>525</v>
      </c>
      <c r="J172" t="s">
        <v>526</v>
      </c>
    </row>
    <row r="173" spans="2:11" hidden="1" x14ac:dyDescent="0.35">
      <c r="B173" s="239" t="s">
        <v>587</v>
      </c>
      <c r="C173" t="s">
        <v>527</v>
      </c>
      <c r="D173" t="s">
        <v>528</v>
      </c>
      <c r="H173" t="s">
        <v>409</v>
      </c>
      <c r="I173" t="s">
        <v>529</v>
      </c>
      <c r="J173" t="s">
        <v>530</v>
      </c>
    </row>
    <row r="174" spans="2:11" hidden="1" x14ac:dyDescent="0.35">
      <c r="B174" s="239" t="s">
        <v>588</v>
      </c>
      <c r="C174" t="s">
        <v>531</v>
      </c>
      <c r="H174" t="s">
        <v>416</v>
      </c>
      <c r="I174" t="s">
        <v>532</v>
      </c>
    </row>
    <row r="175" spans="2:11" hidden="1" x14ac:dyDescent="0.35">
      <c r="B175" s="239" t="s">
        <v>589</v>
      </c>
      <c r="C175" t="s">
        <v>533</v>
      </c>
      <c r="E175" t="s">
        <v>534</v>
      </c>
      <c r="H175" t="s">
        <v>535</v>
      </c>
      <c r="I175" t="s">
        <v>536</v>
      </c>
    </row>
    <row r="176" spans="2:11" hidden="1" x14ac:dyDescent="0.35">
      <c r="B176" s="239" t="s">
        <v>590</v>
      </c>
      <c r="C176" t="s">
        <v>537</v>
      </c>
      <c r="E176" t="s">
        <v>538</v>
      </c>
      <c r="H176" t="s">
        <v>539</v>
      </c>
      <c r="I176" t="s">
        <v>540</v>
      </c>
    </row>
    <row r="177" spans="2:9" hidden="1" x14ac:dyDescent="0.35">
      <c r="B177" s="239" t="s">
        <v>591</v>
      </c>
      <c r="C177" t="s">
        <v>541</v>
      </c>
      <c r="E177" t="s">
        <v>542</v>
      </c>
      <c r="H177" t="s">
        <v>543</v>
      </c>
      <c r="I177" t="s">
        <v>544</v>
      </c>
    </row>
    <row r="178" spans="2:9" hidden="1" x14ac:dyDescent="0.35">
      <c r="B178" s="239" t="s">
        <v>592</v>
      </c>
      <c r="C178" t="s">
        <v>545</v>
      </c>
      <c r="E178" t="s">
        <v>546</v>
      </c>
      <c r="H178" t="s">
        <v>547</v>
      </c>
      <c r="I178" t="s">
        <v>548</v>
      </c>
    </row>
    <row r="179" spans="2:9" hidden="1" x14ac:dyDescent="0.35">
      <c r="B179" s="239" t="s">
        <v>593</v>
      </c>
      <c r="C179" t="s">
        <v>549</v>
      </c>
      <c r="E179" t="s">
        <v>550</v>
      </c>
      <c r="H179" t="s">
        <v>551</v>
      </c>
      <c r="I179" t="s">
        <v>552</v>
      </c>
    </row>
    <row r="180" spans="2:9" hidden="1" x14ac:dyDescent="0.35">
      <c r="B180" s="239" t="s">
        <v>594</v>
      </c>
      <c r="C180" t="s">
        <v>263</v>
      </c>
      <c r="E180" t="s">
        <v>553</v>
      </c>
      <c r="H180" t="s">
        <v>554</v>
      </c>
      <c r="I180" t="s">
        <v>555</v>
      </c>
    </row>
    <row r="181" spans="2:9" hidden="1" x14ac:dyDescent="0.35">
      <c r="B181" s="239" t="s">
        <v>595</v>
      </c>
      <c r="E181" t="s">
        <v>556</v>
      </c>
      <c r="H181" t="s">
        <v>557</v>
      </c>
      <c r="I181" t="s">
        <v>558</v>
      </c>
    </row>
    <row r="182" spans="2:9" hidden="1" x14ac:dyDescent="0.35">
      <c r="B182" s="239" t="s">
        <v>596</v>
      </c>
      <c r="E182" t="s">
        <v>559</v>
      </c>
      <c r="H182" t="s">
        <v>560</v>
      </c>
      <c r="I182" t="s">
        <v>561</v>
      </c>
    </row>
    <row r="183" spans="2:9" hidden="1" x14ac:dyDescent="0.35">
      <c r="B183" s="239" t="s">
        <v>597</v>
      </c>
      <c r="E183" t="s">
        <v>562</v>
      </c>
      <c r="H183" t="s">
        <v>563</v>
      </c>
      <c r="I183" t="s">
        <v>564</v>
      </c>
    </row>
    <row r="184" spans="2:9" hidden="1" x14ac:dyDescent="0.35">
      <c r="B184" s="239" t="s">
        <v>598</v>
      </c>
      <c r="H184" t="s">
        <v>565</v>
      </c>
      <c r="I184" t="s">
        <v>566</v>
      </c>
    </row>
    <row r="185" spans="2:9" hidden="1" x14ac:dyDescent="0.35">
      <c r="B185" s="239" t="s">
        <v>599</v>
      </c>
      <c r="H185" t="s">
        <v>567</v>
      </c>
    </row>
    <row r="186" spans="2:9" hidden="1" x14ac:dyDescent="0.35">
      <c r="B186" s="239" t="s">
        <v>600</v>
      </c>
      <c r="H186" t="s">
        <v>568</v>
      </c>
    </row>
    <row r="187" spans="2:9" hidden="1" x14ac:dyDescent="0.35">
      <c r="B187" s="239" t="s">
        <v>601</v>
      </c>
      <c r="H187" t="s">
        <v>569</v>
      </c>
    </row>
    <row r="188" spans="2:9" hidden="1" x14ac:dyDescent="0.35">
      <c r="B188" s="239" t="s">
        <v>602</v>
      </c>
      <c r="H188" t="s">
        <v>570</v>
      </c>
    </row>
    <row r="189" spans="2:9" hidden="1" x14ac:dyDescent="0.35">
      <c r="B189" s="239" t="s">
        <v>603</v>
      </c>
      <c r="D189" t="s">
        <v>571</v>
      </c>
      <c r="H189" t="s">
        <v>572</v>
      </c>
    </row>
    <row r="190" spans="2:9" hidden="1" x14ac:dyDescent="0.35">
      <c r="B190" s="239" t="s">
        <v>604</v>
      </c>
      <c r="D190" t="s">
        <v>573</v>
      </c>
      <c r="H190" t="s">
        <v>574</v>
      </c>
    </row>
    <row r="191" spans="2:9" hidden="1" x14ac:dyDescent="0.35">
      <c r="B191" s="239" t="s">
        <v>605</v>
      </c>
      <c r="D191" t="s">
        <v>575</v>
      </c>
      <c r="H191" t="s">
        <v>576</v>
      </c>
    </row>
    <row r="192" spans="2:9" hidden="1" x14ac:dyDescent="0.35">
      <c r="B192" s="239" t="s">
        <v>606</v>
      </c>
      <c r="D192" t="s">
        <v>573</v>
      </c>
      <c r="H192" t="s">
        <v>577</v>
      </c>
    </row>
    <row r="193" spans="2:4" hidden="1" x14ac:dyDescent="0.35">
      <c r="B193" s="239" t="s">
        <v>607</v>
      </c>
      <c r="D193" t="s">
        <v>578</v>
      </c>
    </row>
    <row r="194" spans="2:4" hidden="1" x14ac:dyDescent="0.35">
      <c r="B194" s="239" t="s">
        <v>608</v>
      </c>
      <c r="D194" t="s">
        <v>573</v>
      </c>
    </row>
    <row r="195" spans="2:4" hidden="1" x14ac:dyDescent="0.35">
      <c r="B195" s="239" t="s">
        <v>609</v>
      </c>
    </row>
    <row r="196" spans="2:4" hidden="1" x14ac:dyDescent="0.35">
      <c r="B196" s="239" t="s">
        <v>610</v>
      </c>
    </row>
    <row r="197" spans="2:4" hidden="1" x14ac:dyDescent="0.35">
      <c r="B197" s="239" t="s">
        <v>611</v>
      </c>
    </row>
    <row r="198" spans="2:4" hidden="1" x14ac:dyDescent="0.35">
      <c r="B198" s="239" t="s">
        <v>612</v>
      </c>
    </row>
    <row r="199" spans="2:4" hidden="1" x14ac:dyDescent="0.35">
      <c r="B199" s="239" t="s">
        <v>613</v>
      </c>
    </row>
    <row r="200" spans="2:4" hidden="1" x14ac:dyDescent="0.35">
      <c r="B200" s="239" t="s">
        <v>614</v>
      </c>
    </row>
    <row r="201" spans="2:4" hidden="1" x14ac:dyDescent="0.35">
      <c r="B201" s="239" t="s">
        <v>615</v>
      </c>
    </row>
    <row r="202" spans="2:4" hidden="1" x14ac:dyDescent="0.35">
      <c r="B202" s="239" t="s">
        <v>616</v>
      </c>
    </row>
    <row r="203" spans="2:4" hidden="1" x14ac:dyDescent="0.35">
      <c r="B203" s="239" t="s">
        <v>617</v>
      </c>
    </row>
    <row r="204" spans="2:4" hidden="1" x14ac:dyDescent="0.35">
      <c r="B204" s="239" t="s">
        <v>50</v>
      </c>
    </row>
    <row r="205" spans="2:4" hidden="1" x14ac:dyDescent="0.35">
      <c r="B205" s="239" t="s">
        <v>55</v>
      </c>
    </row>
    <row r="206" spans="2:4" hidden="1" x14ac:dyDescent="0.35">
      <c r="B206" s="239" t="s">
        <v>56</v>
      </c>
    </row>
    <row r="207" spans="2:4" hidden="1" x14ac:dyDescent="0.35">
      <c r="B207" s="239" t="s">
        <v>58</v>
      </c>
    </row>
    <row r="208" spans="2:4" hidden="1" x14ac:dyDescent="0.35">
      <c r="B208" s="239" t="s">
        <v>23</v>
      </c>
    </row>
    <row r="209" spans="2:2" hidden="1" x14ac:dyDescent="0.35">
      <c r="B209" s="239" t="s">
        <v>60</v>
      </c>
    </row>
    <row r="210" spans="2:2" hidden="1" x14ac:dyDescent="0.35">
      <c r="B210" s="239" t="s">
        <v>62</v>
      </c>
    </row>
    <row r="211" spans="2:2" hidden="1" x14ac:dyDescent="0.35">
      <c r="B211" s="239" t="s">
        <v>65</v>
      </c>
    </row>
    <row r="212" spans="2:2" hidden="1" x14ac:dyDescent="0.35">
      <c r="B212" s="239" t="s">
        <v>66</v>
      </c>
    </row>
    <row r="213" spans="2:2" hidden="1" x14ac:dyDescent="0.35">
      <c r="B213" s="239" t="s">
        <v>67</v>
      </c>
    </row>
    <row r="214" spans="2:2" hidden="1" x14ac:dyDescent="0.35">
      <c r="B214" s="239" t="s">
        <v>68</v>
      </c>
    </row>
    <row r="215" spans="2:2" hidden="1" x14ac:dyDescent="0.35">
      <c r="B215" s="239" t="s">
        <v>618</v>
      </c>
    </row>
    <row r="216" spans="2:2" hidden="1" x14ac:dyDescent="0.35">
      <c r="B216" s="239" t="s">
        <v>619</v>
      </c>
    </row>
    <row r="217" spans="2:2" hidden="1" x14ac:dyDescent="0.35">
      <c r="B217" s="239" t="s">
        <v>72</v>
      </c>
    </row>
    <row r="218" spans="2:2" hidden="1" x14ac:dyDescent="0.35">
      <c r="B218" s="239" t="s">
        <v>74</v>
      </c>
    </row>
    <row r="219" spans="2:2" hidden="1" x14ac:dyDescent="0.35">
      <c r="B219" s="239" t="s">
        <v>78</v>
      </c>
    </row>
    <row r="220" spans="2:2" hidden="1" x14ac:dyDescent="0.35">
      <c r="B220" s="239" t="s">
        <v>620</v>
      </c>
    </row>
    <row r="221" spans="2:2" hidden="1" x14ac:dyDescent="0.35">
      <c r="B221" s="239" t="s">
        <v>621</v>
      </c>
    </row>
    <row r="222" spans="2:2" hidden="1" x14ac:dyDescent="0.35">
      <c r="B222" s="239" t="s">
        <v>622</v>
      </c>
    </row>
    <row r="223" spans="2:2" hidden="1" x14ac:dyDescent="0.35">
      <c r="B223" s="239" t="s">
        <v>76</v>
      </c>
    </row>
    <row r="224" spans="2:2" hidden="1" x14ac:dyDescent="0.35">
      <c r="B224" s="239" t="s">
        <v>77</v>
      </c>
    </row>
    <row r="225" spans="2:2" hidden="1" x14ac:dyDescent="0.35">
      <c r="B225" s="239" t="s">
        <v>80</v>
      </c>
    </row>
    <row r="226" spans="2:2" hidden="1" x14ac:dyDescent="0.35">
      <c r="B226" s="239" t="s">
        <v>82</v>
      </c>
    </row>
    <row r="227" spans="2:2" hidden="1" x14ac:dyDescent="0.35">
      <c r="B227" s="239" t="s">
        <v>623</v>
      </c>
    </row>
    <row r="228" spans="2:2" hidden="1" x14ac:dyDescent="0.35">
      <c r="B228" s="239" t="s">
        <v>81</v>
      </c>
    </row>
    <row r="229" spans="2:2" hidden="1" x14ac:dyDescent="0.35">
      <c r="B229" s="239" t="s">
        <v>83</v>
      </c>
    </row>
    <row r="230" spans="2:2" hidden="1" x14ac:dyDescent="0.35">
      <c r="B230" s="239" t="s">
        <v>85</v>
      </c>
    </row>
    <row r="231" spans="2:2" hidden="1" x14ac:dyDescent="0.35">
      <c r="B231" s="239" t="s">
        <v>84</v>
      </c>
    </row>
    <row r="232" spans="2:2" hidden="1" x14ac:dyDescent="0.35">
      <c r="B232" s="239" t="s">
        <v>624</v>
      </c>
    </row>
    <row r="233" spans="2:2" hidden="1" x14ac:dyDescent="0.35">
      <c r="B233" s="239" t="s">
        <v>91</v>
      </c>
    </row>
    <row r="234" spans="2:2" hidden="1" x14ac:dyDescent="0.35">
      <c r="B234" s="239" t="s">
        <v>93</v>
      </c>
    </row>
    <row r="235" spans="2:2" hidden="1" x14ac:dyDescent="0.35">
      <c r="B235" s="239" t="s">
        <v>94</v>
      </c>
    </row>
    <row r="236" spans="2:2" hidden="1" x14ac:dyDescent="0.35">
      <c r="B236" s="239" t="s">
        <v>95</v>
      </c>
    </row>
    <row r="237" spans="2:2" hidden="1" x14ac:dyDescent="0.35">
      <c r="B237" s="239" t="s">
        <v>625</v>
      </c>
    </row>
    <row r="238" spans="2:2" hidden="1" x14ac:dyDescent="0.35">
      <c r="B238" s="239" t="s">
        <v>626</v>
      </c>
    </row>
    <row r="239" spans="2:2" hidden="1" x14ac:dyDescent="0.35">
      <c r="B239" s="239" t="s">
        <v>96</v>
      </c>
    </row>
    <row r="240" spans="2:2" hidden="1" x14ac:dyDescent="0.35">
      <c r="B240" s="239" t="s">
        <v>150</v>
      </c>
    </row>
    <row r="241" spans="2:2" hidden="1" x14ac:dyDescent="0.35">
      <c r="B241" s="239" t="s">
        <v>627</v>
      </c>
    </row>
    <row r="242" spans="2:2" ht="29" hidden="1" x14ac:dyDescent="0.35">
      <c r="B242" s="239" t="s">
        <v>628</v>
      </c>
    </row>
    <row r="243" spans="2:2" hidden="1" x14ac:dyDescent="0.35">
      <c r="B243" s="239" t="s">
        <v>101</v>
      </c>
    </row>
    <row r="244" spans="2:2" hidden="1" x14ac:dyDescent="0.35">
      <c r="B244" s="239" t="s">
        <v>103</v>
      </c>
    </row>
    <row r="245" spans="2:2" hidden="1" x14ac:dyDescent="0.35">
      <c r="B245" s="239" t="s">
        <v>629</v>
      </c>
    </row>
    <row r="246" spans="2:2" hidden="1" x14ac:dyDescent="0.35">
      <c r="B246" s="239" t="s">
        <v>151</v>
      </c>
    </row>
    <row r="247" spans="2:2" hidden="1" x14ac:dyDescent="0.35">
      <c r="B247" s="239" t="s">
        <v>168</v>
      </c>
    </row>
    <row r="248" spans="2:2" hidden="1" x14ac:dyDescent="0.35">
      <c r="B248" s="239" t="s">
        <v>102</v>
      </c>
    </row>
    <row r="249" spans="2:2" hidden="1" x14ac:dyDescent="0.35">
      <c r="B249" s="239" t="s">
        <v>106</v>
      </c>
    </row>
    <row r="250" spans="2:2" hidden="1" x14ac:dyDescent="0.35">
      <c r="B250" s="239" t="s">
        <v>100</v>
      </c>
    </row>
    <row r="251" spans="2:2" hidden="1" x14ac:dyDescent="0.35">
      <c r="B251" s="239" t="s">
        <v>122</v>
      </c>
    </row>
    <row r="252" spans="2:2" hidden="1" x14ac:dyDescent="0.35">
      <c r="B252" s="239" t="s">
        <v>630</v>
      </c>
    </row>
    <row r="253" spans="2:2" hidden="1" x14ac:dyDescent="0.35">
      <c r="B253" s="239" t="s">
        <v>108</v>
      </c>
    </row>
    <row r="254" spans="2:2" hidden="1" x14ac:dyDescent="0.35">
      <c r="B254" s="239" t="s">
        <v>111</v>
      </c>
    </row>
    <row r="255" spans="2:2" hidden="1" x14ac:dyDescent="0.35">
      <c r="B255" s="239" t="s">
        <v>117</v>
      </c>
    </row>
    <row r="256" spans="2:2" hidden="1" x14ac:dyDescent="0.35">
      <c r="B256" s="239" t="s">
        <v>114</v>
      </c>
    </row>
    <row r="257" spans="2:2" ht="29" hidden="1" x14ac:dyDescent="0.35">
      <c r="B257" s="239" t="s">
        <v>631</v>
      </c>
    </row>
    <row r="258" spans="2:2" hidden="1" x14ac:dyDescent="0.35">
      <c r="B258" s="239" t="s">
        <v>112</v>
      </c>
    </row>
    <row r="259" spans="2:2" hidden="1" x14ac:dyDescent="0.35">
      <c r="B259" s="239" t="s">
        <v>113</v>
      </c>
    </row>
    <row r="260" spans="2:2" hidden="1" x14ac:dyDescent="0.35">
      <c r="B260" s="239" t="s">
        <v>124</v>
      </c>
    </row>
    <row r="261" spans="2:2" hidden="1" x14ac:dyDescent="0.35">
      <c r="B261" s="239" t="s">
        <v>121</v>
      </c>
    </row>
    <row r="262" spans="2:2" hidden="1" x14ac:dyDescent="0.35">
      <c r="B262" s="239" t="s">
        <v>120</v>
      </c>
    </row>
    <row r="263" spans="2:2" hidden="1" x14ac:dyDescent="0.35">
      <c r="B263" s="239" t="s">
        <v>123</v>
      </c>
    </row>
    <row r="264" spans="2:2" hidden="1" x14ac:dyDescent="0.35">
      <c r="B264" s="239" t="s">
        <v>115</v>
      </c>
    </row>
    <row r="265" spans="2:2" hidden="1" x14ac:dyDescent="0.35">
      <c r="B265" s="239" t="s">
        <v>116</v>
      </c>
    </row>
    <row r="266" spans="2:2" hidden="1" x14ac:dyDescent="0.35">
      <c r="B266" s="239" t="s">
        <v>109</v>
      </c>
    </row>
    <row r="267" spans="2:2" hidden="1" x14ac:dyDescent="0.35">
      <c r="B267" s="239" t="s">
        <v>110</v>
      </c>
    </row>
    <row r="268" spans="2:2" hidden="1" x14ac:dyDescent="0.35">
      <c r="B268" s="239" t="s">
        <v>125</v>
      </c>
    </row>
    <row r="269" spans="2:2" hidden="1" x14ac:dyDescent="0.35">
      <c r="B269" s="239" t="s">
        <v>131</v>
      </c>
    </row>
    <row r="270" spans="2:2" hidden="1" x14ac:dyDescent="0.35">
      <c r="B270" s="239" t="s">
        <v>132</v>
      </c>
    </row>
    <row r="271" spans="2:2" hidden="1" x14ac:dyDescent="0.35">
      <c r="B271" s="239" t="s">
        <v>130</v>
      </c>
    </row>
    <row r="272" spans="2:2" hidden="1" x14ac:dyDescent="0.35">
      <c r="B272" s="239" t="s">
        <v>632</v>
      </c>
    </row>
    <row r="273" spans="2:2" hidden="1" x14ac:dyDescent="0.35">
      <c r="B273" s="239" t="s">
        <v>127</v>
      </c>
    </row>
    <row r="274" spans="2:2" hidden="1" x14ac:dyDescent="0.35">
      <c r="B274" s="239" t="s">
        <v>126</v>
      </c>
    </row>
    <row r="275" spans="2:2" hidden="1" x14ac:dyDescent="0.35">
      <c r="B275" s="239" t="s">
        <v>134</v>
      </c>
    </row>
    <row r="276" spans="2:2" hidden="1" x14ac:dyDescent="0.35">
      <c r="B276" s="239" t="s">
        <v>135</v>
      </c>
    </row>
    <row r="277" spans="2:2" hidden="1" x14ac:dyDescent="0.35">
      <c r="B277" s="239" t="s">
        <v>137</v>
      </c>
    </row>
    <row r="278" spans="2:2" hidden="1" x14ac:dyDescent="0.35">
      <c r="B278" s="239" t="s">
        <v>140</v>
      </c>
    </row>
    <row r="279" spans="2:2" hidden="1" x14ac:dyDescent="0.35">
      <c r="B279" s="239" t="s">
        <v>141</v>
      </c>
    </row>
    <row r="280" spans="2:2" hidden="1" x14ac:dyDescent="0.35">
      <c r="B280" s="239" t="s">
        <v>136</v>
      </c>
    </row>
    <row r="281" spans="2:2" hidden="1" x14ac:dyDescent="0.35">
      <c r="B281" s="239" t="s">
        <v>138</v>
      </c>
    </row>
    <row r="282" spans="2:2" hidden="1" x14ac:dyDescent="0.35">
      <c r="B282" s="239" t="s">
        <v>142</v>
      </c>
    </row>
    <row r="283" spans="2:2" hidden="1" x14ac:dyDescent="0.35">
      <c r="B283" s="239" t="s">
        <v>633</v>
      </c>
    </row>
    <row r="284" spans="2:2" hidden="1" x14ac:dyDescent="0.35">
      <c r="B284" s="239" t="s">
        <v>139</v>
      </c>
    </row>
    <row r="285" spans="2:2" hidden="1" x14ac:dyDescent="0.35">
      <c r="B285" s="239" t="s">
        <v>147</v>
      </c>
    </row>
    <row r="286" spans="2:2" hidden="1" x14ac:dyDescent="0.35">
      <c r="B286" s="239" t="s">
        <v>148</v>
      </c>
    </row>
    <row r="287" spans="2:2" hidden="1" x14ac:dyDescent="0.35">
      <c r="B287" s="239" t="s">
        <v>149</v>
      </c>
    </row>
    <row r="288" spans="2:2" hidden="1" x14ac:dyDescent="0.35">
      <c r="B288" s="239" t="s">
        <v>156</v>
      </c>
    </row>
    <row r="289" spans="2:2" hidden="1" x14ac:dyDescent="0.35">
      <c r="B289" s="239" t="s">
        <v>169</v>
      </c>
    </row>
    <row r="290" spans="2:2" hidden="1" x14ac:dyDescent="0.35">
      <c r="B290" s="239" t="s">
        <v>157</v>
      </c>
    </row>
    <row r="291" spans="2:2" hidden="1" x14ac:dyDescent="0.35">
      <c r="B291" s="239" t="s">
        <v>164</v>
      </c>
    </row>
    <row r="292" spans="2:2" hidden="1" x14ac:dyDescent="0.35">
      <c r="B292" s="239" t="s">
        <v>160</v>
      </c>
    </row>
    <row r="293" spans="2:2" hidden="1" x14ac:dyDescent="0.35">
      <c r="B293" s="239" t="s">
        <v>63</v>
      </c>
    </row>
    <row r="294" spans="2:2" hidden="1" x14ac:dyDescent="0.35">
      <c r="B294" s="239" t="s">
        <v>154</v>
      </c>
    </row>
    <row r="295" spans="2:2" hidden="1" x14ac:dyDescent="0.35">
      <c r="B295" s="239" t="s">
        <v>158</v>
      </c>
    </row>
    <row r="296" spans="2:2" hidden="1" x14ac:dyDescent="0.35">
      <c r="B296" s="239" t="s">
        <v>155</v>
      </c>
    </row>
    <row r="297" spans="2:2" hidden="1" x14ac:dyDescent="0.35">
      <c r="B297" s="239" t="s">
        <v>170</v>
      </c>
    </row>
    <row r="298" spans="2:2" hidden="1" x14ac:dyDescent="0.35">
      <c r="B298" s="239" t="s">
        <v>634</v>
      </c>
    </row>
    <row r="299" spans="2:2" hidden="1" x14ac:dyDescent="0.35">
      <c r="B299" s="239" t="s">
        <v>163</v>
      </c>
    </row>
    <row r="300" spans="2:2" hidden="1" x14ac:dyDescent="0.35">
      <c r="B300" s="239" t="s">
        <v>171</v>
      </c>
    </row>
    <row r="301" spans="2:2" hidden="1" x14ac:dyDescent="0.35">
      <c r="B301" s="239" t="s">
        <v>159</v>
      </c>
    </row>
    <row r="302" spans="2:2" hidden="1" x14ac:dyDescent="0.35">
      <c r="B302" s="239" t="s">
        <v>174</v>
      </c>
    </row>
    <row r="303" spans="2:2" hidden="1" x14ac:dyDescent="0.35">
      <c r="B303" s="239" t="s">
        <v>635</v>
      </c>
    </row>
    <row r="304" spans="2:2" hidden="1" x14ac:dyDescent="0.35">
      <c r="B304" s="239" t="s">
        <v>179</v>
      </c>
    </row>
    <row r="305" spans="2:2" hidden="1" x14ac:dyDescent="0.35">
      <c r="B305" s="239" t="s">
        <v>176</v>
      </c>
    </row>
    <row r="306" spans="2:2" hidden="1" x14ac:dyDescent="0.35">
      <c r="B306" s="239" t="s">
        <v>175</v>
      </c>
    </row>
    <row r="307" spans="2:2" hidden="1" x14ac:dyDescent="0.35">
      <c r="B307" s="239" t="s">
        <v>184</v>
      </c>
    </row>
    <row r="308" spans="2:2" hidden="1" x14ac:dyDescent="0.35">
      <c r="B308" s="239" t="s">
        <v>180</v>
      </c>
    </row>
    <row r="309" spans="2:2" hidden="1" x14ac:dyDescent="0.35">
      <c r="B309" s="239" t="s">
        <v>181</v>
      </c>
    </row>
    <row r="310" spans="2:2" hidden="1" x14ac:dyDescent="0.35">
      <c r="B310" s="239" t="s">
        <v>182</v>
      </c>
    </row>
    <row r="311" spans="2:2" hidden="1" x14ac:dyDescent="0.35">
      <c r="B311" s="239" t="s">
        <v>183</v>
      </c>
    </row>
    <row r="312" spans="2:2" hidden="1" x14ac:dyDescent="0.35">
      <c r="B312" s="239" t="s">
        <v>185</v>
      </c>
    </row>
    <row r="313" spans="2:2" hidden="1" x14ac:dyDescent="0.35">
      <c r="B313" s="239" t="s">
        <v>636</v>
      </c>
    </row>
    <row r="314" spans="2:2" hidden="1" x14ac:dyDescent="0.35">
      <c r="B314" s="239" t="s">
        <v>186</v>
      </c>
    </row>
    <row r="315" spans="2:2" hidden="1" x14ac:dyDescent="0.35">
      <c r="B315" s="239" t="s">
        <v>187</v>
      </c>
    </row>
    <row r="316" spans="2:2" hidden="1" x14ac:dyDescent="0.35">
      <c r="B316" s="239" t="s">
        <v>192</v>
      </c>
    </row>
    <row r="317" spans="2:2" hidden="1" x14ac:dyDescent="0.35">
      <c r="B317" s="239" t="s">
        <v>193</v>
      </c>
    </row>
    <row r="318" spans="2:2" ht="29" hidden="1" x14ac:dyDescent="0.35">
      <c r="B318" s="239" t="s">
        <v>152</v>
      </c>
    </row>
    <row r="319" spans="2:2" hidden="1" x14ac:dyDescent="0.35">
      <c r="B319" s="239" t="s">
        <v>637</v>
      </c>
    </row>
    <row r="320" spans="2:2" hidden="1" x14ac:dyDescent="0.35">
      <c r="B320" s="239" t="s">
        <v>638</v>
      </c>
    </row>
    <row r="321" spans="2:20" hidden="1" x14ac:dyDescent="0.35">
      <c r="B321" s="239" t="s">
        <v>194</v>
      </c>
    </row>
    <row r="322" spans="2:20" hidden="1" x14ac:dyDescent="0.35">
      <c r="B322" s="239" t="s">
        <v>153</v>
      </c>
    </row>
    <row r="323" spans="2:20" hidden="1" x14ac:dyDescent="0.35">
      <c r="B323" s="239" t="s">
        <v>639</v>
      </c>
    </row>
    <row r="324" spans="2:20" hidden="1" x14ac:dyDescent="0.35">
      <c r="B324" s="239" t="s">
        <v>166</v>
      </c>
    </row>
    <row r="325" spans="2:20" hidden="1" x14ac:dyDescent="0.35">
      <c r="B325" s="239" t="s">
        <v>198</v>
      </c>
    </row>
    <row r="326" spans="2:20" hidden="1" x14ac:dyDescent="0.35">
      <c r="B326" s="239" t="s">
        <v>199</v>
      </c>
    </row>
    <row r="327" spans="2:20" hidden="1" x14ac:dyDescent="0.35">
      <c r="B327" s="239" t="s">
        <v>178</v>
      </c>
    </row>
    <row r="328" spans="2:20" hidden="1" x14ac:dyDescent="0.35"/>
    <row r="329" spans="2:20" ht="15" hidden="1" thickBot="1" x14ac:dyDescent="0.4"/>
    <row r="330" spans="2:20" ht="15" thickBot="1" x14ac:dyDescent="0.4">
      <c r="B330" s="164"/>
      <c r="C330" s="164"/>
      <c r="D330" s="950" t="s">
        <v>295</v>
      </c>
      <c r="E330" s="951"/>
      <c r="F330" s="951"/>
      <c r="G330" s="952"/>
      <c r="H330" s="950" t="s">
        <v>296</v>
      </c>
      <c r="I330" s="951"/>
      <c r="J330" s="951"/>
      <c r="K330" s="952"/>
      <c r="L330" s="951" t="s">
        <v>297</v>
      </c>
      <c r="M330" s="951"/>
      <c r="N330" s="951"/>
      <c r="O330" s="951"/>
      <c r="P330" s="950" t="s">
        <v>298</v>
      </c>
      <c r="Q330" s="951"/>
      <c r="R330" s="951"/>
      <c r="S330" s="952"/>
    </row>
    <row r="331" spans="2:20" x14ac:dyDescent="0.35">
      <c r="B331" s="953" t="s">
        <v>735</v>
      </c>
      <c r="C331" s="953" t="s">
        <v>736</v>
      </c>
      <c r="D331" s="394" t="s">
        <v>737</v>
      </c>
      <c r="E331" s="394" t="s">
        <v>738</v>
      </c>
      <c r="F331" s="955" t="s">
        <v>333</v>
      </c>
      <c r="G331" s="956"/>
      <c r="H331" s="395" t="s">
        <v>739</v>
      </c>
      <c r="I331" s="394" t="s">
        <v>740</v>
      </c>
      <c r="J331" s="957" t="s">
        <v>333</v>
      </c>
      <c r="K331" s="958"/>
      <c r="L331" s="396" t="s">
        <v>739</v>
      </c>
      <c r="M331" s="397" t="s">
        <v>740</v>
      </c>
      <c r="N331" s="959" t="s">
        <v>333</v>
      </c>
      <c r="O331" s="960"/>
      <c r="P331" s="398" t="s">
        <v>741</v>
      </c>
      <c r="Q331" s="398" t="s">
        <v>742</v>
      </c>
      <c r="R331" s="961" t="s">
        <v>333</v>
      </c>
      <c r="S331" s="960"/>
    </row>
    <row r="332" spans="2:20" ht="43" customHeight="1" x14ac:dyDescent="0.35">
      <c r="B332" s="954"/>
      <c r="C332" s="954"/>
      <c r="D332" s="339"/>
      <c r="E332" s="340"/>
      <c r="F332" s="962" t="s">
        <v>929</v>
      </c>
      <c r="G332" s="963"/>
      <c r="H332" s="341" t="s">
        <v>452</v>
      </c>
      <c r="I332" s="342" t="s">
        <v>462</v>
      </c>
      <c r="J332" s="964" t="s">
        <v>929</v>
      </c>
      <c r="K332" s="965"/>
      <c r="L332" s="341" t="s">
        <v>452</v>
      </c>
      <c r="M332" s="342" t="s">
        <v>462</v>
      </c>
      <c r="N332" s="964" t="s">
        <v>929</v>
      </c>
      <c r="O332" s="965"/>
      <c r="P332" s="341"/>
      <c r="Q332" s="342"/>
      <c r="R332" s="964"/>
      <c r="S332" s="965"/>
      <c r="T332" s="350"/>
    </row>
    <row r="333" spans="2:20" ht="24" x14ac:dyDescent="0.35">
      <c r="B333" s="939" t="s">
        <v>743</v>
      </c>
      <c r="C333" s="939" t="s">
        <v>744</v>
      </c>
      <c r="D333" s="399" t="s">
        <v>745</v>
      </c>
      <c r="E333" s="390" t="s">
        <v>294</v>
      </c>
      <c r="F333" s="391" t="s">
        <v>317</v>
      </c>
      <c r="G333" s="400" t="s">
        <v>383</v>
      </c>
      <c r="H333" s="391" t="s">
        <v>745</v>
      </c>
      <c r="I333" s="390" t="s">
        <v>294</v>
      </c>
      <c r="J333" s="391" t="s">
        <v>317</v>
      </c>
      <c r="K333" s="400" t="s">
        <v>383</v>
      </c>
      <c r="L333" s="391" t="s">
        <v>745</v>
      </c>
      <c r="M333" s="390" t="s">
        <v>294</v>
      </c>
      <c r="N333" s="391" t="s">
        <v>317</v>
      </c>
      <c r="O333" s="400" t="s">
        <v>383</v>
      </c>
      <c r="P333" s="391" t="s">
        <v>745</v>
      </c>
      <c r="Q333" s="390" t="s">
        <v>294</v>
      </c>
      <c r="R333" s="391" t="s">
        <v>317</v>
      </c>
      <c r="S333" s="400" t="s">
        <v>383</v>
      </c>
    </row>
    <row r="334" spans="2:20" ht="28" customHeight="1" x14ac:dyDescent="0.35">
      <c r="B334" s="940"/>
      <c r="C334" s="941"/>
      <c r="D334" s="334"/>
      <c r="E334" s="343" t="s">
        <v>452</v>
      </c>
      <c r="F334" s="334" t="s">
        <v>931</v>
      </c>
      <c r="G334" s="344" t="s">
        <v>502</v>
      </c>
      <c r="H334" s="336">
        <v>3</v>
      </c>
      <c r="I334" s="345" t="s">
        <v>452</v>
      </c>
      <c r="J334" s="336" t="s">
        <v>930</v>
      </c>
      <c r="K334" s="338" t="s">
        <v>488</v>
      </c>
      <c r="L334" s="336">
        <v>1</v>
      </c>
      <c r="M334" s="345" t="s">
        <v>452</v>
      </c>
      <c r="N334" s="336" t="s">
        <v>930</v>
      </c>
      <c r="O334" s="338" t="s">
        <v>496</v>
      </c>
      <c r="P334" s="336"/>
      <c r="Q334" s="345"/>
      <c r="R334" s="336"/>
      <c r="S334" s="338"/>
    </row>
    <row r="335" spans="2:20" x14ac:dyDescent="0.35">
      <c r="B335" s="940"/>
      <c r="C335" s="939" t="s">
        <v>763</v>
      </c>
      <c r="D335" s="391" t="s">
        <v>746</v>
      </c>
      <c r="E335" s="942" t="s">
        <v>333</v>
      </c>
      <c r="F335" s="943"/>
      <c r="G335" s="400" t="s">
        <v>383</v>
      </c>
      <c r="H335" s="391" t="s">
        <v>746</v>
      </c>
      <c r="I335" s="942" t="s">
        <v>333</v>
      </c>
      <c r="J335" s="943"/>
      <c r="K335" s="400" t="s">
        <v>383</v>
      </c>
      <c r="L335" s="391" t="s">
        <v>746</v>
      </c>
      <c r="M335" s="942" t="s">
        <v>733</v>
      </c>
      <c r="N335" s="943"/>
      <c r="O335" s="400" t="s">
        <v>383</v>
      </c>
      <c r="P335" s="391" t="s">
        <v>746</v>
      </c>
      <c r="Q335" s="942" t="s">
        <v>733</v>
      </c>
      <c r="R335" s="943"/>
      <c r="S335" s="400" t="s">
        <v>383</v>
      </c>
    </row>
    <row r="336" spans="2:20" ht="37.5" customHeight="1" x14ac:dyDescent="0.35">
      <c r="B336" s="941"/>
      <c r="C336" s="941"/>
      <c r="D336" s="346"/>
      <c r="E336" s="944" t="s">
        <v>932</v>
      </c>
      <c r="F336" s="945"/>
      <c r="G336" s="347" t="s">
        <v>507</v>
      </c>
      <c r="H336" s="348">
        <v>6</v>
      </c>
      <c r="I336" s="946" t="s">
        <v>932</v>
      </c>
      <c r="J336" s="947"/>
      <c r="K336" s="349" t="s">
        <v>488</v>
      </c>
      <c r="L336" s="348">
        <v>2</v>
      </c>
      <c r="M336" s="948" t="s">
        <v>932</v>
      </c>
      <c r="N336" s="949"/>
      <c r="O336" s="349" t="s">
        <v>496</v>
      </c>
      <c r="P336" s="348"/>
      <c r="Q336" s="948"/>
      <c r="R336" s="949"/>
      <c r="S336" s="349"/>
    </row>
  </sheetData>
  <dataConsolidate/>
  <mergeCells count="398">
    <mergeCell ref="J75:K75"/>
    <mergeCell ref="J76:K76"/>
    <mergeCell ref="N75:O75"/>
    <mergeCell ref="N76:O76"/>
    <mergeCell ref="R75:S75"/>
    <mergeCell ref="R76:S76"/>
    <mergeCell ref="I121:J121"/>
    <mergeCell ref="I122:J122"/>
    <mergeCell ref="M121:N121"/>
    <mergeCell ref="M122:N122"/>
    <mergeCell ref="R122:S122"/>
    <mergeCell ref="R121:S121"/>
    <mergeCell ref="P108:S108"/>
    <mergeCell ref="Q105:Q106"/>
    <mergeCell ref="R105:R106"/>
    <mergeCell ref="N102:N103"/>
    <mergeCell ref="O102:O103"/>
    <mergeCell ref="P102:P103"/>
    <mergeCell ref="Q102:Q103"/>
    <mergeCell ref="R102:R103"/>
    <mergeCell ref="R109:S109"/>
    <mergeCell ref="R110:S110"/>
    <mergeCell ref="S105:S106"/>
    <mergeCell ref="L105:L106"/>
    <mergeCell ref="C2:G2"/>
    <mergeCell ref="B6:G6"/>
    <mergeCell ref="B7:G7"/>
    <mergeCell ref="B8:G8"/>
    <mergeCell ref="C3:G3"/>
    <mergeCell ref="M136:N136"/>
    <mergeCell ref="Q136:R136"/>
    <mergeCell ref="C135:C136"/>
    <mergeCell ref="E135:F135"/>
    <mergeCell ref="I135:J135"/>
    <mergeCell ref="M135:N135"/>
    <mergeCell ref="Q135:R135"/>
    <mergeCell ref="E136:F136"/>
    <mergeCell ref="I136:J136"/>
    <mergeCell ref="P131:S131"/>
    <mergeCell ref="D132:G132"/>
    <mergeCell ref="H132:K132"/>
    <mergeCell ref="L132:O132"/>
    <mergeCell ref="P132:S132"/>
    <mergeCell ref="B133:B136"/>
    <mergeCell ref="C133:C134"/>
    <mergeCell ref="B131:B132"/>
    <mergeCell ref="C131:C132"/>
    <mergeCell ref="D131:G131"/>
    <mergeCell ref="H131:K131"/>
    <mergeCell ref="L131:O131"/>
    <mergeCell ref="B119:B128"/>
    <mergeCell ref="C119:C120"/>
    <mergeCell ref="C121:C128"/>
    <mergeCell ref="E121:F121"/>
    <mergeCell ref="E122:F122"/>
    <mergeCell ref="E123:F123"/>
    <mergeCell ref="E124:F124"/>
    <mergeCell ref="E125:F125"/>
    <mergeCell ref="E126:F126"/>
    <mergeCell ref="E127:F127"/>
    <mergeCell ref="I123:J123"/>
    <mergeCell ref="I124:J124"/>
    <mergeCell ref="I125:J125"/>
    <mergeCell ref="I126:J126"/>
    <mergeCell ref="I127:J127"/>
    <mergeCell ref="I128:J128"/>
    <mergeCell ref="M123:N123"/>
    <mergeCell ref="M124:N124"/>
    <mergeCell ref="M125:N125"/>
    <mergeCell ref="E128:F128"/>
    <mergeCell ref="D130:G130"/>
    <mergeCell ref="H130:K130"/>
    <mergeCell ref="L130:O130"/>
    <mergeCell ref="P130:S130"/>
    <mergeCell ref="M126:N126"/>
    <mergeCell ref="M127:N127"/>
    <mergeCell ref="M128:N128"/>
    <mergeCell ref="R123:S123"/>
    <mergeCell ref="R124:S124"/>
    <mergeCell ref="R125:S125"/>
    <mergeCell ref="R126:S126"/>
    <mergeCell ref="R127:S127"/>
    <mergeCell ref="R128:S128"/>
    <mergeCell ref="B109:B118"/>
    <mergeCell ref="C109:C110"/>
    <mergeCell ref="F109:G109"/>
    <mergeCell ref="J109:K109"/>
    <mergeCell ref="N109:O109"/>
    <mergeCell ref="M105:M106"/>
    <mergeCell ref="N105:N106"/>
    <mergeCell ref="O105:O106"/>
    <mergeCell ref="P105:P106"/>
    <mergeCell ref="F110:G110"/>
    <mergeCell ref="J110:K110"/>
    <mergeCell ref="N110:O110"/>
    <mergeCell ref="C111:C118"/>
    <mergeCell ref="D108:G108"/>
    <mergeCell ref="H108:K108"/>
    <mergeCell ref="L108:O108"/>
    <mergeCell ref="D105:D106"/>
    <mergeCell ref="E105:E106"/>
    <mergeCell ref="F105:F106"/>
    <mergeCell ref="G105:G106"/>
    <mergeCell ref="H105:H106"/>
    <mergeCell ref="I105:I106"/>
    <mergeCell ref="J105:J106"/>
    <mergeCell ref="K105:K106"/>
    <mergeCell ref="G96:G97"/>
    <mergeCell ref="H96:H97"/>
    <mergeCell ref="I96:I97"/>
    <mergeCell ref="J96:J97"/>
    <mergeCell ref="K96:K97"/>
    <mergeCell ref="L96:L97"/>
    <mergeCell ref="S99:S100"/>
    <mergeCell ref="D102:D103"/>
    <mergeCell ref="E102:E103"/>
    <mergeCell ref="F102:F103"/>
    <mergeCell ref="G102:G103"/>
    <mergeCell ref="H102:H103"/>
    <mergeCell ref="I102:I103"/>
    <mergeCell ref="J102:J103"/>
    <mergeCell ref="K102:K103"/>
    <mergeCell ref="L102:L103"/>
    <mergeCell ref="M99:M100"/>
    <mergeCell ref="N99:N100"/>
    <mergeCell ref="O99:O100"/>
    <mergeCell ref="P99:P100"/>
    <mergeCell ref="Q99:Q100"/>
    <mergeCell ref="R99:R100"/>
    <mergeCell ref="S102:S103"/>
    <mergeCell ref="M102:M103"/>
    <mergeCell ref="B95:B106"/>
    <mergeCell ref="C95:C106"/>
    <mergeCell ref="D96:D97"/>
    <mergeCell ref="E96:E97"/>
    <mergeCell ref="F96:F97"/>
    <mergeCell ref="D92:G92"/>
    <mergeCell ref="H92:K92"/>
    <mergeCell ref="L92:O92"/>
    <mergeCell ref="S96:S97"/>
    <mergeCell ref="D99:D100"/>
    <mergeCell ref="E99:E100"/>
    <mergeCell ref="F99:F100"/>
    <mergeCell ref="G99:G100"/>
    <mergeCell ref="H99:H100"/>
    <mergeCell ref="I99:I100"/>
    <mergeCell ref="J99:J100"/>
    <mergeCell ref="K99:K100"/>
    <mergeCell ref="L99:L100"/>
    <mergeCell ref="M96:M97"/>
    <mergeCell ref="N96:N97"/>
    <mergeCell ref="O96:O97"/>
    <mergeCell ref="P96:P97"/>
    <mergeCell ref="Q96:Q97"/>
    <mergeCell ref="R96:R97"/>
    <mergeCell ref="P92:S92"/>
    <mergeCell ref="B93:B94"/>
    <mergeCell ref="C93:C94"/>
    <mergeCell ref="D93:E93"/>
    <mergeCell ref="H93:I93"/>
    <mergeCell ref="L93:M93"/>
    <mergeCell ref="P93:Q93"/>
    <mergeCell ref="E89:F89"/>
    <mergeCell ref="I89:J89"/>
    <mergeCell ref="M89:N89"/>
    <mergeCell ref="Q89:R89"/>
    <mergeCell ref="E90:F90"/>
    <mergeCell ref="I90:J90"/>
    <mergeCell ref="M90:N90"/>
    <mergeCell ref="Q90:R90"/>
    <mergeCell ref="D94:E94"/>
    <mergeCell ref="B84:B90"/>
    <mergeCell ref="C84:C90"/>
    <mergeCell ref="E84:F84"/>
    <mergeCell ref="I84:J84"/>
    <mergeCell ref="M84:N84"/>
    <mergeCell ref="Q84:R84"/>
    <mergeCell ref="E85:F85"/>
    <mergeCell ref="E87:F87"/>
    <mergeCell ref="I87:J87"/>
    <mergeCell ref="M87:N87"/>
    <mergeCell ref="Q87:R87"/>
    <mergeCell ref="E88:F88"/>
    <mergeCell ref="I88:J88"/>
    <mergeCell ref="M88:N88"/>
    <mergeCell ref="Q88:R88"/>
    <mergeCell ref="I85:J85"/>
    <mergeCell ref="M85:N85"/>
    <mergeCell ref="Q85:R85"/>
    <mergeCell ref="E86:F86"/>
    <mergeCell ref="I86:J86"/>
    <mergeCell ref="M86:N86"/>
    <mergeCell ref="Q86:R86"/>
    <mergeCell ref="N79:O79"/>
    <mergeCell ref="R79:S79"/>
    <mergeCell ref="F80:G80"/>
    <mergeCell ref="J80:K80"/>
    <mergeCell ref="N80:O80"/>
    <mergeCell ref="R80:S80"/>
    <mergeCell ref="J83:K83"/>
    <mergeCell ref="N83:O83"/>
    <mergeCell ref="R83:S83"/>
    <mergeCell ref="J77:K77"/>
    <mergeCell ref="N77:O77"/>
    <mergeCell ref="R77:S77"/>
    <mergeCell ref="F78:G78"/>
    <mergeCell ref="J78:K78"/>
    <mergeCell ref="N78:O78"/>
    <mergeCell ref="R78:S78"/>
    <mergeCell ref="B75:B83"/>
    <mergeCell ref="C75:C76"/>
    <mergeCell ref="F75:G75"/>
    <mergeCell ref="F76:G76"/>
    <mergeCell ref="C77:C83"/>
    <mergeCell ref="F77:G77"/>
    <mergeCell ref="F79:G79"/>
    <mergeCell ref="F81:G81"/>
    <mergeCell ref="F83:G83"/>
    <mergeCell ref="J81:K81"/>
    <mergeCell ref="N81:O81"/>
    <mergeCell ref="R81:S81"/>
    <mergeCell ref="F82:G82"/>
    <mergeCell ref="J82:K82"/>
    <mergeCell ref="N82:O82"/>
    <mergeCell ref="R82:S82"/>
    <mergeCell ref="J79:K79"/>
    <mergeCell ref="N69:O69"/>
    <mergeCell ref="R69:S69"/>
    <mergeCell ref="D74:G74"/>
    <mergeCell ref="H74:K74"/>
    <mergeCell ref="L74:O74"/>
    <mergeCell ref="P74:S74"/>
    <mergeCell ref="P67:Q67"/>
    <mergeCell ref="R67:S67"/>
    <mergeCell ref="B68:B69"/>
    <mergeCell ref="C68:C69"/>
    <mergeCell ref="F68:G68"/>
    <mergeCell ref="J68:K68"/>
    <mergeCell ref="N68:O68"/>
    <mergeCell ref="R68:S68"/>
    <mergeCell ref="F69:G69"/>
    <mergeCell ref="J69:K69"/>
    <mergeCell ref="B66:B67"/>
    <mergeCell ref="C66:C67"/>
    <mergeCell ref="D67:E67"/>
    <mergeCell ref="F67:G67"/>
    <mergeCell ref="H67:I67"/>
    <mergeCell ref="J67:K67"/>
    <mergeCell ref="L67:M67"/>
    <mergeCell ref="N67:O67"/>
    <mergeCell ref="D66:E66"/>
    <mergeCell ref="F66:G66"/>
    <mergeCell ref="H66:I66"/>
    <mergeCell ref="J66:K66"/>
    <mergeCell ref="C60:C61"/>
    <mergeCell ref="D65:G65"/>
    <mergeCell ref="H65:K65"/>
    <mergeCell ref="L65:O65"/>
    <mergeCell ref="P65:S65"/>
    <mergeCell ref="L66:M66"/>
    <mergeCell ref="N66:O66"/>
    <mergeCell ref="P66:Q66"/>
    <mergeCell ref="R66:S66"/>
    <mergeCell ref="N56:N57"/>
    <mergeCell ref="O56:O57"/>
    <mergeCell ref="R56:R57"/>
    <mergeCell ref="S56:S57"/>
    <mergeCell ref="B58:B61"/>
    <mergeCell ref="C58:C59"/>
    <mergeCell ref="F58:G58"/>
    <mergeCell ref="J58:K58"/>
    <mergeCell ref="N58:O58"/>
    <mergeCell ref="R58:S58"/>
    <mergeCell ref="B55:B57"/>
    <mergeCell ref="C55:C57"/>
    <mergeCell ref="D55:E55"/>
    <mergeCell ref="H55:I55"/>
    <mergeCell ref="L55:M55"/>
    <mergeCell ref="P55:Q55"/>
    <mergeCell ref="F56:F57"/>
    <mergeCell ref="G56:G57"/>
    <mergeCell ref="J56:J57"/>
    <mergeCell ref="K56:K57"/>
    <mergeCell ref="F59:G59"/>
    <mergeCell ref="J59:K59"/>
    <mergeCell ref="N59:O59"/>
    <mergeCell ref="R59:S59"/>
    <mergeCell ref="L48:L49"/>
    <mergeCell ref="M48:M49"/>
    <mergeCell ref="P48:P49"/>
    <mergeCell ref="Q48:Q49"/>
    <mergeCell ref="P51:P52"/>
    <mergeCell ref="Q51:Q52"/>
    <mergeCell ref="D54:G54"/>
    <mergeCell ref="H54:K54"/>
    <mergeCell ref="L54:O54"/>
    <mergeCell ref="P54:S54"/>
    <mergeCell ref="D51:D52"/>
    <mergeCell ref="E51:E52"/>
    <mergeCell ref="H51:H52"/>
    <mergeCell ref="I51:I52"/>
    <mergeCell ref="L51:L52"/>
    <mergeCell ref="M51:M52"/>
    <mergeCell ref="D48:D49"/>
    <mergeCell ref="E48:E49"/>
    <mergeCell ref="H48:H49"/>
    <mergeCell ref="I48:I49"/>
    <mergeCell ref="B28:B30"/>
    <mergeCell ref="C28:C30"/>
    <mergeCell ref="D28:E28"/>
    <mergeCell ref="H28:I28"/>
    <mergeCell ref="L42:L43"/>
    <mergeCell ref="M42:M43"/>
    <mergeCell ref="P42:P43"/>
    <mergeCell ref="Q42:Q43"/>
    <mergeCell ref="D45:D46"/>
    <mergeCell ref="E45:E46"/>
    <mergeCell ref="H45:H46"/>
    <mergeCell ref="I45:I46"/>
    <mergeCell ref="L45:L46"/>
    <mergeCell ref="M45:M46"/>
    <mergeCell ref="P45:P46"/>
    <mergeCell ref="Q45:Q46"/>
    <mergeCell ref="D42:D43"/>
    <mergeCell ref="E42:E43"/>
    <mergeCell ref="H42:H43"/>
    <mergeCell ref="I42:I43"/>
    <mergeCell ref="F29:F30"/>
    <mergeCell ref="G29:G30"/>
    <mergeCell ref="J29:J30"/>
    <mergeCell ref="B62:B63"/>
    <mergeCell ref="C62:C63"/>
    <mergeCell ref="B10:C10"/>
    <mergeCell ref="D21:G21"/>
    <mergeCell ref="H21:K21"/>
    <mergeCell ref="L21:O21"/>
    <mergeCell ref="P21:S21"/>
    <mergeCell ref="B22:B25"/>
    <mergeCell ref="C22:C25"/>
    <mergeCell ref="D27:G27"/>
    <mergeCell ref="H27:K27"/>
    <mergeCell ref="L27:O27"/>
    <mergeCell ref="P27:S27"/>
    <mergeCell ref="L28:M28"/>
    <mergeCell ref="P28:Q28"/>
    <mergeCell ref="R29:R30"/>
    <mergeCell ref="S29:S30"/>
    <mergeCell ref="B31:B40"/>
    <mergeCell ref="C31:C40"/>
    <mergeCell ref="K29:K30"/>
    <mergeCell ref="N29:N30"/>
    <mergeCell ref="O29:O30"/>
    <mergeCell ref="B41:B52"/>
    <mergeCell ref="C41:C52"/>
    <mergeCell ref="B70:B73"/>
    <mergeCell ref="C70:C71"/>
    <mergeCell ref="F70:G70"/>
    <mergeCell ref="J70:K70"/>
    <mergeCell ref="N70:O70"/>
    <mergeCell ref="R70:S70"/>
    <mergeCell ref="F71:G71"/>
    <mergeCell ref="J71:K71"/>
    <mergeCell ref="N71:O71"/>
    <mergeCell ref="R71:S71"/>
    <mergeCell ref="C72:C73"/>
    <mergeCell ref="F72:G72"/>
    <mergeCell ref="J72:K72"/>
    <mergeCell ref="N72:O72"/>
    <mergeCell ref="R72:S72"/>
    <mergeCell ref="F73:G73"/>
    <mergeCell ref="J73:K73"/>
    <mergeCell ref="N73:O73"/>
    <mergeCell ref="R73:S73"/>
    <mergeCell ref="D330:G330"/>
    <mergeCell ref="H330:K330"/>
    <mergeCell ref="L330:O330"/>
    <mergeCell ref="P330:S330"/>
    <mergeCell ref="B331:B332"/>
    <mergeCell ref="C331:C332"/>
    <mergeCell ref="F331:G331"/>
    <mergeCell ref="J331:K331"/>
    <mergeCell ref="N331:O331"/>
    <mergeCell ref="R331:S331"/>
    <mergeCell ref="F332:G332"/>
    <mergeCell ref="J332:K332"/>
    <mergeCell ref="R332:S332"/>
    <mergeCell ref="N332:O332"/>
    <mergeCell ref="B333:B336"/>
    <mergeCell ref="C333:C334"/>
    <mergeCell ref="C335:C336"/>
    <mergeCell ref="E335:F335"/>
    <mergeCell ref="I335:J335"/>
    <mergeCell ref="M335:N335"/>
    <mergeCell ref="Q335:R335"/>
    <mergeCell ref="E336:F336"/>
    <mergeCell ref="I336:J336"/>
    <mergeCell ref="M336:N336"/>
    <mergeCell ref="Q336:R336"/>
  </mergeCells>
  <conditionalFormatting sqref="E143">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4" xr:uid="{00000000-0002-0000-0700-000000000000}">
      <formula1>$H$171:$H$192</formula1>
    </dataValidation>
    <dataValidation type="list" allowBlank="1" showInputMessage="1" showErrorMessage="1" prompt="Select type of assets" sqref="E120 I120 M120 Q120" xr:uid="{00000000-0002-0000-0700-000001000000}">
      <formula1>$L$147:$L$153</formula1>
    </dataValidation>
    <dataValidation type="whole" allowBlank="1" showInputMessage="1" showErrorMessage="1" error="Please enter a number here" prompt="Enter No. of development strategies" sqref="D136 H136 L136 P136" xr:uid="{00000000-0002-0000-0700-000002000000}">
      <formula1>0</formula1>
      <formula2>999999999</formula2>
    </dataValidation>
    <dataValidation type="whole" allowBlank="1" showInputMessage="1" showErrorMessage="1" error="Please enter a number" prompt="Enter No. of policy introduced or adjusted" sqref="D134 H134 L134 P134" xr:uid="{00000000-0002-0000-0700-000003000000}">
      <formula1>0</formula1>
      <formula2>999999999999</formula2>
    </dataValidation>
    <dataValidation type="decimal" allowBlank="1" showInputMessage="1" showErrorMessage="1" error="Please enter a number" prompt="Enter income level of households" sqref="O128 G128 K128 G122 G124 G126 K122 K124 K126 O122 O124 O126" xr:uid="{00000000-0002-0000-0700-000004000000}">
      <formula1>0</formula1>
      <formula2>9999999999999</formula2>
    </dataValidation>
    <dataValidation type="whole" allowBlank="1" showInputMessage="1" showErrorMessage="1" prompt="Enter number of households" sqref="L128 D128 H128 D122 D124 D126 H122 H124 H126 L122 L124 L126 P122 P124 P126 P128" xr:uid="{00000000-0002-0000-0700-000005000000}">
      <formula1>0</formula1>
      <formula2>999999999999</formula2>
    </dataValidation>
    <dataValidation type="whole" allowBlank="1" showInputMessage="1" showErrorMessage="1" prompt="Enter number of assets" sqref="D120 P120 L120 H120" xr:uid="{00000000-0002-0000-0700-000006000000}">
      <formula1>0</formula1>
      <formula2>9999999999999</formula2>
    </dataValidation>
    <dataValidation type="whole" allowBlank="1" showInputMessage="1" showErrorMessage="1" error="Please enter a number here" prompt="Please enter the No. of targeted households" sqref="D110 L118 H110 D118 H118 L110 P110 D112 D114 D116 H112 H114 H116 L112 L114 L116 P112 P114 P116 P118"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6:E97 E99:E100 E102:E103 E105:E106 I96:I97 M99:M100 I99:I100 I102:I103 I105:I106 M105:M106 M102:M103 M96:M97 Q96:Q97 Q99:Q100 Q102:Q103 Q105:Q106" xr:uid="{00000000-0002-0000-0700-000008000000}">
      <formula1>0</formula1>
    </dataValidation>
    <dataValidation type="whole" allowBlank="1" showInputMessage="1" showErrorMessage="1" error="Please enter a number here" prompt="Please enter a number" sqref="D85:D90 H85:H90 L85:L90 P85:P90" xr:uid="{00000000-0002-0000-0700-000009000000}">
      <formula1>0</formula1>
      <formula2>9999999999999990</formula2>
    </dataValidation>
    <dataValidation type="decimal" allowBlank="1" showInputMessage="1" showErrorMessage="1" errorTitle="Invalid data" error="Please enter a number" prompt="Please enter a number here" sqref="E56 I56 D69 H69 L69 P69 H71 L71 P71 D71 H73 L73 P73 D73" xr:uid="{00000000-0002-0000-0700-00000A000000}">
      <formula1>0</formula1>
      <formula2>9999999999</formula2>
    </dataValidation>
    <dataValidation type="decimal" allowBlank="1" showInputMessage="1" showErrorMessage="1" errorTitle="Invalid data" error="Please enter a number" prompt="Enter total number of staff trained" sqref="D59" xr:uid="{00000000-0002-0000-0700-00000B000000}">
      <formula1>0</formula1>
      <formula2>9999999999</formula2>
    </dataValidation>
    <dataValidation type="decimal" allowBlank="1" showInputMessage="1" showErrorMessage="1" errorTitle="Invalid data" error="Please enter a number" sqref="Q56 P59 L59 H59 M56"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3 G46 G49 G52 K43 K46 K49 K52 O43 O46 O49 O52 S43 S46 S49 S52" xr:uid="{00000000-0002-0000-0700-00000D000000}">
      <formula1>0</formula1>
      <formula2>9999999</formula2>
    </dataValidation>
    <dataValidation type="list" allowBlank="1" showInputMessage="1" showErrorMessage="1" error="Select from the drop-down list" prompt="Select the geographical coverage of the Early Warning System" sqref="G42 G45 G48 G51 K42 K45 K48 K51 O42 O45 O48 O51 S42 S45 S48 S51" xr:uid="{00000000-0002-0000-0700-00000E000000}">
      <formula1>$D$158:$D$160</formula1>
    </dataValidation>
    <dataValidation type="decimal" allowBlank="1" showInputMessage="1" showErrorMessage="1" errorTitle="Invalid data" error="Please enter a number here" prompt="Enter the number of adopted Early Warning Systems" sqref="D42:D43 D45:D46 D48:D49 D51:D52 H42:H43 H45:H46 H48:H49 H51:H52 L42:L43 L45:L46 L48:L49 L51:L52 P42:P43 P45:P46 P48:P49 P51:P52" xr:uid="{00000000-0002-0000-0700-00000F000000}">
      <formula1>0</formula1>
      <formula2>9999999999</formula2>
    </dataValidation>
    <dataValidation type="list" allowBlank="1" showInputMessage="1" showErrorMessage="1" prompt="Select income source" sqref="E122:F122 E128:F128 E126:F126 E124:F124 I122 M122 R122 I124 I126 I128 M124 M126 M128 R124 R126 R128" xr:uid="{00000000-0002-0000-0700-000010000000}">
      <formula1>$K$146:$K$160</formula1>
    </dataValidation>
    <dataValidation type="list" allowBlank="1" showInputMessage="1" showErrorMessage="1" prompt="Please select the alternate source" sqref="G118 O118 G112 K118 G114 G116 K112 K114 K116 O112 O114 O116 S112 S114 S116 S118" xr:uid="{00000000-0002-0000-0700-000011000000}">
      <formula1>$K$146:$K$160</formula1>
    </dataValidation>
    <dataValidation type="list" allowBlank="1" showInputMessage="1" showErrorMessage="1" prompt="Select % increase in income level" sqref="F118 N118 F112 J118 F114 F116 J112 J114 J116 N112 N114 N116 R112 R114 R116 R118" xr:uid="{00000000-0002-0000-0700-000012000000}">
      <formula1>$E$175:$E$183</formula1>
    </dataValidation>
    <dataValidation type="list" allowBlank="1" showInputMessage="1" showErrorMessage="1" prompt="Select type of natural assets protected or rehabilitated" sqref="D96:D97 P96:P97 L96:L97 P105:P106 P102:P103 P99:P100 L105:L106 L102:L103 L99:L100 H105:H106 H102:H103 H99:H100 H96:H97 D105:D106 D102:D103 D99:D100" xr:uid="{00000000-0002-0000-0700-000013000000}">
      <formula1>$C$173:$C$180</formula1>
    </dataValidation>
    <dataValidation type="list" allowBlank="1" showInputMessage="1" showErrorMessage="1" prompt="Enter the unit and type of the natural asset of ecosystem restored" sqref="F96:F97 J96:J97 N96:N97 F99:F100 F102:F103 F105:F106 N105:N106 N102:N103 N99:N100 J105:J106 J102:J103 J99:J100" xr:uid="{00000000-0002-0000-0700-000014000000}">
      <formula1>$C$167:$C$170</formula1>
    </dataValidation>
    <dataValidation type="list" allowBlank="1" showInputMessage="1" showErrorMessage="1" prompt="Select targeted asset" sqref="E78:E83 Q78:Q83 M78:M83 I78:I83" xr:uid="{00000000-0002-0000-0700-000015000000}">
      <formula1>$J$172:$J$173</formula1>
    </dataValidation>
    <dataValidation type="list" allowBlank="1" showInputMessage="1" showErrorMessage="1" error="Select from the drop-down list" prompt="Select category of early warning systems_x000a__x000a_" sqref="E42:E43 M42:M43 M45:M46 M51:M52 I42:I43 I45:I46 I51:I52 E45:E46 M48:M49 I48:I49 E51:E52 E48:E49 Q42:Q43 Q45:Q46 Q51:Q52 Q48:Q49" xr:uid="{00000000-0002-0000-0700-000016000000}">
      <formula1>$D$170:$D$173</formula1>
    </dataValidation>
    <dataValidation type="list" allowBlank="1" showInputMessage="1" showErrorMessage="1" prompt="Select status" sqref="O40 K40 G38 G32 G34 G36 G40 K32 K34 K36 K38 O32 O34 O36 O38 S32 S34 S36 S38 S40" xr:uid="{00000000-0002-0000-0700-000017000000}">
      <formula1>$E$170:$E$172</formula1>
    </dataValidation>
    <dataValidation type="list" allowBlank="1" showInputMessage="1" showErrorMessage="1" sqref="E149:E150" xr:uid="{00000000-0002-0000-0700-000018000000}">
      <formula1>$D$18:$D$20</formula1>
    </dataValidation>
    <dataValidation type="list" allowBlank="1" showInputMessage="1" showErrorMessage="1" prompt="Select effectiveness" sqref="G136 K136 O136 S136" xr:uid="{00000000-0002-0000-0700-000019000000}">
      <formula1>$K$162:$K$166</formula1>
    </dataValidation>
    <dataValidation type="list" allowBlank="1" showInputMessage="1" showErrorMessage="1" prompt="Select a sector" sqref="F67:G67 J67:K67 N67:O67 R67:S67" xr:uid="{00000000-0002-0000-0700-00001A000000}">
      <formula1>$J$153:$J$161</formula1>
    </dataValidation>
    <dataValidation type="decimal" allowBlank="1" showInputMessage="1" showErrorMessage="1" errorTitle="Invalid data" error="Please enter a number between 0 and 9999999" prompt="Enter a number here" sqref="E23:G23 E29 I23:K23 Q23:S23 M29 I29 M23:O23 Q29" xr:uid="{00000000-0002-0000-0700-00001B000000}">
      <formula1>0</formula1>
      <formula2>99999999999</formula2>
    </dataValidation>
    <dataValidation type="decimal" allowBlank="1" showInputMessage="1" showErrorMessage="1" errorTitle="Invalid data" error="Enter a percentage between 0 and 100" prompt="Enter a percentage (between 0 and 100)" sqref="F24:G25 J24:K25 R24:S25 N24:O25" xr:uid="{00000000-0002-0000-0700-00001C000000}">
      <formula1>0</formula1>
      <formula2>100</formula2>
    </dataValidation>
    <dataValidation type="decimal" allowBlank="1" showInputMessage="1" showErrorMessage="1" errorTitle="Invalid data" error="Please enter a number between 0 and 100" prompt="Enter a percentage between 0 and 100" sqref="E24:E25 E69 I24:I25 M24:M25 M30 I30 Q24:Q25 E30 E57 E110 I57 M57 M59 I59 Q30 E59 Q59 I69 M69 Q69 Q110 M118 I118 M110 I110 E118 Q57 D67:E67 E112 E114 E116 I112 I114 I116 M112 M114 M116 Q112 Q114 Q116 Q118 H67:I67 L67:M67 P67:Q67" xr:uid="{00000000-0002-0000-0700-00001D000000}">
      <formula1>0</formula1>
      <formula2>100</formula2>
    </dataValidation>
    <dataValidation type="list" allowBlank="1" showInputMessage="1" showErrorMessage="1" prompt="Select type of policy" sqref="S134 K134 O134" xr:uid="{00000000-0002-0000-0700-00001E000000}">
      <formula1>policy</formula1>
    </dataValidation>
    <dataValidation type="list" allowBlank="1" showInputMessage="1" showErrorMessage="1" prompt="Select income source" sqref="Q122 Q126 Q128 Q124" xr:uid="{00000000-0002-0000-0700-00001F000000}">
      <formula1>incomesource</formula1>
    </dataValidation>
    <dataValidation type="list" allowBlank="1" showInputMessage="1" showErrorMessage="1" prompt="Select the effectiveness of protection/rehabilitation" sqref="S105 S99 S102 S96" xr:uid="{00000000-0002-0000-0700-000020000000}">
      <formula1>effectiveness</formula1>
    </dataValidation>
    <dataValidation type="list" allowBlank="1" showInputMessage="1" showErrorMessage="1" prompt="Select programme/sector" sqref="F94 J94 N94 R94" xr:uid="{00000000-0002-0000-0700-000021000000}">
      <formula1>$J$153:$J$161</formula1>
    </dataValidation>
    <dataValidation type="list" allowBlank="1" showInputMessage="1" showErrorMessage="1" prompt="Select level of improvements" sqref="I94 M94 Q94" xr:uid="{00000000-0002-0000-0700-000022000000}">
      <formula1>effectiveness</formula1>
    </dataValidation>
    <dataValidation type="list" allowBlank="1" showInputMessage="1" showErrorMessage="1" prompt="Select changes in asset" sqref="F78:G83 J78:K83 N78:O83 R78:S83" xr:uid="{00000000-0002-0000-0700-000023000000}">
      <formula1>$I$162:$I$166</formula1>
    </dataValidation>
    <dataValidation type="list" allowBlank="1" showInputMessage="1" showErrorMessage="1" prompt="Select response level" sqref="F76 J76 N76 R76" xr:uid="{00000000-0002-0000-0700-000024000000}">
      <formula1>$H$162:$H$166</formula1>
    </dataValidation>
    <dataValidation type="list" allowBlank="1" showInputMessage="1" showErrorMessage="1" prompt="Select geographical scale" sqref="E76 I76 M76 Q76" xr:uid="{00000000-0002-0000-0700-000025000000}">
      <formula1>$D$158:$D$160</formula1>
    </dataValidation>
    <dataValidation type="list" allowBlank="1" showInputMessage="1" showErrorMessage="1" prompt="Select project/programme sector" sqref="D76 H76 L76 P76 E32 E34 E36 E38 E40 I40 I38 I36 I34 I32 M32 M34 M36 M38 M40 Q40 Q38 Q36 Q34 Q32" xr:uid="{00000000-0002-0000-0700-000026000000}">
      <formula1>$J$153:$J$161</formula1>
    </dataValidation>
    <dataValidation type="list" allowBlank="1" showInputMessage="1" showErrorMessage="1" prompt="Select level of awarness" sqref="F69:G69 J69:K69 N69:O69 R69:S69" xr:uid="{00000000-0002-0000-0700-000027000000}">
      <formula1>$G$162:$G$166</formula1>
    </dataValidation>
    <dataValidation type="list" allowBlank="1" showInputMessage="1" showErrorMessage="1" prompt="Select scale" sqref="G61 O61 K61 S61" xr:uid="{00000000-0002-0000-0700-000028000000}">
      <formula1>$F$162:$F$165</formula1>
    </dataValidation>
    <dataValidation type="list" allowBlank="1" showInputMessage="1" showErrorMessage="1" prompt="Select scale" sqref="F134 J134 N134 R134 F32 F34 F36 F38 F40 J32 J34 J36 J38 J40 N40 N38 N36 N34 N32 R32 R34 R36 R38 R40 E61 I61 M61 Q61" xr:uid="{00000000-0002-0000-0700-000029000000}">
      <formula1>$D$158:$D$160</formula1>
    </dataValidation>
    <dataValidation type="list" allowBlank="1" showInputMessage="1" showErrorMessage="1" prompt="Select capacity level" sqref="G56 O56 K56 S56" xr:uid="{00000000-0002-0000-0700-00002A000000}">
      <formula1>$F$162:$F$165</formula1>
    </dataValidation>
    <dataValidation type="list" allowBlank="1" showInputMessage="1" showErrorMessage="1" prompt="Select sector" sqref="F56 F61 M134 N56 J56 I134 N61 J61 D78:D83 G85:G90 H78:H83 K85:K90 L78:L83 O85:O90 P78:P83 S85:S90 E134 R61 F120 J120 N120 R120 R56 Q134" xr:uid="{00000000-0002-0000-0700-00002B000000}">
      <formula1>$J$153:$J$161</formula1>
    </dataValidation>
    <dataValidation type="list" allowBlank="1" showInputMessage="1" showErrorMessage="1" sqref="I133 O119 K84 I84 G84 K133 M133 Q84 S84 E133 O133 F119 G133 S119 O84 M84 K119 S133 Q133 I333 K333 M333 E333 O333 G333 S333 Q333" xr:uid="{00000000-0002-0000-0700-00002C000000}">
      <formula1>group</formula1>
    </dataValidation>
    <dataValidation type="list" allowBlank="1" showInputMessage="1" showErrorMessage="1" sqref="B70:B72" xr:uid="{118D440D-FB83-4A2C-8F4F-480A823D4A37}">
      <formula1>selectyn</formula1>
    </dataValidation>
    <dataValidation type="list" allowBlank="1" showInputMessage="1" showErrorMessage="1" error="Select from the drop-down list" prompt="Select type of hazards information generated from the drop-down list_x000a_" sqref="F29:F30 J29:J30 N29:N30 R29:R30" xr:uid="{00000000-0002-0000-0700-00002E000000}">
      <formula1>$D$142:$D$149</formula1>
    </dataValidation>
    <dataValidation type="whole" allowBlank="1" showInputMessage="1" showErrorMessage="1" errorTitle="Please enter a number here" error="Please enter a number here" promptTitle="Please enter a number here" sqref="D32 D34 D36 D38 D40 H40 H38 H36 H34 H32 L32 L34 L36 L38 L40 P40 P38 P36 P34 P32" xr:uid="{00000000-0002-0000-0700-00002F000000}">
      <formula1>0</formula1>
      <formula2>99999</formula2>
    </dataValidation>
    <dataValidation type="list" allowBlank="1" showInputMessage="1" showErrorMessage="1" errorTitle="Select from the list" error="Select from the list" prompt="Select hazard addressed by the Early Warning System" sqref="S41 S44 S47 S50 O50 O47 O44 O41 K41 K44 K47 K50 G50 G47 G44 G41" xr:uid="{00000000-0002-0000-0700-000030000000}">
      <formula1>$D$142:$D$149</formula1>
    </dataValidation>
    <dataValidation type="list" allowBlank="1" showInputMessage="1" showErrorMessage="1" prompt="Select type" sqref="F59:G59 J59:K59 N59:O59 R59:S59 D61 H61 L61 P61" xr:uid="{00000000-0002-0000-0700-000031000000}">
      <formula1>$D$154:$D$156</formula1>
    </dataValidation>
    <dataValidation type="list" allowBlank="1" showInputMessage="1" showErrorMessage="1" sqref="E85:F90 I85:J90 M85:N90 Q85:R90" xr:uid="{00000000-0002-0000-0700-000032000000}">
      <formula1>type1</formula1>
    </dataValidation>
    <dataValidation type="list" allowBlank="1" showInputMessage="1" showErrorMessage="1" prompt="Select level of improvements" sqref="D94:E94 H94 L94 P94" xr:uid="{00000000-0002-0000-0700-000033000000}">
      <formula1>$K$162:$K$166</formula1>
    </dataValidation>
    <dataValidation type="list" allowBlank="1" showInputMessage="1" showErrorMessage="1" prompt="Select type" sqref="G94 K94 S94 O94" xr:uid="{00000000-0002-0000-0700-000034000000}">
      <formula1>$F$143:$F$147</formula1>
    </dataValidation>
    <dataValidation type="list" allowBlank="1" showInputMessage="1" showErrorMessage="1" error="Please select a level of effectiveness from the drop-down list" prompt="Select the level of effectiveness of protection/rehabilitation" sqref="G96:G97 G99:G100 G102:G103 G105:G106 K105:K106 K102:K103 K99:K100 K96:K97 O96:O97 O99:O100 O102:O103 O105:O106 R105:R106 R102:R103 R99:R100 R96:R97" xr:uid="{00000000-0002-0000-0700-000035000000}">
      <formula1>$K$162:$K$166</formula1>
    </dataValidation>
    <dataValidation type="list" allowBlank="1" showInputMessage="1" showErrorMessage="1" error="Please select improvement level from the drop-down list" prompt="Select improvement level" sqref="F110:G110 J110:K110 N110:O110 R110:S110" xr:uid="{00000000-0002-0000-0700-000036000000}">
      <formula1>$H$157:$H$161</formula1>
    </dataValidation>
    <dataValidation type="list" allowBlank="1" showInputMessage="1" showErrorMessage="1" prompt="Select adaptation strategy" sqref="G120 K120 O120 S120" xr:uid="{00000000-0002-0000-0700-000037000000}">
      <formula1>$I$168:$I$184</formula1>
    </dataValidation>
    <dataValidation type="list" allowBlank="1" showInputMessage="1" showErrorMessage="1" prompt="Select integration level" sqref="D132:S132" xr:uid="{00000000-0002-0000-0700-000038000000}">
      <formula1>$H$150:$H$154</formula1>
    </dataValidation>
    <dataValidation type="list" allowBlank="1" showInputMessage="1" showErrorMessage="1" prompt="Select state of enforcement" sqref="E136:F136 I136:J136 M136:N136 Q136:R136" xr:uid="{00000000-0002-0000-0700-000039000000}">
      <formula1>$I$143:$I$147</formula1>
    </dataValidation>
    <dataValidation type="list" allowBlank="1" showInputMessage="1" showErrorMessage="1" error="Please select the from the drop-down list_x000a_" prompt="Please select from the drop-down list" sqref="C19" xr:uid="{00000000-0002-0000-0700-00003A000000}">
      <formula1>$J$154:$J$161</formula1>
    </dataValidation>
    <dataValidation type="list" allowBlank="1" showInputMessage="1" showErrorMessage="1" error="Please select from the drop-down list" prompt="Please select from the drop-down list" sqref="C14" xr:uid="{00000000-0002-0000-0700-00003B000000}">
      <formula1>$C$163:$C$165</formula1>
    </dataValidation>
    <dataValidation type="list" allowBlank="1" showInputMessage="1" showErrorMessage="1" error="Select from the drop-down list" prompt="Select from the drop-down list" sqref="C18" xr:uid="{00000000-0002-0000-0700-00003C000000}">
      <formula1>$B$163:$B$166</formula1>
    </dataValidation>
    <dataValidation type="list" allowBlank="1" showInputMessage="1" showErrorMessage="1" error="Select from the drop-down list" prompt="Select from the drop-down list" sqref="C15:C17" xr:uid="{00000000-0002-0000-0700-00003D000000}">
      <formula1>$B$169:$B$327</formula1>
    </dataValidation>
    <dataValidation allowBlank="1" showInputMessage="1" showErrorMessage="1" prompt="Please enter your project ID" sqref="C12" xr:uid="{00000000-0002-0000-0700-00003E000000}"/>
    <dataValidation allowBlank="1" showInputMessage="1" showErrorMessage="1" prompt="Enter the name of the Implementing Entity_x000a_" sqref="C13" xr:uid="{00000000-0002-0000-0700-00003F000000}"/>
    <dataValidation type="list" allowBlank="1" showInputMessage="1" showErrorMessage="1" error="Select from the drop-down list._x000a_" prompt="Select overall effectiveness" sqref="G29:G30 S29:S30 O29:O30 K29:K30" xr:uid="{00000000-0002-0000-0700-000040000000}">
      <formula1>$K$162:$K$166</formula1>
    </dataValidation>
    <dataValidation allowBlank="1" showInputMessage="1" showErrorMessage="1" prompt="Please include number of institutions" sqref="P63 D63 H63 L63" xr:uid="{EBF31C11-AC79-412A-81B7-6191D55FD8D8}"/>
    <dataValidation type="list" allowBlank="1" showInputMessage="1" showErrorMessage="1" prompt="Select scale" sqref="G63 K63 O63 S63" xr:uid="{86244691-81EF-4DEB-8DBF-56CE43E8B13D}">
      <formula1>"4: High capacity, 3: Medium capacity, 2: Low capacity, 1: No capacity"</formula1>
    </dataValidation>
    <dataValidation type="list" allowBlank="1" showInputMessage="1" showErrorMessage="1" prompt="Select scale" sqref="E63 I63 M63 Q63" xr:uid="{5AE4C740-3F17-41D4-B5CF-A905AA1FB1A8}">
      <formula1>"National, Local"</formula1>
    </dataValidation>
    <dataValidation type="list" allowBlank="1" showInputMessage="1" showErrorMessage="1" prompt="Select sector" sqref="R63" xr:uid="{6AD840A3-39D3-41CE-91C2-E28C66C78A3A}">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3" xr:uid="{23480A53-EFF3-436D-99E4-65678026F64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3" xr:uid="{D519F70B-B15E-42BC-8BED-2D359D34B750}">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3" xr:uid="{6ABF1338-130F-4572-B833-E1795E2E31C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3" xr:uid="{E3AF2213-F2FD-421F-936F-B9B52C3CB346}">
      <formula1>"Training manuals, handbooks, technical guidelines"</formula1>
    </dataValidation>
    <dataValidation type="list" allowBlank="1" showInputMessage="1" showErrorMessage="1" prompt="Select level of awarness" sqref="F71:G71 J71:K71 N71:O71 R71:S71" xr:uid="{2C698B9A-936A-49F5-9B61-33BCAD6261C0}">
      <formula1>"5: Fully aware, 4: Mostly aware, 3: Partially aware, 2: Partially not aware, 1: Aware of neither"</formula1>
    </dataValidation>
    <dataValidation type="list" allowBlank="1" showInputMessage="1" showErrorMessage="1" prompt="Select level of awarness" sqref="F73:G73" xr:uid="{477B5C32-3E99-4393-8ADD-759805BEEC4B}">
      <formula1>"Regional, National, Sub-national, Local"</formula1>
    </dataValidation>
    <dataValidation type="list" allowBlank="1" showInputMessage="1" showErrorMessage="1" errorTitle="Invalid data" error="Please enter a number between 0 and 100" sqref="I73 M73 Q73" xr:uid="{2BCBD5F2-50BA-4E4F-9CF9-9D32FB69CDB3}">
      <formula1>"Training manuals, Handbooks, Technical guidelines"</formula1>
    </dataValidation>
    <dataValidation type="list" allowBlank="1" showInputMessage="1" showErrorMessage="1" sqref="J73:K73 R73:S73 N73:O73" xr:uid="{8A34FA51-B26D-44CB-82BA-20485DFEB76F}">
      <formula1>"Regional, National, Sub-national, Local"</formula1>
    </dataValidation>
    <dataValidation type="list" allowBlank="1" showInputMessage="1" showErrorMessage="1" prompt="Select type" sqref="E336:F336 I336:J336 M336:N336 Q336:R336" xr:uid="{D8ECCCF3-723D-45D0-9D8A-4639A5331DF3}">
      <formula1>"Innovative practice, Innovative product, Innovative technology "</formula1>
    </dataValidation>
    <dataValidation type="list" allowBlank="1" showInputMessage="1" showErrorMessage="1" prompt="Select status" sqref="J334 N334 F334 R334" xr:uid="{BE6BA75C-4390-4EA1-89EB-E6EEC9BD4A30}">
      <formula1>"No innovative practices, Undertaking innovative practices, Completed innovation practices"</formula1>
    </dataValidation>
    <dataValidation type="list" allowBlank="1" showInputMessage="1" showErrorMessage="1" prompt="Select integration level" sqref="R332:S332 N332:O332" xr:uid="{8CD08F53-9710-498C-82E7-30EDF47AC6B9}">
      <formula1>"Innovation rolled out, Innovation accelerated, Innovation scaled-up, Innovation replicated"</formula1>
    </dataValidation>
    <dataValidation type="list" allowBlank="1" showInputMessage="1" showErrorMessage="1" prompt="Select integration level" sqref="P332 H332 L332" xr:uid="{EA6B33F9-B1E0-45CB-B9E8-E70EAB2E3AC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2" xr:uid="{48385B3C-41A2-42F9-A705-03320687E843}">
      <formula1>"Regional, National, Subnational, Community"</formula1>
    </dataValidation>
    <dataValidation type="list" allowBlank="1" showInputMessage="1" showErrorMessage="1" prompt="Select sector" sqref="Q334 E334 I334 M334" xr:uid="{CD03580B-1E99-4A5E-B09B-523AF4C823BF}">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6 G336 O334 G334 K334 S334 K336 O336" xr:uid="{8A68C21A-1013-4136-B613-4A18E7C3C628}">
      <formula1>"5: Very effective, 4: Effective, 3: Moderately effective, 2: Partially effective, 1: Ineffective"</formula1>
    </dataValidation>
    <dataValidation type="list" allowBlank="1" showInputMessage="1" showErrorMessage="1" prompt="Select integration level" sqref="I332 M332 Q332" xr:uid="{8EE7A359-1CAA-4C9D-98A7-FA1BCD83AB78}">
      <formula1>"Regional, National, Sub-national, Community"</formula1>
    </dataValidation>
    <dataValidation type="list" allowBlank="1" showInputMessage="1" showErrorMessage="1" sqref="J332:K332" xr:uid="{3501EDF8-4090-439B-A5FF-681EE3BC7426}">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4 L334 P334" xr:uid="{EF97A7B1-CE99-4D44-9EA9-B892F742DE7C}">
      <formula1>0</formula1>
      <formula2>999999999999</formula2>
    </dataValidation>
    <dataValidation type="list" allowBlank="1" showInputMessage="1" showErrorMessage="1" sqref="D332" xr:uid="{F103F772-1203-4BE4-BF28-6FCA854192C5}">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4" xr:uid="{6FE92763-6D08-4769-AA3E-B7EC9019F9D5}">
      <formula1>0</formula1>
      <formula2>999999999999</formula2>
    </dataValidation>
    <dataValidation type="whole" allowBlank="1" showInputMessage="1" showErrorMessage="1" error="Please enter a number here" prompt="Enter number of key findings" sqref="D336 H336 L336 P336" xr:uid="{2BD7A6F7-12CA-4D20-AF06-382B6F38AC4C}">
      <formula1>0</formula1>
      <formula2>999999999</formula2>
    </dataValidation>
    <dataValidation type="list" allowBlank="1" showInputMessage="1" showErrorMessage="1" errorTitle="Invalid data" error="Please enter a number between 0 and 100" prompt="Enter a percentage using the drop down menu" sqref="Q71 E71 I71 M71" xr:uid="{E40152C3-FB54-4066-B109-A88CAEBCE3AE}">
      <formula1>"20% to 39%, 40% to 60%, 61% to 80%"</formula1>
    </dataValidation>
    <dataValidation type="list" allowBlank="1" showInputMessage="1" showErrorMessage="1" prompt="Select integration level" sqref="F332:G332" xr:uid="{8AEFD5B6-3015-4AFF-97C8-A144C2F97D94}">
      <formula1>"Innovation rolled out,Innovation accelerated, Innovation scaled-up, Innovation replicated"</formula1>
    </dataValidation>
  </dataValidations>
  <hyperlinks>
    <hyperlink ref="B8" r:id="rId1" xr:uid="{151BFDEC-876A-432C-900B-26A9E8AB4754}"/>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Naysa Ahuja</cp:lastModifiedBy>
  <cp:lastPrinted>2019-07-02T21:11:44Z</cp:lastPrinted>
  <dcterms:created xsi:type="dcterms:W3CDTF">2010-11-30T14:15:01Z</dcterms:created>
  <dcterms:modified xsi:type="dcterms:W3CDTF">2023-04-14T13:53:15Z</dcterms:modified>
</cp:coreProperties>
</file>