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drawings/drawing2.xml" ContentType="application/vnd.openxmlformats-officedocument.drawing+xml"/>
  <Override PartName="/xl/styles.xml" ContentType="application/vnd.openxmlformats-officedocument.spreadsheetml.styles+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drawings/drawing1.xml" ContentType="application/vnd.openxmlformats-officedocument.drawing+xml"/>
  <Override PartName="/xl/sharedStrings.xml" ContentType="application/vnd.openxmlformats-officedocument.spreadsheetml.sharedStrings+xml"/>
  <Override PartName="/xl/worksheets/sheet10.xml" ContentType="application/vnd.openxmlformats-officedocument.spreadsheetml.worksheet+xml"/>
  <Override PartName="/xl/worksheets/sheet8.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9.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comments1.xml" ContentType="application/vnd.openxmlformats-officedocument.spreadsheetml.comments+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726"/>
  <workbookPr showInkAnnotation="0" defaultThemeVersion="124226"/>
  <mc:AlternateContent xmlns:mc="http://schemas.openxmlformats.org/markup-compatibility/2006">
    <mc:Choice Requires="x15">
      <x15ac:absPath xmlns:x15ac="http://schemas.microsoft.com/office/spreadsheetml/2010/11/ac" url="P:\Adaptation Fund\Project reports\Ecuador\PPR 2015\"/>
    </mc:Choice>
  </mc:AlternateContent>
  <bookViews>
    <workbookView xWindow="0" yWindow="0" windowWidth="28800" windowHeight="11775"/>
  </bookViews>
  <sheets>
    <sheet name="Overview" sheetId="1" r:id="rId1"/>
    <sheet name="FinancialData" sheetId="2" r:id="rId2"/>
    <sheet name="Risk Assesment" sheetId="4" r:id="rId3"/>
    <sheet name="Rating" sheetId="5" r:id="rId4"/>
    <sheet name="Project Indicators" sheetId="8" r:id="rId5"/>
    <sheet name="Lessons Learned" sheetId="9" r:id="rId6"/>
    <sheet name="Results Tracker" sheetId="11" r:id="rId7"/>
    <sheet name="Units for Indicators" sheetId="6" r:id="rId8"/>
    <sheet name="Annex 1 Products" sheetId="12" r:id="rId9"/>
    <sheet name="Annex 2 Measures" sheetId="13" r:id="rId10"/>
    <sheet name="Annex 3 Media" sheetId="14" r:id="rId11"/>
    <sheet name="Annex 4 Financial Justification" sheetId="15" r:id="rId12"/>
    <sheet name="Annex 5 Request Extension" sheetId="16" r:id="rId13"/>
  </sheets>
  <externalReferences>
    <externalReference r:id="rId14"/>
  </externalReferences>
  <definedNames>
    <definedName name="iincome">#REF!</definedName>
    <definedName name="income" localSheetId="6">#REF!</definedName>
    <definedName name="income">#REF!</definedName>
    <definedName name="incomelevel">'Results Tracker'!$E$136:$E$138</definedName>
    <definedName name="info">'Results Tracker'!$E$155:$E$157</definedName>
    <definedName name="Month">[1]Dropdowns!$G$2:$G$13</definedName>
    <definedName name="overalleffect">'Results Tracker'!$D$155:$D$157</definedName>
    <definedName name="physicalassets">'Results Tracker'!$J$155:$J$163</definedName>
    <definedName name="_xlnm.Print_Area" localSheetId="1">FinancialData!$A$1:$H$59</definedName>
    <definedName name="_xlnm.Print_Area" localSheetId="5">'Lessons Learned'!$A$1:$F$34</definedName>
    <definedName name="_xlnm.Print_Area" localSheetId="3">Rating!$A$1:$K$74</definedName>
    <definedName name="_xlnm.Print_Area" localSheetId="2">'Risk Assesment'!$A$1:$H$41</definedName>
    <definedName name="quality">'Results Tracker'!$B$146:$B$150</definedName>
    <definedName name="question">'Results Tracker'!$F$146:$F$148</definedName>
    <definedName name="responses">'Results Tracker'!$C$146:$C$150</definedName>
    <definedName name="state">'Results Tracker'!$I$150:$I$152</definedName>
    <definedName name="type1">'Results Tracker'!$G$146:$G$149</definedName>
    <definedName name="Year">[1]Dropdowns!$H$2:$H$36</definedName>
    <definedName name="yesno">'Results Tracker'!$E$142:$E$143</definedName>
  </definedNames>
  <calcPr calcId="171027" concurrentCalc="0"/>
</workbook>
</file>

<file path=xl/calcChain.xml><?xml version="1.0" encoding="utf-8"?>
<calcChain xmlns="http://schemas.openxmlformats.org/spreadsheetml/2006/main">
  <c r="X26" i="2" l="1"/>
  <c r="X20" i="2"/>
  <c r="F47" i="13"/>
  <c r="E47" i="13"/>
  <c r="F62" i="13"/>
  <c r="F63" i="13"/>
  <c r="E62" i="13"/>
  <c r="E63" i="13"/>
  <c r="E67" i="13"/>
  <c r="H69" i="13"/>
  <c r="H68" i="13"/>
  <c r="Q67" i="13"/>
  <c r="P67" i="13"/>
  <c r="O67" i="13"/>
  <c r="N67" i="13"/>
  <c r="M67" i="13"/>
  <c r="L67" i="13"/>
  <c r="K67" i="13"/>
  <c r="H67" i="13"/>
  <c r="H8" i="15"/>
  <c r="H9" i="15"/>
  <c r="H10" i="15"/>
  <c r="H11" i="15"/>
  <c r="H12" i="15"/>
  <c r="H13" i="15"/>
  <c r="H14" i="15"/>
  <c r="H15" i="15"/>
  <c r="H16" i="15"/>
  <c r="H17" i="15"/>
  <c r="H18" i="15"/>
  <c r="H19" i="15"/>
  <c r="H20" i="15"/>
  <c r="H7" i="15"/>
  <c r="F8" i="15"/>
  <c r="F9" i="15"/>
  <c r="F10" i="15"/>
  <c r="F11" i="15"/>
  <c r="F12" i="15"/>
  <c r="F13" i="15"/>
  <c r="F14" i="15"/>
  <c r="F15" i="15"/>
  <c r="F16" i="15"/>
  <c r="F17" i="15"/>
  <c r="F18" i="15"/>
  <c r="F19" i="15"/>
  <c r="F20" i="15"/>
  <c r="F7" i="15"/>
  <c r="N21" i="11"/>
  <c r="F21" i="11"/>
  <c r="G21" i="11"/>
  <c r="F27" i="2"/>
  <c r="F32" i="2"/>
  <c r="E9" i="2"/>
  <c r="E7" i="2"/>
  <c r="I9" i="2"/>
  <c r="N7" i="2"/>
  <c r="R9" i="2"/>
  <c r="F47" i="5"/>
  <c r="F46" i="5"/>
  <c r="F45" i="5"/>
  <c r="F44" i="5"/>
  <c r="F43" i="5"/>
  <c r="F42" i="5"/>
  <c r="F40" i="5"/>
  <c r="F39" i="5"/>
  <c r="F35" i="5"/>
  <c r="D37" i="5"/>
  <c r="H37" i="5"/>
  <c r="D38" i="5"/>
  <c r="H38" i="5"/>
  <c r="D39" i="5"/>
  <c r="H39" i="5"/>
  <c r="D40" i="5"/>
  <c r="H40" i="5"/>
  <c r="D41" i="5"/>
  <c r="H41" i="5"/>
  <c r="D42" i="5"/>
  <c r="H42" i="5"/>
  <c r="D43" i="5"/>
  <c r="H43" i="5"/>
  <c r="D44" i="5"/>
  <c r="H44" i="5"/>
  <c r="D45" i="5"/>
  <c r="H45" i="5"/>
  <c r="D46" i="5"/>
  <c r="H46" i="5"/>
  <c r="D47" i="5"/>
  <c r="H47" i="5"/>
  <c r="D48" i="5"/>
  <c r="H48" i="5"/>
  <c r="D36" i="5"/>
  <c r="H36" i="5"/>
  <c r="H35" i="5"/>
  <c r="D35" i="5"/>
  <c r="O32" i="2"/>
  <c r="V62" i="2"/>
  <c r="U62" i="2"/>
  <c r="AG35" i="2"/>
  <c r="X35" i="2"/>
  <c r="AF7" i="2"/>
  <c r="W7" i="2"/>
  <c r="AF9" i="2"/>
  <c r="AJ9" i="2"/>
  <c r="O34" i="2"/>
  <c r="W9" i="2"/>
  <c r="AA9" i="2"/>
  <c r="F51" i="2"/>
  <c r="L58" i="2"/>
  <c r="M58" i="2"/>
  <c r="F33" i="2"/>
</calcChain>
</file>

<file path=xl/comments1.xml><?xml version="1.0" encoding="utf-8"?>
<comments xmlns="http://schemas.openxmlformats.org/spreadsheetml/2006/main">
  <authors>
    <author>Veronica Alvarado</author>
  </authors>
  <commentList>
    <comment ref="E7" authorId="0" shapeId="0">
      <text>
        <r>
          <rPr>
            <b/>
            <sz val="8"/>
            <color indexed="81"/>
            <rFont val="Tahoma"/>
            <family val="2"/>
          </rPr>
          <t>Veronica Alvarado:</t>
        </r>
        <r>
          <rPr>
            <sz val="8"/>
            <color indexed="81"/>
            <rFont val="Tahoma"/>
            <family val="2"/>
          </rPr>
          <t xml:space="preserve">
Not considering MIE Fee</t>
        </r>
      </text>
    </comment>
    <comment ref="N7" authorId="0" shapeId="0">
      <text>
        <r>
          <rPr>
            <b/>
            <sz val="8"/>
            <color indexed="81"/>
            <rFont val="Tahoma"/>
            <family val="2"/>
          </rPr>
          <t>Veronica Alvarado:</t>
        </r>
        <r>
          <rPr>
            <sz val="8"/>
            <color indexed="81"/>
            <rFont val="Tahoma"/>
            <family val="2"/>
          </rPr>
          <t xml:space="preserve">
Not considering MIE Fee</t>
        </r>
      </text>
    </comment>
    <comment ref="W7" authorId="0" shapeId="0">
      <text>
        <r>
          <rPr>
            <b/>
            <sz val="8"/>
            <color indexed="81"/>
            <rFont val="Tahoma"/>
            <family val="2"/>
          </rPr>
          <t>Veronica Alvarado:</t>
        </r>
        <r>
          <rPr>
            <sz val="8"/>
            <color indexed="81"/>
            <rFont val="Tahoma"/>
            <family val="2"/>
          </rPr>
          <t xml:space="preserve">
Not considering MIE Fee</t>
        </r>
      </text>
    </comment>
    <comment ref="AF7" authorId="0" shapeId="0">
      <text>
        <r>
          <rPr>
            <b/>
            <sz val="8"/>
            <color indexed="81"/>
            <rFont val="Tahoma"/>
            <family val="2"/>
          </rPr>
          <t>Veronica Alvarado:</t>
        </r>
        <r>
          <rPr>
            <sz val="8"/>
            <color indexed="81"/>
            <rFont val="Tahoma"/>
            <family val="2"/>
          </rPr>
          <t xml:space="preserve">
Not considering MIE Fee</t>
        </r>
      </text>
    </comment>
  </commentList>
</comments>
</file>

<file path=xl/sharedStrings.xml><?xml version="1.0" encoding="utf-8"?>
<sst xmlns="http://schemas.openxmlformats.org/spreadsheetml/2006/main" count="2460" uniqueCount="1204">
  <si>
    <t xml:space="preserve">Project Summary: </t>
  </si>
  <si>
    <t>Countries</t>
  </si>
  <si>
    <t xml:space="preserve">Project Type:  </t>
  </si>
  <si>
    <t xml:space="preserve">GEF Focal Area: </t>
  </si>
  <si>
    <t>GEF 4 Focal Areas</t>
  </si>
  <si>
    <t xml:space="preserve">GEF 2 / 3 Operational Programme: </t>
  </si>
  <si>
    <t xml:space="preserve">Overall Rating of the project in the evaluation by the project evaluator: </t>
  </si>
  <si>
    <t xml:space="preserve">GEF-4 Focal Area Strategic Program: </t>
  </si>
  <si>
    <t xml:space="preserve">GEF-3 Focal Area Strategic Program: </t>
  </si>
  <si>
    <t>Afghanistan</t>
  </si>
  <si>
    <t>FP</t>
  </si>
  <si>
    <t>Yes</t>
  </si>
  <si>
    <t>Biodiversity</t>
  </si>
  <si>
    <t>U</t>
  </si>
  <si>
    <t>BD-SP1-PA Financing</t>
  </si>
  <si>
    <t>1: Arid &amp; semi-arid ecosystems</t>
  </si>
  <si>
    <t>Albania</t>
  </si>
  <si>
    <t>MSP</t>
  </si>
  <si>
    <t>No</t>
  </si>
  <si>
    <t>Climate Change Adaptation</t>
  </si>
  <si>
    <t>S</t>
  </si>
  <si>
    <t>BD-SP2-Marine PA</t>
  </si>
  <si>
    <t>2: Coastal, marine &amp; freshwater ecosystems</t>
  </si>
  <si>
    <t>Algeria</t>
  </si>
  <si>
    <t>EA</t>
  </si>
  <si>
    <t>Climate Change Mitigation</t>
  </si>
  <si>
    <t>MU</t>
  </si>
  <si>
    <t>BD-SP3-PA Networks</t>
  </si>
  <si>
    <t>3: Forest ecosystems</t>
  </si>
  <si>
    <t>Angola</t>
  </si>
  <si>
    <t>International Waters</t>
  </si>
  <si>
    <t>Good</t>
  </si>
  <si>
    <t>BD-SP5-Markets</t>
  </si>
  <si>
    <t>13: Conservation and Sustainable Use of Biological Diversity Important to Agriculture</t>
  </si>
  <si>
    <t>Argentina</t>
  </si>
  <si>
    <t>Multiple Focal Area</t>
  </si>
  <si>
    <t>BD-SP7-Invasive Alien Species(IAS)</t>
  </si>
  <si>
    <t>6: Promoting the adoption of renewable energy by removing barriers and reducing implementation costs</t>
  </si>
  <si>
    <t>CC-SP2- Industrial EE</t>
  </si>
  <si>
    <t>8: Waterbody based operational program</t>
  </si>
  <si>
    <t>CC-SP3-RE,CC-SP4-Biomass</t>
  </si>
  <si>
    <t>9: Integrated Land and Water multiple focal area</t>
  </si>
  <si>
    <t>Bahamas</t>
  </si>
  <si>
    <t>CC-SP5-Transport</t>
  </si>
  <si>
    <t>10: Contaminants based operational program</t>
  </si>
  <si>
    <t>CC-SP6-LULUCF</t>
  </si>
  <si>
    <t>12: Integrated Ecosystem Management</t>
  </si>
  <si>
    <t>Cross cutting capacity building</t>
  </si>
  <si>
    <t>14: Persistent Organic Pollutants</t>
  </si>
  <si>
    <t>List documents/ reports/ brochures / articles that have been prepared about the project.</t>
  </si>
  <si>
    <t>Cyprus</t>
  </si>
  <si>
    <t>Czech Republic</t>
  </si>
  <si>
    <t>List the Website address (URL) of project.</t>
  </si>
  <si>
    <t>Democratic People's Republic of Korea</t>
  </si>
  <si>
    <t>Democratic Republic of the Congo</t>
  </si>
  <si>
    <t>Denmark</t>
  </si>
  <si>
    <t xml:space="preserve">Project contacts:  </t>
  </si>
  <si>
    <t>Djibouti</t>
  </si>
  <si>
    <t>National Project Manager/Coordinator</t>
  </si>
  <si>
    <t>Dominica</t>
  </si>
  <si>
    <t xml:space="preserve">Name: </t>
  </si>
  <si>
    <t>Dominican Republic</t>
  </si>
  <si>
    <t xml:space="preserve">Email: </t>
  </si>
  <si>
    <t>Ecuador</t>
  </si>
  <si>
    <t xml:space="preserve">Date: </t>
  </si>
  <si>
    <t>Egypt</t>
  </si>
  <si>
    <t>El Salvador</t>
  </si>
  <si>
    <t>Equatoral Guinea</t>
  </si>
  <si>
    <t>Eritrea</t>
  </si>
  <si>
    <t>Estonia</t>
  </si>
  <si>
    <t>Ethiopia</t>
  </si>
  <si>
    <t>Fiji</t>
  </si>
  <si>
    <t>Finland</t>
  </si>
  <si>
    <t>France</t>
  </si>
  <si>
    <t>Gambia</t>
  </si>
  <si>
    <t>Georgia</t>
  </si>
  <si>
    <t>Germany</t>
  </si>
  <si>
    <t>Ghana</t>
  </si>
  <si>
    <t>Greece</t>
  </si>
  <si>
    <t>Grenada</t>
  </si>
  <si>
    <t>Guatemala</t>
  </si>
  <si>
    <t>Guinea</t>
  </si>
  <si>
    <t>Guinea Bissau</t>
  </si>
  <si>
    <t>Guyana</t>
  </si>
  <si>
    <t>Haiti</t>
  </si>
  <si>
    <t>Honduras</t>
  </si>
  <si>
    <t>Hungary</t>
  </si>
  <si>
    <t>Iceland</t>
  </si>
  <si>
    <t>India</t>
  </si>
  <si>
    <t>Indonesia</t>
  </si>
  <si>
    <t>Iran (Islamic Republic of)</t>
  </si>
  <si>
    <t>Iraq</t>
  </si>
  <si>
    <t>Ireland</t>
  </si>
  <si>
    <t>Israel</t>
  </si>
  <si>
    <t>Italy</t>
  </si>
  <si>
    <t>Jamaica</t>
  </si>
  <si>
    <t>Japan</t>
  </si>
  <si>
    <t>Jordan</t>
  </si>
  <si>
    <t>Kazakhstan</t>
  </si>
  <si>
    <t>Kenya</t>
  </si>
  <si>
    <t>Kiribati</t>
  </si>
  <si>
    <t>Kuwait</t>
  </si>
  <si>
    <t>Kyrgyzstan</t>
  </si>
  <si>
    <t>Lao People’s Democratic Republic</t>
  </si>
  <si>
    <t>Latvia</t>
  </si>
  <si>
    <t>Lebanon</t>
  </si>
  <si>
    <t>Lesotho</t>
  </si>
  <si>
    <t>Liberia</t>
  </si>
  <si>
    <t>Libyan Arab Jamahiriya</t>
  </si>
  <si>
    <t>Liechtenstein</t>
  </si>
  <si>
    <t>Lithuania</t>
  </si>
  <si>
    <t>Luxembourg</t>
  </si>
  <si>
    <t>Madagascar</t>
  </si>
  <si>
    <t>Malawi</t>
  </si>
  <si>
    <t>Malaysia</t>
  </si>
  <si>
    <t>Maldives</t>
  </si>
  <si>
    <t>Mali</t>
  </si>
  <si>
    <t>Malta</t>
  </si>
  <si>
    <t>Marshall Islands</t>
  </si>
  <si>
    <t>Mauritania</t>
  </si>
  <si>
    <t>Mauritius</t>
  </si>
  <si>
    <t>Mexico</t>
  </si>
  <si>
    <t>Micronesia, Federated States of</t>
  </si>
  <si>
    <t>Monaco</t>
  </si>
  <si>
    <t>Mongolia</t>
  </si>
  <si>
    <t>Montenegro</t>
  </si>
  <si>
    <t>Morocco</t>
  </si>
  <si>
    <t>Mozambique</t>
  </si>
  <si>
    <t>Myanmar</t>
  </si>
  <si>
    <t>Namibia</t>
  </si>
  <si>
    <t>Nauru</t>
  </si>
  <si>
    <t>Nepal</t>
  </si>
  <si>
    <t>Netherlands</t>
  </si>
  <si>
    <t>New Zealand</t>
  </si>
  <si>
    <t>Nicaragua</t>
  </si>
  <si>
    <t>Niger</t>
  </si>
  <si>
    <t>Nigeria</t>
  </si>
  <si>
    <t>Norway</t>
  </si>
  <si>
    <t>Oman</t>
  </si>
  <si>
    <t>Pakistan</t>
  </si>
  <si>
    <t>Palau</t>
  </si>
  <si>
    <t>Panama</t>
  </si>
  <si>
    <t>Papua New Guinea</t>
  </si>
  <si>
    <t>Paraguay</t>
  </si>
  <si>
    <t>Peru</t>
  </si>
  <si>
    <t>Philippines</t>
  </si>
  <si>
    <t>Poland</t>
  </si>
  <si>
    <t>Portugal</t>
  </si>
  <si>
    <t>Qatar</t>
  </si>
  <si>
    <t>Republic of Korea</t>
  </si>
  <si>
    <t>Republic of Moldova</t>
  </si>
  <si>
    <t>Romania</t>
  </si>
  <si>
    <t>Russian Federation</t>
  </si>
  <si>
    <t>Rwanda</t>
  </si>
  <si>
    <t>Saint Kitts and Nevis</t>
  </si>
  <si>
    <t>Saint Lucia</t>
  </si>
  <si>
    <t>Saint Vincent and the Grenadines</t>
  </si>
  <si>
    <t>Samoa</t>
  </si>
  <si>
    <t>San Marino</t>
  </si>
  <si>
    <t>Sao Tome and Principe</t>
  </si>
  <si>
    <t>Saudi Arabia</t>
  </si>
  <si>
    <t>Senegal</t>
  </si>
  <si>
    <t>Serbia</t>
  </si>
  <si>
    <t>Seychelles</t>
  </si>
  <si>
    <t>Sierra Leone</t>
  </si>
  <si>
    <t>Singapore</t>
  </si>
  <si>
    <t>Slovakia</t>
  </si>
  <si>
    <t>Slovenia</t>
  </si>
  <si>
    <t>Solomon Islands</t>
  </si>
  <si>
    <t>Somalia</t>
  </si>
  <si>
    <t>South Africa</t>
  </si>
  <si>
    <t>Spain</t>
  </si>
  <si>
    <t>Sri Lanka</t>
  </si>
  <si>
    <t>Sudan</t>
  </si>
  <si>
    <t>Suriname</t>
  </si>
  <si>
    <t>Swaziland</t>
  </si>
  <si>
    <t>Sweden</t>
  </si>
  <si>
    <t>Switzerland</t>
  </si>
  <si>
    <t>Syrian Arab Republic</t>
  </si>
  <si>
    <t>Tajikistan</t>
  </si>
  <si>
    <t>Thailand</t>
  </si>
  <si>
    <t>The former Yugoslav Republic of Macedonia</t>
  </si>
  <si>
    <t>Timor-Leste</t>
  </si>
  <si>
    <t>Togo</t>
  </si>
  <si>
    <t>Tonga</t>
  </si>
  <si>
    <t>Trinidad and Tobago</t>
  </si>
  <si>
    <t>Tunisia</t>
  </si>
  <si>
    <t>Turkey</t>
  </si>
  <si>
    <t>Turkmenistan</t>
  </si>
  <si>
    <t>Tuvalu</t>
  </si>
  <si>
    <t>Uganda</t>
  </si>
  <si>
    <t>Ukraine</t>
  </si>
  <si>
    <t>United Arab Emirates</t>
  </si>
  <si>
    <t>United Kingdom of Great Britain and Northern Ireland</t>
  </si>
  <si>
    <t>United Republic of Tanzania</t>
  </si>
  <si>
    <t>United States of America</t>
  </si>
  <si>
    <t>Uruguay</t>
  </si>
  <si>
    <t>Uzbekistan</t>
  </si>
  <si>
    <t>Vanuatu</t>
  </si>
  <si>
    <t>Venezuela, Bolivarian Republic of</t>
  </si>
  <si>
    <t>Viet Nam</t>
  </si>
  <si>
    <t>Yemen</t>
  </si>
  <si>
    <t>Zambia</t>
  </si>
  <si>
    <t>Zimbabwe</t>
  </si>
  <si>
    <t xml:space="preserve">Database Number: </t>
  </si>
  <si>
    <t xml:space="preserve">Country(ies): </t>
  </si>
  <si>
    <t>Relevant Geographic Points (i.e. cities, villages, bodies of water):</t>
  </si>
  <si>
    <t>Executing Agency</t>
  </si>
  <si>
    <t>Government DA</t>
  </si>
  <si>
    <t>Project Milestones</t>
  </si>
  <si>
    <t>Type of IE:</t>
  </si>
  <si>
    <t>AFB Approval Date:</t>
  </si>
  <si>
    <t>Milestone</t>
  </si>
  <si>
    <t>Start of Project/Programme:</t>
  </si>
  <si>
    <t xml:space="preserve">Project Title: </t>
  </si>
  <si>
    <t>How much of the total co-financing as committed in the Project Document has actually been realized?</t>
  </si>
  <si>
    <t xml:space="preserve">Estimated cumulative actual co-financing as verified during Mid-term Review (MTR) or Terminal Evaluation (TE). </t>
  </si>
  <si>
    <t>Add any comments on actual co-financing in particular any issues related to the realization of in-kind, grant, credits, loans, equity, non-grant instruments and other types of co-financing. (word limit=200)</t>
  </si>
  <si>
    <t>EXPENDITURE DATA</t>
  </si>
  <si>
    <t>ITEM / ACTIVITY / ACTION</t>
  </si>
  <si>
    <t>AMOUNT</t>
  </si>
  <si>
    <t>PROJECTED COST</t>
  </si>
  <si>
    <t>RISK ASSESMENT</t>
  </si>
  <si>
    <t>For rating definitions please see bottom of page.</t>
  </si>
  <si>
    <t>Please justify your rating.  Outline the positive and negative progress made by the project since it started.  Provide specific recommendations for next steps. . (word limit=500)</t>
  </si>
  <si>
    <t>Rating Definitions</t>
  </si>
  <si>
    <t>Highly Satisfactory (HS)</t>
  </si>
  <si>
    <t>Satisfactory (S)</t>
  </si>
  <si>
    <t>Marginally Satisfactory (MS)</t>
  </si>
  <si>
    <t>Marginally Unsatisfactory (MU)</t>
  </si>
  <si>
    <t>Unsatisfactory (U)</t>
  </si>
  <si>
    <t>Highly Unsatisfactory (U)</t>
  </si>
  <si>
    <t>Rating</t>
  </si>
  <si>
    <t>IDENTIFIED RISKS</t>
  </si>
  <si>
    <t>Current Status</t>
  </si>
  <si>
    <t>Identified Risk</t>
  </si>
  <si>
    <t xml:space="preserve">DISBURSEMENT OF AF GRANT FUNDS </t>
  </si>
  <si>
    <t>Add any comments on AF Grant Funds. (word limit=200)</t>
  </si>
  <si>
    <t xml:space="preserve"> Fund Outcome Indicator Units</t>
  </si>
  <si>
    <r>
      <rPr>
        <b/>
        <sz val="10"/>
        <color indexed="8"/>
        <rFont val="Microsoft Sans Serif"/>
        <family val="2"/>
      </rPr>
      <t xml:space="preserve">1. </t>
    </r>
    <r>
      <rPr>
        <sz val="10"/>
        <color indexed="8"/>
        <rFont val="Microsoft Sans Serif"/>
        <family val="2"/>
      </rPr>
      <t xml:space="preserve">Generation of relevant data, Stakeholders, and Timeliness 
</t>
    </r>
    <r>
      <rPr>
        <b/>
        <sz val="10"/>
        <color indexed="8"/>
        <rFont val="Microsoft Sans Serif"/>
        <family val="2"/>
      </rPr>
      <t>2.1.</t>
    </r>
    <r>
      <rPr>
        <sz val="10"/>
        <color indexed="8"/>
        <rFont val="Microsoft Sans Serif"/>
        <family val="2"/>
      </rPr>
      <t xml:space="preserve"> Include both qualitative and quantitative measures of capacity level within targeted institutions
</t>
    </r>
    <r>
      <rPr>
        <b/>
        <sz val="10"/>
        <color indexed="8"/>
        <rFont val="Microsoft Sans Serif"/>
        <family val="2"/>
      </rPr>
      <t xml:space="preserve">2.2. </t>
    </r>
    <r>
      <rPr>
        <sz val="10"/>
        <color indexed="8"/>
        <rFont val="Microsoft Sans Serif"/>
        <family val="2"/>
      </rPr>
      <t xml:space="preserve">Number (men and women and other vulnerable groups)
</t>
    </r>
    <r>
      <rPr>
        <b/>
        <sz val="10"/>
        <color indexed="8"/>
        <rFont val="Microsoft Sans Serif"/>
        <family val="2"/>
      </rPr>
      <t>3.1.</t>
    </r>
    <r>
      <rPr>
        <sz val="10"/>
        <color indexed="8"/>
        <rFont val="Microsoft Sans Serif"/>
        <family val="2"/>
      </rPr>
      <t xml:space="preserve"> Use scale from 1 to 5: 5: Fully aware 4: Mostly aware 3: Partially aware 2: Partially not aware 1: Aware of neither predicted adverse impacts of climate change nor of appropriate responses
</t>
    </r>
    <r>
      <rPr>
        <b/>
        <sz val="10"/>
        <color indexed="8"/>
        <rFont val="Microsoft Sans Serif"/>
        <family val="2"/>
      </rPr>
      <t xml:space="preserve">3.2. </t>
    </r>
    <r>
      <rPr>
        <sz val="10"/>
        <color indexed="8"/>
        <rFont val="Microsoft Sans Serif"/>
        <family val="2"/>
      </rPr>
      <t xml:space="preserve">Use scale from 1 to 5:  5: All 4: Almost all 3: Half 2: Some 1: None
</t>
    </r>
    <r>
      <rPr>
        <b/>
        <sz val="10"/>
        <color indexed="8"/>
        <rFont val="Microsoft Sans Serif"/>
        <family val="2"/>
      </rPr>
      <t>4.1.</t>
    </r>
    <r>
      <rPr>
        <sz val="10"/>
        <color indexed="8"/>
        <rFont val="Microsoft Sans Serif"/>
        <family val="2"/>
      </rPr>
      <t xml:space="preserve"> Summarize in an overall scale (1-5): 5: Highly responsive (All defined elements ) 4: Mostly responsive (Most defined elements) 3: Moderately responsive (Some defined elements) 2: Partially responsive (Lacks most elements) 1: Non responsive (Lacks all elements )                                                                                                                                                                                                                    </t>
    </r>
    <r>
      <rPr>
        <b/>
        <sz val="10"/>
        <color indexed="8"/>
        <rFont val="Microsoft Sans Serif"/>
        <family val="2"/>
      </rPr>
      <t>4.2.</t>
    </r>
    <r>
      <rPr>
        <sz val="10"/>
        <color indexed="8"/>
        <rFont val="Microsoft Sans Serif"/>
        <family val="2"/>
      </rPr>
      <t xml:space="preserve">  Summarize in an overall scale (1-5):  5: Fully improved 4: Mostly Improved 3: Moderately improved 2: Somewhat improved
1: Not improved                                                                                                                                                                                                                           </t>
    </r>
    <r>
      <rPr>
        <b/>
        <sz val="10"/>
        <color indexed="8"/>
        <rFont val="Microsoft Sans Serif"/>
        <family val="2"/>
      </rPr>
      <t>5.</t>
    </r>
    <r>
      <rPr>
        <sz val="10"/>
        <color indexed="8"/>
        <rFont val="Microsoft Sans Serif"/>
        <family val="2"/>
      </rPr>
      <t xml:space="preserve">  Depends on the targeted natural asset: 
</t>
    </r>
    <r>
      <rPr>
        <i/>
        <sz val="10"/>
        <color indexed="8"/>
        <rFont val="Microsoft Sans Serif"/>
        <family val="2"/>
      </rPr>
      <t>Biological (species):</t>
    </r>
    <r>
      <rPr>
        <sz val="10"/>
        <color indexed="8"/>
        <rFont val="Microsoft Sans Serif"/>
        <family val="2"/>
      </rPr>
      <t xml:space="preserve"> measure through changes in population numbers (dynamics, structure, etc.)
</t>
    </r>
    <r>
      <rPr>
        <i/>
        <sz val="10"/>
        <color indexed="8"/>
        <rFont val="Microsoft Sans Serif"/>
        <family val="2"/>
      </rPr>
      <t xml:space="preserve">Land: </t>
    </r>
    <r>
      <rPr>
        <sz val="10"/>
        <color indexed="8"/>
        <rFont val="Microsoft Sans Serif"/>
        <family val="2"/>
      </rPr>
      <t xml:space="preserve">measure changes in hectares. Baseline data will be necessary to estimate the change. Supporting indicators baseline and target (as well as contextual information) are needed such as the following: Farmers adopting recommended technologies, Ha. of land improved, Average deforestation rate Etc.
Use scale from 1 to 5.  5: Very effective (All elements are present) 4: Effective (Most elements are present) 3: Moderately effective (Some elements are present) 2: Partially effective (Most elements are not present) 1: Ineffective (No elements are present)
</t>
    </r>
    <r>
      <rPr>
        <b/>
        <sz val="10"/>
        <color indexed="8"/>
        <rFont val="Microsoft Sans Serif"/>
        <family val="2"/>
      </rPr>
      <t>6.1.</t>
    </r>
    <r>
      <rPr>
        <sz val="10"/>
        <color indexed="8"/>
        <rFont val="Microsoft Sans Serif"/>
        <family val="2"/>
      </rPr>
      <t xml:space="preserve">  Summarize in an overall scale (1-5):  5: Very high improvement 4: High improvement 3: Moderate improvement 2: Limited improvement 1: No improvement                                                                                                                                                                                                                                                         </t>
    </r>
    <r>
      <rPr>
        <b/>
        <sz val="10"/>
        <color indexed="8"/>
        <rFont val="Microsoft Sans Serif"/>
        <family val="2"/>
      </rPr>
      <t xml:space="preserve">6.2. </t>
    </r>
    <r>
      <rPr>
        <sz val="10"/>
        <color indexed="8"/>
        <rFont val="Microsoft Sans Serif"/>
        <family val="2"/>
      </rPr>
      <t xml:space="preserve"> Household income by source of livelihood in project area (USD) prior and post project intervention                                                                                                                                                                                                                                                      </t>
    </r>
    <r>
      <rPr>
        <b/>
        <sz val="10"/>
        <color indexed="8"/>
        <rFont val="Microsoft Sans Serif"/>
        <family val="2"/>
      </rPr>
      <t>7.</t>
    </r>
    <r>
      <rPr>
        <sz val="10"/>
        <color indexed="8"/>
        <rFont val="Microsoft Sans Serif"/>
        <family val="2"/>
      </rPr>
      <t xml:space="preserve"> Summarize in an overall scale (1-5).  5: All (Fully integrated) 4: Most 3: Some 2: Most not integrated 1: None</t>
    </r>
  </si>
  <si>
    <t>Fund Output Indicator Units</t>
  </si>
  <si>
    <r>
      <rPr>
        <b/>
        <sz val="10"/>
        <color indexed="8"/>
        <rFont val="Microsoft Sans Serif"/>
        <family val="2"/>
      </rPr>
      <t>1.1.</t>
    </r>
    <r>
      <rPr>
        <sz val="10"/>
        <color indexed="8"/>
        <rFont val="Microsoft Sans Serif"/>
        <family val="2"/>
      </rPr>
      <t xml:space="preserve">  Number, sector(s) and level(s) of projects or interventions in separate fields of monitoring plan                                                                                  </t>
    </r>
    <r>
      <rPr>
        <b/>
        <sz val="10"/>
        <color indexed="8"/>
        <rFont val="Microsoft Sans Serif"/>
        <family val="2"/>
      </rPr>
      <t xml:space="preserve">1.2. </t>
    </r>
    <r>
      <rPr>
        <sz val="10"/>
        <color indexed="8"/>
        <rFont val="Microsoft Sans Serif"/>
        <family val="2"/>
      </rPr>
      <t xml:space="preserve">Number
</t>
    </r>
    <r>
      <rPr>
        <b/>
        <sz val="10"/>
        <color indexed="8"/>
        <rFont val="Microsoft Sans Serif"/>
        <family val="2"/>
      </rPr>
      <t>2.1.1.</t>
    </r>
    <r>
      <rPr>
        <sz val="10"/>
        <color indexed="8"/>
        <rFont val="Microsoft Sans Serif"/>
        <family val="2"/>
      </rPr>
      <t xml:space="preserve"> Number of staff (male/female) of targeted institutions: a. Obtain baseline information: total number of staff from targeted institutions b. Define target
</t>
    </r>
    <r>
      <rPr>
        <b/>
        <sz val="10"/>
        <color indexed="8"/>
        <rFont val="Microsoft Sans Serif"/>
        <family val="2"/>
      </rPr>
      <t>2.1.2.</t>
    </r>
    <r>
      <rPr>
        <sz val="10"/>
        <color indexed="8"/>
        <rFont val="Microsoft Sans Serif"/>
        <family val="2"/>
      </rPr>
      <t xml:space="preserve"> Number of staff (male/female) of targeted institutions: a. Obtain baseline information: total number of staff from targeted institutions b. Define target: needs to be defined by project proponents
</t>
    </r>
    <r>
      <rPr>
        <b/>
        <sz val="10"/>
        <color indexed="8"/>
        <rFont val="Microsoft Sans Serif"/>
        <family val="2"/>
      </rPr>
      <t xml:space="preserve">2.2.1. </t>
    </r>
    <r>
      <rPr>
        <i/>
        <sz val="10"/>
        <color indexed="8"/>
        <rFont val="Microsoft Sans Serif"/>
        <family val="2"/>
      </rPr>
      <t>Quantitative:</t>
    </r>
    <r>
      <rPr>
        <sz val="10"/>
        <color indexed="8"/>
        <rFont val="Microsoft Sans Serif"/>
        <family val="2"/>
      </rPr>
      <t xml:space="preserve"> Percentage (includes women – and other vulnerable groups – and men).
</t>
    </r>
    <r>
      <rPr>
        <i/>
        <sz val="10"/>
        <color indexed="8"/>
        <rFont val="Microsoft Sans Serif"/>
        <family val="2"/>
      </rPr>
      <t>Qualitative:</t>
    </r>
    <r>
      <rPr>
        <sz val="10"/>
        <color indexed="8"/>
        <rFont val="Microsoft Sans Serif"/>
        <family val="2"/>
      </rPr>
      <t xml:space="preserve"> Adequacy: include direct analysis of major areas; adequacy/effectiveness of systems or analysis of perceptions of populations and institutions.</t>
    </r>
    <r>
      <rPr>
        <b/>
        <sz val="10"/>
        <color indexed="8"/>
        <rFont val="Microsoft Sans Serif"/>
        <family val="2"/>
      </rPr>
      <t xml:space="preserve">
2.2.2.</t>
    </r>
    <r>
      <rPr>
        <sz val="10"/>
        <color indexed="8"/>
        <rFont val="Microsoft Sans Serif"/>
        <family val="2"/>
      </rPr>
      <t xml:space="preserve"> Number (broken down by gender and, if possible, by vulnerable groups defined in the area of intervention) of people                                                                                                        </t>
    </r>
    <r>
      <rPr>
        <b/>
        <sz val="10"/>
        <color indexed="8"/>
        <rFont val="Microsoft Sans Serif"/>
        <family val="2"/>
      </rPr>
      <t xml:space="preserve">3.1. </t>
    </r>
    <r>
      <rPr>
        <sz val="10"/>
        <color indexed="8"/>
        <rFont val="Microsoft Sans Serif"/>
        <family val="2"/>
      </rPr>
      <t xml:space="preserve">Number and type (in separate columns) at local level.                                                                                                                                    </t>
    </r>
    <r>
      <rPr>
        <b/>
        <sz val="10"/>
        <color indexed="8"/>
        <rFont val="Microsoft Sans Serif"/>
        <family val="2"/>
      </rPr>
      <t xml:space="preserve">3.2. </t>
    </r>
    <r>
      <rPr>
        <sz val="10"/>
        <color indexed="8"/>
        <rFont val="Microsoft Sans Serif"/>
        <family val="2"/>
      </rPr>
      <t xml:space="preserve">Number                                                                                                                                                                                                                                     </t>
    </r>
    <r>
      <rPr>
        <b/>
        <sz val="10"/>
        <color indexed="8"/>
        <rFont val="Microsoft Sans Serif"/>
        <family val="2"/>
      </rPr>
      <t>4.1.</t>
    </r>
    <r>
      <rPr>
        <sz val="10"/>
        <color indexed="8"/>
        <rFont val="Microsoft Sans Serif"/>
        <family val="2"/>
      </rPr>
      <t xml:space="preserve"> Number and type                                                                                                                                                                                                               </t>
    </r>
    <r>
      <rPr>
        <b/>
        <sz val="10"/>
        <color indexed="8"/>
        <rFont val="Microsoft Sans Serif"/>
        <family val="2"/>
      </rPr>
      <t xml:space="preserve">4. 2. </t>
    </r>
    <r>
      <rPr>
        <sz val="10"/>
        <color indexed="8"/>
        <rFont val="Microsoft Sans Serif"/>
        <family val="2"/>
      </rPr>
      <t xml:space="preserve"> Number and type (entered in separate columns)                                                                                                                                                     </t>
    </r>
    <r>
      <rPr>
        <b/>
        <sz val="10"/>
        <color indexed="8"/>
        <rFont val="Microsoft Sans Serif"/>
        <family val="2"/>
      </rPr>
      <t>5.</t>
    </r>
    <r>
      <rPr>
        <sz val="10"/>
        <color indexed="8"/>
        <rFont val="Microsoft Sans Serif"/>
        <family val="2"/>
      </rPr>
      <t xml:space="preserve">  Number of interventions by type of natural asset and intervention                                                                                                                    </t>
    </r>
    <r>
      <rPr>
        <b/>
        <sz val="10"/>
        <color indexed="8"/>
        <rFont val="Microsoft Sans Serif"/>
        <family val="2"/>
      </rPr>
      <t>6.1.</t>
    </r>
    <r>
      <rPr>
        <sz val="10"/>
        <color indexed="8"/>
        <rFont val="Microsoft Sans Serif"/>
        <family val="2"/>
      </rPr>
      <t xml:space="preserve">  Number and type (in separate columns of monitoring plan)                                                                                                                                                                                                                                                    </t>
    </r>
    <r>
      <rPr>
        <b/>
        <sz val="10"/>
        <color indexed="8"/>
        <rFont val="Microsoft Sans Serif"/>
        <family val="2"/>
      </rPr>
      <t xml:space="preserve">6.2. </t>
    </r>
    <r>
      <rPr>
        <sz val="10"/>
        <color indexed="8"/>
        <rFont val="Microsoft Sans Serif"/>
        <family val="2"/>
      </rPr>
      <t xml:space="preserve">Income sources per household; description of income source and number of households.                                                                                                                                                                                                                                                     </t>
    </r>
    <r>
      <rPr>
        <b/>
        <sz val="10"/>
        <color indexed="8"/>
        <rFont val="Microsoft Sans Serif"/>
        <family val="2"/>
      </rPr>
      <t xml:space="preserve">7.1. </t>
    </r>
    <r>
      <rPr>
        <sz val="10"/>
        <color indexed="8"/>
        <rFont val="Microsoft Sans Serif"/>
        <family val="2"/>
      </rPr>
      <t xml:space="preserve"> Number/Sector                                                                                                                                                                                                                                                   </t>
    </r>
    <r>
      <rPr>
        <b/>
        <sz val="10"/>
        <color indexed="8"/>
        <rFont val="Microsoft Sans Serif"/>
        <family val="2"/>
      </rPr>
      <t xml:space="preserve">7.2. </t>
    </r>
    <r>
      <rPr>
        <sz val="10"/>
        <color indexed="8"/>
        <rFont val="Microsoft Sans Serif"/>
        <family val="2"/>
      </rPr>
      <t>Number; Effectiveness (see previous indicator) through enforcement level.</t>
    </r>
  </si>
  <si>
    <t>Link: http://www.adaptation-fund.org/sites/default/files/Results%20Framework%20and%20Baseline%20Guidance%20final.pdf</t>
  </si>
  <si>
    <t>Baseline</t>
  </si>
  <si>
    <t>Project Performance Report (PPR)</t>
  </si>
  <si>
    <t>Indicator</t>
  </si>
  <si>
    <t>Type of Indicator</t>
  </si>
  <si>
    <t>PROJECT Indicators</t>
  </si>
  <si>
    <t>Please provide all indicators being tracked for the project as outlined in the project document</t>
  </si>
  <si>
    <t>Type of Indicator (indicators towards Objectives, Outcomes, etc…)</t>
  </si>
  <si>
    <t>How much of the total AF grant as noted in Project Document plus any project preparation grant has been spent to date?</t>
  </si>
  <si>
    <t>Est. Completion Date</t>
  </si>
  <si>
    <t xml:space="preserve">Project Manager/Coordinator: </t>
  </si>
  <si>
    <t xml:space="preserve">Implementing Agency  </t>
  </si>
  <si>
    <t xml:space="preserve">RATING ON IMPLEMENTATION PROGRESS </t>
  </si>
  <si>
    <t>Progress on Key Milestones</t>
  </si>
  <si>
    <t>Overall Rating</t>
  </si>
  <si>
    <t>Risk Measures: Were there any risk mitigation measures employed during the current reporting period?  If so, were risks reduced?  If not, why were these risks not reduced?</t>
  </si>
  <si>
    <t>Critical Risks Affecting Progress (Not identified at project design)</t>
  </si>
  <si>
    <t>Expected Progress</t>
  </si>
  <si>
    <t>Progress to Date</t>
  </si>
  <si>
    <t>Please justify your rating and address the following points:
1. Indicate trends, both positive and negative, in achievement of outcomes as per the project indicators.  
2.  Detail critical risks that have affected progress.  
3.  Outline response to MTR undertaken this reporting period.  
4.  Outline action plan to address projects with a rating of HU, U or MU. Please keep your input to 1200 words</t>
  </si>
  <si>
    <t>QUALITATIVE MEASURES and LESSONS LEARNED</t>
  </si>
  <si>
    <t>Implementation and Adaptive Management</t>
  </si>
  <si>
    <t>Response</t>
  </si>
  <si>
    <t>Describe any changes undertaken to improve results on the ground or any changes made to project outputs (i.e. changes to project design)</t>
  </si>
  <si>
    <t>Lessons for Adaptation</t>
  </si>
  <si>
    <t>Community/National Impact</t>
  </si>
  <si>
    <t>What would you consider to be the most successful aspects for the target communities?</t>
  </si>
  <si>
    <t>What measures are/have been put in place to ensure sustainability of the project/program results?</t>
  </si>
  <si>
    <t>What measures are being/could have been put in place to improve project/program results?</t>
  </si>
  <si>
    <t xml:space="preserve">Knowledge Management </t>
  </si>
  <si>
    <t>Describe any difficulties there have been in  accessing or retrieving existing information (data or knowledge) that is relevant to the project. Please provide suggestions for improving access to the relevant data.</t>
  </si>
  <si>
    <t>Identify Risks with a 50% or &gt; likelihood of affecting progress of project</t>
  </si>
  <si>
    <t>Implementing Entity (IE) [name]:</t>
  </si>
  <si>
    <t>Steps Taken to Mitigate Risk</t>
  </si>
  <si>
    <t>Add any comments relevant to risk mitigation (word limit = 500)</t>
  </si>
  <si>
    <t>Progress since inception</t>
  </si>
  <si>
    <t>How have gender considerations been taken into consideration during the reporting period? What have been the lessons learned as a consequence of inclusion of such considerations on project performance or impacts?</t>
  </si>
  <si>
    <t>Mid-term Review Date (if planned):</t>
  </si>
  <si>
    <t>IE-AFB Agreement Signature Date:</t>
  </si>
  <si>
    <t>Implementing Entity</t>
  </si>
  <si>
    <t>Terminal Evaluation Date:</t>
  </si>
  <si>
    <t>TOTAL</t>
  </si>
  <si>
    <t>Other</t>
  </si>
  <si>
    <t>Target for Project End</t>
  </si>
  <si>
    <t>Period of Report (Dates)</t>
  </si>
  <si>
    <t>PLANNED EXPENDITURE SCHEDULE</t>
  </si>
  <si>
    <t xml:space="preserve">Results Tracker for Adaptation Fund (AF)  Projects    </t>
  </si>
  <si>
    <t>List outputs planned and corresponding projected cost for the upcoming reporting period</t>
  </si>
  <si>
    <r>
      <t xml:space="preserve">ACTUAL CO-FINANCING </t>
    </r>
    <r>
      <rPr>
        <i/>
        <sz val="11"/>
        <color indexed="8"/>
        <rFont val="Times New Roman"/>
        <family val="1"/>
      </rPr>
      <t xml:space="preserve">(If the MTR or TE have not been undertaken this reporting period, DO NOT report on actual co-financing.) </t>
    </r>
  </si>
  <si>
    <r>
      <t xml:space="preserve">Project actions/activities planned for current reporting period  are progressing on track to achieve </t>
    </r>
    <r>
      <rPr>
        <b/>
        <sz val="11"/>
        <rFont val="Times New Roman"/>
        <family val="1"/>
      </rPr>
      <t>most</t>
    </r>
    <r>
      <rPr>
        <sz val="11"/>
        <rFont val="Times New Roman"/>
        <family val="1"/>
      </rPr>
      <t xml:space="preserve"> of its major outcomes/outputs with only minor shortcomings.</t>
    </r>
  </si>
  <si>
    <r>
      <t xml:space="preserve">Project actions/activities planned for current reporting period  are progressing on track to achieve </t>
    </r>
    <r>
      <rPr>
        <b/>
        <sz val="11"/>
        <rFont val="Times New Roman"/>
        <family val="1"/>
      </rPr>
      <t>most</t>
    </r>
    <r>
      <rPr>
        <sz val="11"/>
        <rFont val="Times New Roman"/>
        <family val="1"/>
      </rPr>
      <t xml:space="preserve">   major relevant outcomes/outputs, </t>
    </r>
    <r>
      <rPr>
        <b/>
        <sz val="11"/>
        <rFont val="Times New Roman"/>
        <family val="1"/>
      </rPr>
      <t>but</t>
    </r>
    <r>
      <rPr>
        <sz val="11"/>
        <rFont val="Times New Roman"/>
        <family val="1"/>
      </rPr>
      <t xml:space="preserve"> with either significant shortcomings or modest overall relevance. </t>
    </r>
  </si>
  <si>
    <r>
      <t xml:space="preserve">Project actions/activities planned for current reporting period  are </t>
    </r>
    <r>
      <rPr>
        <b/>
        <sz val="11"/>
        <rFont val="Times New Roman"/>
        <family val="1"/>
      </rPr>
      <t>not</t>
    </r>
    <r>
      <rPr>
        <sz val="11"/>
        <rFont val="Times New Roman"/>
        <family val="1"/>
      </rPr>
      <t xml:space="preserve"> progressing on track to achieve  major outcomes/outputs with </t>
    </r>
    <r>
      <rPr>
        <b/>
        <sz val="11"/>
        <rFont val="Times New Roman"/>
        <family val="1"/>
      </rPr>
      <t>major shortcomings</t>
    </r>
    <r>
      <rPr>
        <sz val="11"/>
        <rFont val="Times New Roman"/>
        <family val="1"/>
      </rPr>
      <t xml:space="preserve"> or is expected to achieve only some of its major outcomes/outputs.</t>
    </r>
  </si>
  <si>
    <r>
      <t xml:space="preserve">Project actions/activities planned for current reporting period  are </t>
    </r>
    <r>
      <rPr>
        <b/>
        <sz val="11"/>
        <rFont val="Times New Roman"/>
        <family val="1"/>
      </rPr>
      <t>not</t>
    </r>
    <r>
      <rPr>
        <sz val="11"/>
        <rFont val="Times New Roman"/>
        <family val="1"/>
      </rPr>
      <t xml:space="preserve"> progressing on track to achieve most of its major outcomes/outputs.</t>
    </r>
  </si>
  <si>
    <r>
      <t xml:space="preserve">Project actions/activities planned for current reporting period  are </t>
    </r>
    <r>
      <rPr>
        <b/>
        <sz val="11"/>
        <rFont val="Times New Roman"/>
        <family val="1"/>
      </rPr>
      <t>not</t>
    </r>
    <r>
      <rPr>
        <sz val="11"/>
        <rFont val="Times New Roman"/>
        <family val="1"/>
      </rPr>
      <t xml:space="preserve"> on track and shows that it is </t>
    </r>
    <r>
      <rPr>
        <b/>
        <sz val="11"/>
        <rFont val="Times New Roman"/>
        <family val="1"/>
      </rPr>
      <t>failing</t>
    </r>
    <r>
      <rPr>
        <sz val="11"/>
        <rFont val="Times New Roman"/>
        <family val="1"/>
      </rPr>
      <t xml:space="preserve"> to achieve, and is not expected to achieve, any of its outcomes/outputs.</t>
    </r>
  </si>
  <si>
    <t>List all Risks identified in project preparation phase and what  steps are being taken to mitigate them</t>
  </si>
  <si>
    <t>What is the potential for the concrete adaptation interventions undertaken by the project/programme to be replicated and scaled up both within and outside the project area?</t>
  </si>
  <si>
    <t>Please complete the following section every reporting period</t>
  </si>
  <si>
    <r>
      <t xml:space="preserve">Please complete the following section at </t>
    </r>
    <r>
      <rPr>
        <b/>
        <i/>
        <sz val="11"/>
        <color indexed="8"/>
        <rFont val="Times New Roman"/>
        <family val="1"/>
      </rPr>
      <t xml:space="preserve">mid-term </t>
    </r>
    <r>
      <rPr>
        <i/>
        <sz val="11"/>
        <color indexed="8"/>
        <rFont val="Times New Roman"/>
        <family val="1"/>
      </rPr>
      <t>and</t>
    </r>
    <r>
      <rPr>
        <b/>
        <i/>
        <sz val="11"/>
        <color indexed="8"/>
        <rFont val="Times New Roman"/>
        <family val="1"/>
      </rPr>
      <t xml:space="preserve"> project completion</t>
    </r>
  </si>
  <si>
    <t>Climate Resilience Measures</t>
  </si>
  <si>
    <t>Concrete Adaptation Interventions</t>
  </si>
  <si>
    <t>What implementation issues/lessons, either positive or negative, affected progress?</t>
  </si>
  <si>
    <t>Were there any delays in implementation?  If so, include any causes of delays. What measures have been taken to reduce delays?</t>
  </si>
  <si>
    <t>What have been the lessons learned, both positive and negative, in implementing climate adaptation measures that would be relevant to the design and implementation of future projects/programmes for enhanced resilience to climate change?</t>
  </si>
  <si>
    <t>What is the potential for the climate resilience measures undertaken by the project/programme to be replicated and scaled up both within and outside the project area?</t>
  </si>
  <si>
    <t>What have been the lessons learned, both positive and negative, in implementing concrete adaptation interventions that would be relevant to the design and implementation of future projects/programmes implementing concrete adaptation interventions?</t>
  </si>
  <si>
    <t>How has existing information/data/knowledge been used to inform project development and implementation? What kinds of information/data/knowledge were used?</t>
  </si>
  <si>
    <t>If learning objectives have been established, have they been met? Please describe.</t>
  </si>
  <si>
    <t>Has the identification of learning objectives contributed to the outcomes of the project? In what ways have they contributed?</t>
  </si>
  <si>
    <t>Amount of annual investment income generated from the Adaptation Fund’s grant</t>
  </si>
  <si>
    <t xml:space="preserve">INVESTMENT INCOME </t>
  </si>
  <si>
    <t>Adaptation Fund Strategic Results Framework</t>
  </si>
  <si>
    <t>Project ID</t>
  </si>
  <si>
    <t>Country</t>
  </si>
  <si>
    <t>Region</t>
  </si>
  <si>
    <t>Sector</t>
  </si>
  <si>
    <t>Baseline information</t>
  </si>
  <si>
    <t>Target performance at completion</t>
  </si>
  <si>
    <t>Performance at mid-term</t>
  </si>
  <si>
    <t>Performance at completion</t>
  </si>
  <si>
    <t>Impact: Increased resiliency at the community, national, and regional levels to climate variability and change</t>
  </si>
  <si>
    <r>
      <rPr>
        <b/>
        <u/>
        <sz val="11"/>
        <color theme="1"/>
        <rFont val="Calibri"/>
        <family val="2"/>
        <scheme val="minor"/>
      </rPr>
      <t>Core Indicator</t>
    </r>
    <r>
      <rPr>
        <sz val="11"/>
        <color theme="1"/>
        <rFont val="Calibri"/>
        <family val="2"/>
        <scheme val="minor"/>
      </rPr>
      <t>: No. of beneficiaries</t>
    </r>
  </si>
  <si>
    <t>Total (direct + indirect beneficiaries)</t>
  </si>
  <si>
    <t>Direct beneficiaries supported by the project</t>
  </si>
  <si>
    <t>Indirect beneficiaries supported by the project</t>
  </si>
  <si>
    <t>Total</t>
  </si>
  <si>
    <t>% of female beneficiaries</t>
  </si>
  <si>
    <t>% of Youth beneficiaries</t>
  </si>
  <si>
    <t>Outcome 1: Reduced exposure to climate-related hazards and threats</t>
  </si>
  <si>
    <t>Indicator 1: Relevant threat and hazard information generated and disseminated to stakeholders on a timely basis</t>
  </si>
  <si>
    <t>Number of targeted stakeholders</t>
  </si>
  <si>
    <t>Hazards information generated and disseminated</t>
  </si>
  <si>
    <t>Overall effectiveness</t>
  </si>
  <si>
    <t>% of female targeted</t>
  </si>
  <si>
    <t>Output 1.1 Risk and vulnerability assessments conducted and updated</t>
  </si>
  <si>
    <t>Indicator 1.1: No. of projects/programmes that conduct and update risk and vulnerability assessments</t>
  </si>
  <si>
    <t>No. of projects/programmes that conduct and update risk and vulnerability assessments</t>
  </si>
  <si>
    <t>Scale</t>
  </si>
  <si>
    <t>Status</t>
  </si>
  <si>
    <t>Output 1.2 Targeted population groups covered by adequate risk reduction systems</t>
  </si>
  <si>
    <r>
      <rPr>
        <b/>
        <u/>
        <sz val="11"/>
        <color theme="1"/>
        <rFont val="Calibri"/>
        <family val="2"/>
        <scheme val="minor"/>
      </rPr>
      <t>Core Indicator</t>
    </r>
    <r>
      <rPr>
        <sz val="11"/>
        <color theme="1"/>
        <rFont val="Calibri"/>
        <family val="2"/>
        <scheme val="minor"/>
      </rPr>
      <t xml:space="preserve"> 1.2: No. of Early Warning Systems</t>
    </r>
  </si>
  <si>
    <t>No. of adopted Early Warning Systems</t>
  </si>
  <si>
    <t>Category targeted</t>
  </si>
  <si>
    <t>Hazard</t>
  </si>
  <si>
    <t>Geographical coverage</t>
  </si>
  <si>
    <t>Number of municipalities</t>
  </si>
  <si>
    <t>Outcome 2: Strengthened institutional capacity to reduce risks associated with climate-induced socioeconomic and environmental losses</t>
  </si>
  <si>
    <t>Indicator 2: Capacity of staff to respond to, and mitigate impacts of, climate-related events from targeted institutions increased</t>
  </si>
  <si>
    <t>Number of staff targeted</t>
  </si>
  <si>
    <t>Capacity level</t>
  </si>
  <si>
    <t>Output 2.1 Strengthened capacity of national and sub-national centres and networks to respond rapidly to extreme weather events</t>
  </si>
  <si>
    <t>Indicator 2.1.1: No. of staff trained to respond to, and mitigate impacts of, climate-related events</t>
  </si>
  <si>
    <t>Total staff trained</t>
  </si>
  <si>
    <t>% of female staff trained</t>
  </si>
  <si>
    <t>Type</t>
  </si>
  <si>
    <t>Indicator 2.1.2: No. of targeted institutions with increased capacity to minimize exposure to climate variability risks</t>
  </si>
  <si>
    <t>Outcome 3: Strengthened awareness and owernship of adaptation and climate risk reduction processes</t>
  </si>
  <si>
    <t>Indicator 3.1: Increase in application of appropriate adaptation responses</t>
  </si>
  <si>
    <t>Percentage of targeted population applying adaptation measures</t>
  </si>
  <si>
    <t xml:space="preserve">Output 3: Targeted population groups participating in adaptation and risk reduction awareness activities </t>
  </si>
  <si>
    <t>No. of targeted beneficiaries</t>
  </si>
  <si>
    <t>% of female participants targeted</t>
  </si>
  <si>
    <t>Level of awareness</t>
  </si>
  <si>
    <t>Outcome 4: Increased adaptive capacity within relevant development sector services and infrastructure assets</t>
  </si>
  <si>
    <t>Indicator 4.1: Increased responsiveness of development sector services to evolving needs from changing and variable climate</t>
  </si>
  <si>
    <t>Project/programme sector</t>
  </si>
  <si>
    <t>Geographical scale</t>
  </si>
  <si>
    <t>Response level</t>
  </si>
  <si>
    <t>Targeted asset</t>
  </si>
  <si>
    <t>Changes in asset (quantitative or qualitative)</t>
  </si>
  <si>
    <t>Output 4: Vulnerable development sector services and infrastructure assets strengthened in response to climate change impacts, including variability</t>
  </si>
  <si>
    <t>Number of services</t>
  </si>
  <si>
    <t>Outcome 5: Increased ecosystem resilience in response to climate change and variability-induced stress</t>
  </si>
  <si>
    <t>Indicator 5: Ecosystem services and natural resource assets maintained or improved under climate change and variability-induced stress</t>
  </si>
  <si>
    <t>Natural resource improvement level</t>
  </si>
  <si>
    <t>Output 5: Vulnerable ecosystem services and natural resource assets strengthned in response to climate change impacts, including variability</t>
  </si>
  <si>
    <r>
      <rPr>
        <b/>
        <u/>
        <sz val="11"/>
        <color theme="1"/>
        <rFont val="Calibri"/>
        <family val="2"/>
        <scheme val="minor"/>
      </rPr>
      <t>Core Indicator</t>
    </r>
    <r>
      <rPr>
        <sz val="11"/>
        <color theme="1"/>
        <rFont val="Calibri"/>
        <family val="2"/>
        <scheme val="minor"/>
      </rPr>
      <t xml:space="preserve"> 5.1: Natural Assets protected or rehabilitated</t>
    </r>
  </si>
  <si>
    <t>Natural asset or Ecosystem (type)</t>
  </si>
  <si>
    <t>Total number of natural assets or ecosystems protected/rehabilitated</t>
  </si>
  <si>
    <t>Unit</t>
  </si>
  <si>
    <t>Effectiveness of protection/rehabilitation</t>
  </si>
  <si>
    <t>Targeted performance at completion</t>
  </si>
  <si>
    <t>Outcome 6: Diversified and strengthened livelihoods and sources of income for vulnerable people in targeted areas</t>
  </si>
  <si>
    <t>Indicator 6.1: Increase in households and communities having more secure access to livelihood assets</t>
  </si>
  <si>
    <t>No. of targeted households</t>
  </si>
  <si>
    <t>% of female headed households</t>
  </si>
  <si>
    <t>Improvement level</t>
  </si>
  <si>
    <t>Indicator 6.2: Increase in targeted population's sustained climate-resilient alternative livelihoods</t>
  </si>
  <si>
    <t>% increase in income level vis-à-vis baseline</t>
  </si>
  <si>
    <t>Alternate Source</t>
  </si>
  <si>
    <t>Output 6 Targeted individual and community livelihood strategies strengthened in relation to climate change impacts, including variability</t>
  </si>
  <si>
    <t>Indicator 6.1.1: No. and type of adaptation assets created or strengthened in support of individual or community livelihood strategies</t>
  </si>
  <si>
    <t>Number of Assets</t>
  </si>
  <si>
    <t>Type of Assets</t>
  </si>
  <si>
    <t>Adaptation strategy</t>
  </si>
  <si>
    <r>
      <rPr>
        <b/>
        <u/>
        <sz val="11"/>
        <color theme="1"/>
        <rFont val="Calibri"/>
        <family val="2"/>
        <scheme val="minor"/>
      </rPr>
      <t>Core Indicator</t>
    </r>
    <r>
      <rPr>
        <sz val="11"/>
        <color theme="1"/>
        <rFont val="Calibri"/>
        <family val="2"/>
        <scheme val="minor"/>
      </rPr>
      <t xml:space="preserve"> 6.1.2: Increased income, or avoided decrease in income</t>
    </r>
  </si>
  <si>
    <r>
      <t xml:space="preserve">Number of households </t>
    </r>
    <r>
      <rPr>
        <i/>
        <sz val="9"/>
        <color theme="1"/>
        <rFont val="Calibri"/>
        <family val="2"/>
        <scheme val="minor"/>
      </rPr>
      <t>(total number in the project area)</t>
    </r>
  </si>
  <si>
    <t>Income source</t>
  </si>
  <si>
    <t>Income level (USD)</t>
  </si>
  <si>
    <t>Outcome 7: Improved policies and regulations that promote and enforce resilience measures</t>
  </si>
  <si>
    <t>Indicator 7: Climate change priorities are integrated into national development strategy</t>
  </si>
  <si>
    <t>Integration level</t>
  </si>
  <si>
    <t>Output 7:Improved integration of climate-resilience strategies into country development plans</t>
  </si>
  <si>
    <t>Indicator 7.1: No. of policies introduced or adjusted to address climate change risks</t>
  </si>
  <si>
    <t>No. of Policies introduced or adjusted</t>
  </si>
  <si>
    <t>Indicator 7.2: No. of targeted development strategies with incorporated climate change priorities enforced</t>
  </si>
  <si>
    <t>No. of Development strategies</t>
  </si>
  <si>
    <t>Regulation</t>
  </si>
  <si>
    <t>Effectiveness</t>
  </si>
  <si>
    <t>Glacier lake outburst flood</t>
  </si>
  <si>
    <t>Inland flooding</t>
  </si>
  <si>
    <t>fr</t>
  </si>
  <si>
    <t>biological assets</t>
  </si>
  <si>
    <t>Company policy</t>
  </si>
  <si>
    <t>5: Fully enforced (All elements implemented)</t>
  </si>
  <si>
    <t>Salinization</t>
  </si>
  <si>
    <t>Decrease</t>
  </si>
  <si>
    <t>land</t>
  </si>
  <si>
    <t>Communication &amp; Information policy</t>
  </si>
  <si>
    <t>4: Enforced (Most elements implemented)</t>
  </si>
  <si>
    <t>Drought</t>
  </si>
  <si>
    <t>Same</t>
  </si>
  <si>
    <t>water areas</t>
  </si>
  <si>
    <t>Defense policy</t>
  </si>
  <si>
    <t>3: Partially enforced (Some elements implemented)</t>
  </si>
  <si>
    <t>Wind</t>
  </si>
  <si>
    <t>subsoil assets</t>
  </si>
  <si>
    <t>increased adpative capacity</t>
  </si>
  <si>
    <t>Domestic policy</t>
  </si>
  <si>
    <t>2: Partially not enforced (Most elements not implemented)</t>
  </si>
  <si>
    <t>Agribusiness</t>
  </si>
  <si>
    <t>Coastal flooding</t>
  </si>
  <si>
    <t>air</t>
  </si>
  <si>
    <t>achieved</t>
  </si>
  <si>
    <t>Economic policy</t>
  </si>
  <si>
    <t>1: Not enforced (No elements implemented)</t>
  </si>
  <si>
    <t>Agricultural-related</t>
  </si>
  <si>
    <t>Financial capital</t>
  </si>
  <si>
    <t>Storm surge</t>
  </si>
  <si>
    <t>Please choose</t>
  </si>
  <si>
    <t>enhanced level of protection</t>
  </si>
  <si>
    <t>Education policy</t>
  </si>
  <si>
    <t>Agriculture</t>
  </si>
  <si>
    <t>Human capital</t>
  </si>
  <si>
    <t>Hurricane</t>
  </si>
  <si>
    <t>Selected</t>
  </si>
  <si>
    <t>Aquaculture</t>
  </si>
  <si>
    <t>Physical capital</t>
  </si>
  <si>
    <t>Not relevant</t>
  </si>
  <si>
    <t>5: All (Fully integrated)</t>
  </si>
  <si>
    <t>Construction/repairing business</t>
  </si>
  <si>
    <t>Social capital</t>
  </si>
  <si>
    <t>4: Most</t>
  </si>
  <si>
    <t>Cultivation</t>
  </si>
  <si>
    <t>Natural capital</t>
  </si>
  <si>
    <t>3: Some</t>
  </si>
  <si>
    <t>Fishing</t>
  </si>
  <si>
    <t>Personal capital</t>
  </si>
  <si>
    <t>Select</t>
  </si>
  <si>
    <t>5: All</t>
  </si>
  <si>
    <t>Community</t>
  </si>
  <si>
    <t>2: Most not integrated</t>
  </si>
  <si>
    <t>Forestry</t>
  </si>
  <si>
    <t>Adaptation strategies</t>
  </si>
  <si>
    <t>4: Almost all</t>
  </si>
  <si>
    <t>Private</t>
  </si>
  <si>
    <t>Multi-community</t>
  </si>
  <si>
    <t>1: None</t>
  </si>
  <si>
    <t>Handicrafts</t>
  </si>
  <si>
    <t>3: Half</t>
  </si>
  <si>
    <t>Public</t>
  </si>
  <si>
    <t>Departmental</t>
  </si>
  <si>
    <t>Coastal management</t>
  </si>
  <si>
    <t>Livestock production</t>
  </si>
  <si>
    <t>2: Some</t>
  </si>
  <si>
    <t>NGO</t>
  </si>
  <si>
    <t>National</t>
  </si>
  <si>
    <t>Disaster risk reduction</t>
  </si>
  <si>
    <t>Manufacturing</t>
  </si>
  <si>
    <t>5: Very high improvement</t>
  </si>
  <si>
    <t>Established</t>
  </si>
  <si>
    <t>Food security</t>
  </si>
  <si>
    <t>other</t>
  </si>
  <si>
    <t>4: High improvement</t>
  </si>
  <si>
    <t>Maintained</t>
  </si>
  <si>
    <t xml:space="preserve">Health </t>
  </si>
  <si>
    <t>Services</t>
  </si>
  <si>
    <t>Regional</t>
  </si>
  <si>
    <t>3: Moderate improvement</t>
  </si>
  <si>
    <t>Improved</t>
  </si>
  <si>
    <t>Urban development</t>
  </si>
  <si>
    <t>Tourism-related</t>
  </si>
  <si>
    <t>Local</t>
  </si>
  <si>
    <t>2: Limited improvement</t>
  </si>
  <si>
    <t>Water management</t>
  </si>
  <si>
    <t>Trading</t>
  </si>
  <si>
    <t>1: No improvement</t>
  </si>
  <si>
    <t>Multi-sector</t>
  </si>
  <si>
    <t>1 -generated information is irrelevant, and neither the stakeholders reached nor the timeframe managed were achieved</t>
  </si>
  <si>
    <t>1: No info transferred on time</t>
  </si>
  <si>
    <t>4: High capacity</t>
  </si>
  <si>
    <t>5: Fully aware</t>
  </si>
  <si>
    <t>5: Highly responsive (All defined elements )</t>
  </si>
  <si>
    <t>5: Fully improved</t>
  </si>
  <si>
    <t>Roads</t>
  </si>
  <si>
    <t>5: Very effective</t>
  </si>
  <si>
    <t>2 -the existence of some challenge in any of the three aspects of the indicator (generation of dissemination, stakeholders reached or timeframe managed)</t>
  </si>
  <si>
    <t>2: Somewhat info transferred</t>
  </si>
  <si>
    <t>3: Medium capacity</t>
  </si>
  <si>
    <t>4: Mostly aware</t>
  </si>
  <si>
    <t>4: Mostly responsive (Most defined elements)</t>
  </si>
  <si>
    <t>4: Mostly Improved</t>
  </si>
  <si>
    <t>Gov Buildings</t>
  </si>
  <si>
    <t>4: Effective</t>
  </si>
  <si>
    <t>3 -relevant information is generated and disseminated to all identified stakeholders on timely basis</t>
  </si>
  <si>
    <t>3: Info transferred on time</t>
  </si>
  <si>
    <t>2: Low capacity</t>
  </si>
  <si>
    <t>3: Partially aware</t>
  </si>
  <si>
    <t>3: Moderately responsive (Some defined elements)</t>
  </si>
  <si>
    <t>3: Moderately improved</t>
  </si>
  <si>
    <t>Causeways</t>
  </si>
  <si>
    <t>3: Moderately effective</t>
  </si>
  <si>
    <t>1: No capacity</t>
  </si>
  <si>
    <t>2: Partially not aware</t>
  </si>
  <si>
    <t>2: Partially responsive (Lacks most elements)</t>
  </si>
  <si>
    <t>2: Somewhat improved</t>
  </si>
  <si>
    <t>Airports</t>
  </si>
  <si>
    <t>2: Partially effective</t>
  </si>
  <si>
    <t>1: Aware of neither</t>
  </si>
  <si>
    <t>1: Non responsive (Lacks all elements )</t>
  </si>
  <si>
    <t>1: Not improved</t>
  </si>
  <si>
    <t>Schools</t>
  </si>
  <si>
    <t>1: Ineffective</t>
  </si>
  <si>
    <t>ha protected</t>
  </si>
  <si>
    <t>Training Centres</t>
  </si>
  <si>
    <t>ha rehabilitated</t>
  </si>
  <si>
    <t>Monitoring/Forecasting capacity</t>
  </si>
  <si>
    <t>Hospitals</t>
  </si>
  <si>
    <t>km protected</t>
  </si>
  <si>
    <t>Policy/regulatory reform</t>
  </si>
  <si>
    <t>Drinking water systems</t>
  </si>
  <si>
    <t>km rehabilitated</t>
  </si>
  <si>
    <t>1: Risk knowledge</t>
  </si>
  <si>
    <t>1: No plans conducted or updated</t>
  </si>
  <si>
    <t>Capacity development</t>
  </si>
  <si>
    <t>2: Monitoring and warning service</t>
  </si>
  <si>
    <t>2: Undertaking or updating of assessments in progress</t>
  </si>
  <si>
    <t>Sustainable forest management</t>
  </si>
  <si>
    <t>3: Dissemination and communication</t>
  </si>
  <si>
    <t>3: Risk and vulnterability assessments completed or updated</t>
  </si>
  <si>
    <t>Strengthening infrastructure</t>
  </si>
  <si>
    <r>
      <t xml:space="preserve">1: Health and Social Infrastructure </t>
    </r>
    <r>
      <rPr>
        <i/>
        <sz val="11"/>
        <color theme="1"/>
        <rFont val="Calibri"/>
        <family val="2"/>
        <scheme val="minor"/>
      </rPr>
      <t>(developed/improved)</t>
    </r>
  </si>
  <si>
    <t>Forests</t>
  </si>
  <si>
    <t>4: Response capability</t>
  </si>
  <si>
    <t>Supporting livelihoods</t>
  </si>
  <si>
    <r>
      <t xml:space="preserve">2: Physical asset </t>
    </r>
    <r>
      <rPr>
        <i/>
        <sz val="11"/>
        <color theme="1"/>
        <rFont val="Calibri"/>
        <family val="2"/>
        <scheme val="minor"/>
      </rPr>
      <t>(produced/improved/strenghtened)</t>
    </r>
  </si>
  <si>
    <t>Mangroves</t>
  </si>
  <si>
    <t>Mangrove reforestation</t>
  </si>
  <si>
    <t>Coasts</t>
  </si>
  <si>
    <t>From 0 to 0.5%</t>
  </si>
  <si>
    <t>Energy policy</t>
  </si>
  <si>
    <t>Coastal drainage and infrastructure</t>
  </si>
  <si>
    <t>Rangelands</t>
  </si>
  <si>
    <t>From 0.5 to 1%</t>
  </si>
  <si>
    <t>Environmental policy</t>
  </si>
  <si>
    <t>Irrigation system</t>
  </si>
  <si>
    <t>Cultivated land/Agricultural land</t>
  </si>
  <si>
    <t>From 1% to 5%</t>
  </si>
  <si>
    <t>Foreign policy</t>
  </si>
  <si>
    <t>Community-based adaptation</t>
  </si>
  <si>
    <t>Catchment area/Watershed/Aquifer</t>
  </si>
  <si>
    <t>From 5% to 10%</t>
  </si>
  <si>
    <t>Health policy</t>
  </si>
  <si>
    <t>Erosion control</t>
  </si>
  <si>
    <t>Protected areas/National parks</t>
  </si>
  <si>
    <t>From 10% to 20%</t>
  </si>
  <si>
    <t>Housing policy</t>
  </si>
  <si>
    <t>Soil water conservation</t>
  </si>
  <si>
    <t>From 20% to 30%</t>
  </si>
  <si>
    <t>Human resource policies</t>
  </si>
  <si>
    <t>Microfinance</t>
  </si>
  <si>
    <t>From 30% to 40%</t>
  </si>
  <si>
    <t>Information policy</t>
  </si>
  <si>
    <t>Special Program for women</t>
  </si>
  <si>
    <t>From 40% to 50%</t>
  </si>
  <si>
    <t>Macroeconomic policy</t>
  </si>
  <si>
    <t>Livelihoods</t>
  </si>
  <si>
    <t>Above 50%</t>
  </si>
  <si>
    <t>Monetary policy</t>
  </si>
  <si>
    <t>Water storage</t>
  </si>
  <si>
    <t>Population policy</t>
  </si>
  <si>
    <t>ICT and information dissemination</t>
  </si>
  <si>
    <t>Private policy</t>
  </si>
  <si>
    <t>Public policy</t>
  </si>
  <si>
    <t>Science policy</t>
  </si>
  <si>
    <t>Social policy</t>
  </si>
  <si>
    <t>3- relevant information is generated and disseminated to all identified stakeholders on timely basis</t>
  </si>
  <si>
    <t>Transportation policy</t>
  </si>
  <si>
    <t>describe</t>
  </si>
  <si>
    <t>Urban policy</t>
  </si>
  <si>
    <t>2- the existence of some challenge in any of the three aspects of the indicator</t>
  </si>
  <si>
    <t>Water policy</t>
  </si>
  <si>
    <t>Other policy</t>
  </si>
  <si>
    <t>1- generated information is irrelevant and neither the stakeholders reached nor the timeframe managed were achieved</t>
  </si>
  <si>
    <r>
      <rPr>
        <b/>
        <sz val="12"/>
        <color indexed="8"/>
        <rFont val="Times New Roman"/>
        <family val="1"/>
      </rPr>
      <t xml:space="preserve">Goal: </t>
    </r>
    <r>
      <rPr>
        <sz val="12"/>
        <color indexed="8"/>
        <rFont val="Times New Roman"/>
        <family val="1"/>
      </rPr>
      <t xml:space="preserve">Assist developing-country Parties to the Kyoto Protocol that are particularly vulnerable to the adverse effects of climate change in meeting the costs of concrete adaptation projects and programmes in order to implement climate-resilient measures. 
</t>
    </r>
    <r>
      <rPr>
        <b/>
        <sz val="12"/>
        <color indexed="8"/>
        <rFont val="Times New Roman"/>
        <family val="1"/>
      </rPr>
      <t xml:space="preserve">Impact: </t>
    </r>
    <r>
      <rPr>
        <sz val="12"/>
        <color indexed="8"/>
        <rFont val="Times New Roman"/>
        <family val="1"/>
      </rPr>
      <t xml:space="preserve">Increased resiliency at the community, national, and regional levels to climate variability and change. </t>
    </r>
  </si>
  <si>
    <t>MIE</t>
  </si>
  <si>
    <t>RIE</t>
  </si>
  <si>
    <t>NIE</t>
  </si>
  <si>
    <t>Asia-Pacific</t>
  </si>
  <si>
    <t>Latin America and Caribbean</t>
  </si>
  <si>
    <t>Africa</t>
  </si>
  <si>
    <t>Eastern Europe</t>
  </si>
  <si>
    <t>Afghanistan, Islamic Rep. of</t>
  </si>
  <si>
    <t>Armenia</t>
  </si>
  <si>
    <t>Antigua and Barbuda</t>
  </si>
  <si>
    <t>Azerbaijan</t>
  </si>
  <si>
    <t>Burundi</t>
  </si>
  <si>
    <t>Benin</t>
  </si>
  <si>
    <t>Burkina Faso</t>
  </si>
  <si>
    <t>Bangladesh</t>
  </si>
  <si>
    <t>Bulgaria</t>
  </si>
  <si>
    <t>Bahrain</t>
  </si>
  <si>
    <t>Bahamas, The</t>
  </si>
  <si>
    <t>Bosnia and Herzegovina</t>
  </si>
  <si>
    <t>Belarus</t>
  </si>
  <si>
    <t>Belize</t>
  </si>
  <si>
    <t>Bolivia</t>
  </si>
  <si>
    <t>Brazil</t>
  </si>
  <si>
    <t>Barbados</t>
  </si>
  <si>
    <t>Bhutan</t>
  </si>
  <si>
    <t>Botswana</t>
  </si>
  <si>
    <t>Central African Republic</t>
  </si>
  <si>
    <t>Chile</t>
  </si>
  <si>
    <t>China, People's Republic of</t>
  </si>
  <si>
    <t>Cote d'Ivoire</t>
  </si>
  <si>
    <t>Cameroon</t>
  </si>
  <si>
    <t>Congo, Dem. Rep. of</t>
  </si>
  <si>
    <t>Congo, Republic of</t>
  </si>
  <si>
    <t>Cook Islands</t>
  </si>
  <si>
    <t>Colombia</t>
  </si>
  <si>
    <t>Comoros</t>
  </si>
  <si>
    <t>Cape Verde</t>
  </si>
  <si>
    <t>Costa Rica</t>
  </si>
  <si>
    <t>Cuba</t>
  </si>
  <si>
    <t>Micronesia, Fed. States of</t>
  </si>
  <si>
    <t>Gabon</t>
  </si>
  <si>
    <t>Gambia, The</t>
  </si>
  <si>
    <t>Guinea-Bissau</t>
  </si>
  <si>
    <t>Equatorial Guinea</t>
  </si>
  <si>
    <t>Croatia</t>
  </si>
  <si>
    <t>Iran, Islamic Republic of</t>
  </si>
  <si>
    <t>Kyrgyz Republic</t>
  </si>
  <si>
    <t>Cambodia</t>
  </si>
  <si>
    <t>Korea, Republic of</t>
  </si>
  <si>
    <t>Lao People's Democratic Republic</t>
  </si>
  <si>
    <t>Libya</t>
  </si>
  <si>
    <t>Moldova</t>
  </si>
  <si>
    <t>Macedonia, former Yugoslav Republic of</t>
  </si>
  <si>
    <t>Niue</t>
  </si>
  <si>
    <t>Korea, Dem. People's Rep. of</t>
  </si>
  <si>
    <t>Slovak Republic</t>
  </si>
  <si>
    <t>Chad</t>
  </si>
  <si>
    <t>Tanzania</t>
  </si>
  <si>
    <t>Venezuela</t>
  </si>
  <si>
    <t>Vietnam</t>
  </si>
  <si>
    <t>Yemen, Republic of</t>
  </si>
  <si>
    <r>
      <rPr>
        <b/>
        <sz val="12"/>
        <color indexed="8"/>
        <rFont val="Times New Roman"/>
        <family val="1"/>
      </rPr>
      <t>Important:</t>
    </r>
    <r>
      <rPr>
        <sz val="12"/>
        <color indexed="8"/>
        <rFont val="Times New Roman"/>
        <family val="1"/>
      </rPr>
      <t xml:space="preserve"> Please read the following guidance document (also posted on the Adaptation Fund website) before entering your data </t>
    </r>
  </si>
  <si>
    <t>Type of implementing entity</t>
  </si>
  <si>
    <r>
      <rPr>
        <b/>
        <u/>
        <sz val="11"/>
        <color theme="1"/>
        <rFont val="Calibri"/>
        <family val="2"/>
        <scheme val="minor"/>
      </rPr>
      <t>Core Indicator</t>
    </r>
    <r>
      <rPr>
        <sz val="11"/>
        <color theme="1"/>
        <rFont val="Calibri"/>
        <family val="2"/>
        <scheme val="minor"/>
      </rPr>
      <t xml:space="preserve"> 4.2: Assets produced, developed, improved or strengthened</t>
    </r>
  </si>
  <si>
    <t>Indicator 4.1.1: No. and type of development sector services to respond to new conditions resulting from climate variability and change</t>
  </si>
  <si>
    <t>Indicator 3.1.1: Percentage of targeted population awareness of predicted adverse impacts of climate change, and of appropriate responses</t>
  </si>
  <si>
    <t>Enhancing resilience of communities to the adverse effects of climate change on food security, in Pichincha Province and the Jubones River Basin</t>
  </si>
  <si>
    <t>December 2014 to December 2015</t>
  </si>
  <si>
    <t>United Nations Word Food Programme (WFP)</t>
  </si>
  <si>
    <t>Multilateral</t>
  </si>
  <si>
    <t>March 18, 2011</t>
  </si>
  <si>
    <t>July 2011</t>
  </si>
  <si>
    <t>November 29, 2011</t>
  </si>
  <si>
    <t>March -June 2015</t>
  </si>
  <si>
    <t>Javier Rojas, Project Manager</t>
  </si>
  <si>
    <t>julio.rojas@ambiente.gob.ec</t>
  </si>
  <si>
    <t>Daniel Ortega, Minister</t>
  </si>
  <si>
    <t>Kyungnan Park, Country Director</t>
  </si>
  <si>
    <t>kyungnan.park@wfp.org</t>
  </si>
  <si>
    <t>Diego Guzman, National Director of Climate Change Adaptation</t>
  </si>
  <si>
    <t>Javier Ponce, Ministry of Agriculture</t>
  </si>
  <si>
    <t>jponce@magap.gob.ec</t>
  </si>
  <si>
    <t>José Miguel Angel Uzhca, President of the Public Consortium of the Jubones River Basin</t>
  </si>
  <si>
    <t>Gustavo Baroja, Governor of the Autonomous Government of the Pichincha Province</t>
  </si>
  <si>
    <t>gbaroja@pichincha.gob.ec</t>
  </si>
  <si>
    <t>1.1.1. Parishes in targeted cantons trained in climate change threats and adaptation measures which reduce vulnerability, in particular related to food security</t>
  </si>
  <si>
    <t>1.1.2. Targeted parishes participate in adaptation and risk reduction awareness activities</t>
  </si>
  <si>
    <t>1.1.3. Food security and gender considerations integrated in all adaptation training programs</t>
  </si>
  <si>
    <t>1.2.1.  Local adaptation plans developed to reduce vulnerabilities to climate change induced food insecurity in targeted areas</t>
  </si>
  <si>
    <t>1.2.2. Community participation in processes to develop adaptation plans in targeted parishes</t>
  </si>
  <si>
    <t>1.2.3. Agreements developed and signed among targeted parishes, GADPP or CCRJ, MAE and WFP to implement adaptation actions</t>
  </si>
  <si>
    <t>1.2.4. Women participated in processes and decision making to develop adaptation plans</t>
  </si>
  <si>
    <t>1.3.1. A climatic information system, including monitoring of climatic events, designed and implemented in each targeted areas in accordance with local context</t>
  </si>
  <si>
    <t>1.3.2. Monitoring system to track project results and lessons learned</t>
  </si>
  <si>
    <t>2.1.1. Concrete adaptation measures based on parish adaptation plans are designed</t>
  </si>
  <si>
    <t>2.1.2. Adaptation to climate change measures (physical assets, natural assets and technologies) are implemented according with the parishes adaptation plans</t>
  </si>
  <si>
    <t>2.1.3. Implementation strategy includes approach for the use of incentives</t>
  </si>
  <si>
    <t>2.2.1. Community participation, in particular of women, guide decision making processes for project execution</t>
  </si>
  <si>
    <t>2.2.2. Parishes share success stories and lessons learned</t>
  </si>
  <si>
    <t>Execution Cost</t>
  </si>
  <si>
    <t>n/a</t>
  </si>
  <si>
    <t>Financial information:  cumulative from project start to December 2013</t>
  </si>
  <si>
    <t>Financial information:  cumulative from project start to December 2012</t>
  </si>
  <si>
    <t>Estimated cumulative total disbursement as of November 2013</t>
  </si>
  <si>
    <t>Estimated cumulative total disbursement as of November 2012</t>
  </si>
  <si>
    <r>
      <t xml:space="preserve">Under harmonized approach to cash transfer (HACT), this amount includes </t>
    </r>
    <r>
      <rPr>
        <u/>
        <sz val="11"/>
        <rFont val="Times New Roman"/>
        <family val="1"/>
      </rPr>
      <t>only expenses</t>
    </r>
    <r>
      <rPr>
        <sz val="11"/>
        <rFont val="Times New Roman"/>
        <family val="1"/>
      </rPr>
      <t xml:space="preserve"> made by: a) WFP on behalf of MAE - executing agency and b) MAE as national executing agency.</t>
    </r>
  </si>
  <si>
    <t>List output and corresponding amount spent for the current reporting period</t>
  </si>
  <si>
    <t>1.2.1. Parish adaptation plans developed to reduce vulnerabilities to climate change induced food insecurity in targeted areas</t>
  </si>
  <si>
    <t>1.2.3. Agreements developed and signed among targeted parishes, GPP or CCRJ, MAE and WFP to implement adaptation actions</t>
  </si>
  <si>
    <t>1.3.1. Community early warning system designed, implemented and maintained</t>
  </si>
  <si>
    <t>1.3.2. Monitoring system in place to track climate events in targeted parishes</t>
  </si>
  <si>
    <t>1.3.3. Monitoring system to track project results and lessons learned</t>
  </si>
  <si>
    <t>2.1.2. Physical assets created, improved or maintained</t>
  </si>
  <si>
    <t>2.1.3. Natural resources assets created, improved or maintained</t>
  </si>
  <si>
    <t>2.1.4. Identification of adaptation technology requirements</t>
  </si>
  <si>
    <t>2.1.5. Implementation strategy includes approach for the use of incentives</t>
  </si>
  <si>
    <t>Financial information:  cumulative from project start to December 2015</t>
  </si>
  <si>
    <t>Financial information:  cumulative from project start to December 2014</t>
  </si>
  <si>
    <r>
      <t>Estimated cumulative total disbursement as of</t>
    </r>
    <r>
      <rPr>
        <b/>
        <sz val="11"/>
        <color indexed="10"/>
        <rFont val="Times New Roman"/>
        <family val="1"/>
      </rPr>
      <t xml:space="preserve"> </t>
    </r>
    <r>
      <rPr>
        <b/>
        <sz val="11"/>
        <rFont val="Times New Roman"/>
        <family val="1"/>
      </rPr>
      <t>December 2015</t>
    </r>
  </si>
  <si>
    <t>Changes in responsible actors in the Ecuadorian Government may determine possible changes in the national strategy for climate change.</t>
  </si>
  <si>
    <t>Low</t>
  </si>
  <si>
    <t>Climate change adaptation has not been incorporated in policies, strategies, and plans of local governments.</t>
  </si>
  <si>
    <t>High</t>
  </si>
  <si>
    <t>Scientific and technical information in relation to climate change in Ecuador is insufficient, incomplete, and uncertain.</t>
  </si>
  <si>
    <t>Medium</t>
  </si>
  <si>
    <t>There is little local specialized management and technical capacity related to climate change, particularly in the entities that are responsible for the project. MAE identified among one of the major problems regarding adaptation to climate change, the lack of human technical resources.</t>
  </si>
  <si>
    <t>Regulatory setting is in discussion by Ecuador National Assembly, including a new law that regulates the use of hydro resources.</t>
  </si>
  <si>
    <r>
      <t xml:space="preserve">Weak local organizational structures, which may raise conflicts within and among local communities.
</t>
    </r>
    <r>
      <rPr>
        <sz val="11"/>
        <color rgb="FFFF0000"/>
        <rFont val="Times New Roman"/>
        <family val="1"/>
        <charset val="1"/>
      </rPr>
      <t xml:space="preserve">
</t>
    </r>
    <r>
      <rPr>
        <sz val="11"/>
        <color rgb="FF1F497D"/>
        <rFont val="Times New Roman"/>
        <family val="1"/>
        <charset val="1"/>
      </rPr>
      <t xml:space="preserve">
</t>
    </r>
  </si>
  <si>
    <t>MAE has pointed out the lack of local level information on many aspects of climate change.</t>
  </si>
  <si>
    <t>National start up processes for cooperation project in Ecuador take an extensive amount of time.</t>
  </si>
  <si>
    <t>Overcome</t>
  </si>
  <si>
    <t>The decision making process for this project is delayed due to the involvement of many stakeholders in project implementation.</t>
  </si>
  <si>
    <t>Delay on project implementation due to Local Stakeholders lack experience on project implementation  and understanding of adaptation to climate change processes</t>
  </si>
  <si>
    <t>Identified in 2014: The national policy of cooperation prevents cooperation resources cover the value added tax (IVA) to generate investment, quoted in the second paragraph of Article 73 of the Consolidated Law on Internal Taxation.</t>
  </si>
  <si>
    <t>Output 1.1.1. Parishes in targeted cantons trained in climate change threats and adaptation measures which reduce vulnerability, in particular related to food security</t>
  </si>
  <si>
    <t>All communities participated in initial training sessions</t>
  </si>
  <si>
    <t>Output 1.1.2. Targeted parishes participate in adaptation and risk reduction awareness activities</t>
  </si>
  <si>
    <t>Output 1.1.3. Food security and gender considerations integrated in all adaptation training programs</t>
  </si>
  <si>
    <t>Output 1.2.1. Local adaptation plans developed to reduce vulnerabilities to climate change induced food insecurity in targeted areas</t>
  </si>
  <si>
    <t>Parish adaptation plans prepared</t>
  </si>
  <si>
    <t>Output 1.2.2. Community participation in processes to develop adaptation plans in targeted parishes</t>
  </si>
  <si>
    <t>All parishes reached</t>
  </si>
  <si>
    <t>Output 1.2.3. Agreements developed and signed among targeted parishes, GADPP or CCRJ, MAE and WFP to implement adaptation actions</t>
  </si>
  <si>
    <t>All agreements reached to implement adaptation plans</t>
  </si>
  <si>
    <t>Output 1.2.4. Women participated in processes and decision making to develop adaptation plans</t>
  </si>
  <si>
    <t>Output 1.3.1. A climatic information system, including monitoring of climatic events, designed and implemented in each targeted areas in accordance with local context</t>
  </si>
  <si>
    <t>All early warning systems in place</t>
  </si>
  <si>
    <t>Output 1.3.2. Monitoring system to track project results and lessons learned</t>
  </si>
  <si>
    <t>Monitoring systems in place</t>
  </si>
  <si>
    <t>Output 2.1.1. Concrete adaptation measures based on parish adaptation plans are designed</t>
  </si>
  <si>
    <t>100% of adaptation measures planned</t>
  </si>
  <si>
    <t>Output 2.1.2. Adaptation to climate change measures (physical assets, natural assets and technologies) are implemented according with the parishes adaptation plans</t>
  </si>
  <si>
    <t>Output 2.1.3. Implementation strategy includes approach for the use of incentives</t>
  </si>
  <si>
    <t>Output 2.2.1. Community participation, in particular of women, guide decision making processes for project execution</t>
  </si>
  <si>
    <t>Feedback process implemented</t>
  </si>
  <si>
    <t>Output 2.2.2, Parishes share success stories and lessons learned</t>
  </si>
  <si>
    <t>diegog.guzman@ambiente.gob.ec</t>
  </si>
  <si>
    <t>Impact</t>
  </si>
  <si>
    <t>Threat level to ecosystems, related to climate change effects</t>
  </si>
  <si>
    <t>Ecosystems rated as high vulnerability</t>
  </si>
  <si>
    <t>The vulnerability level of ecosystems in the project area, are rated as medium</t>
  </si>
  <si>
    <t>Household consumption score</t>
  </si>
  <si>
    <t>Food consumption less than 30 for 80% of population</t>
  </si>
  <si>
    <t>Food consumption score improves (&gt; 35/40) for all targeted participants</t>
  </si>
  <si>
    <t>Outcome 1.1.</t>
  </si>
  <si>
    <t>Number of adaptation plans implemented at the parish level, and incorporated in the local development plan</t>
  </si>
  <si>
    <t>No parish adaptation plans under development</t>
  </si>
  <si>
    <t>50 parishes (39 parishes for the Jubones and 11 for Pichincha) develop adaptation plans to climate change risk, in a participatory process</t>
  </si>
  <si>
    <t>Output 1.1.1</t>
  </si>
  <si>
    <t>Number of targeted population aware of climate change impacts and appropriate responses to threats</t>
  </si>
  <si>
    <t>Limited knowledge by vulnerable parishes in the adaptation measures to reduce food insecurity</t>
  </si>
  <si>
    <t>Output 1.1.2</t>
  </si>
  <si>
    <t>Awareness raised at community level of climate change threats</t>
  </si>
  <si>
    <t>Limited awareness by parishes of climate threats and local responses</t>
  </si>
  <si>
    <t>Output 1.1.3</t>
  </si>
  <si>
    <t>Food security training plan integrated within the adaptation training programs, with gender considerations.</t>
  </si>
  <si>
    <t>Neither adaptation plans have integrated food security component, nor any development plans</t>
  </si>
  <si>
    <t>Outcome 1.2</t>
  </si>
  <si>
    <t>Number of planning frameworks at local level include change adaptation considerations</t>
  </si>
  <si>
    <t>Each of the targeted local government has a development plan, that includes environmental issues, but it does not include adaptation measures</t>
  </si>
  <si>
    <t>Number of parishes with adaptation plans aligned with local and provincial priorities</t>
  </si>
  <si>
    <t>Each local government by law must have a development plan. These plans include environmental issues</t>
  </si>
  <si>
    <t>Number of adaptation plans, developed with community participation.</t>
  </si>
  <si>
    <t>There are no climate change adaptation plans developed with active community participation</t>
  </si>
  <si>
    <t xml:space="preserve">50 parishes have participated in the adaptation plan development, with  50% of women in parishes participating </t>
  </si>
  <si>
    <t>Output 1.2.1.</t>
  </si>
  <si>
    <t>Number of local adaptation plans with a vulnerability reduction and food security approach</t>
  </si>
  <si>
    <t>There are no adaptation plans for targeted parishes with this focus</t>
  </si>
  <si>
    <t>All targeted parishes (50) have adaptation plans which incorporate vulnerability reduction and food security solutions</t>
  </si>
  <si>
    <t>Output 1.2.2.</t>
  </si>
  <si>
    <t>Number of parishes and community leaders that participate in the process to develop adaptation plans</t>
  </si>
  <si>
    <t>There are no adaptation plans developed with community participation.</t>
  </si>
  <si>
    <t>50 parishes, including leaders and citizens have actively participated in the adaptation plans development</t>
  </si>
  <si>
    <t>Output 1.2.3.</t>
  </si>
  <si>
    <t>Number of institutions that establish agreements to manage adverse climate change events</t>
  </si>
  <si>
    <t>No agreements in the targeted project area.</t>
  </si>
  <si>
    <t>At least six agreements signed between interested parties (GADPP, CCRJ, MAE, UNWomen, WFP)  to manage adverse climate change events.
50 parishes sign letter of commitments for the implementation of adaptation measures</t>
  </si>
  <si>
    <t>Output 1.2.4.</t>
  </si>
  <si>
    <t>Number of women that are community leaders with an actively participation in adaptation plans development, and decision making processes</t>
  </si>
  <si>
    <t>Limited participation of women and limited decision making roles</t>
  </si>
  <si>
    <t>Women (at least 40%) involved in decision making in all parishes</t>
  </si>
  <si>
    <t>Outcome 1.3.</t>
  </si>
  <si>
    <t>Disaster preparedness score</t>
  </si>
  <si>
    <t>Limited disaster preparedness knowledge in local governments of targeted parishes</t>
  </si>
  <si>
    <t>Percentage of climatic information systems that meet national and/or international meteorological standards that are used on place</t>
  </si>
  <si>
    <t>No climatic information systems to cope with main disasters on place</t>
  </si>
  <si>
    <t>Output 1.3.1.</t>
  </si>
  <si>
    <t xml:space="preserve">Number of climatic information systems in place
</t>
  </si>
  <si>
    <t>Number of vulnerable parish that use data from the climatic information system</t>
  </si>
  <si>
    <t>No parishes  receive climatic data</t>
  </si>
  <si>
    <t>Output 1.3.2.</t>
  </si>
  <si>
    <t>A project results and lessons learned monitoring system</t>
  </si>
  <si>
    <t>No monitoring system</t>
  </si>
  <si>
    <t>Outcome 2.1.</t>
  </si>
  <si>
    <t>Community adaptation asset score (natural and physical)</t>
  </si>
  <si>
    <t>No adaptive capacity is implemented in the targeted rural parishes</t>
  </si>
  <si>
    <t>50 parishes have reduced their risk and implemented adaptation measures
Asset score threshold set to capture increase (created or restored) in community adaptation assets over base level communities</t>
  </si>
  <si>
    <t>Percentage of households in targeted parishes with increased capacity to manage climate risk desegregated by gender</t>
  </si>
  <si>
    <t>Initial survey of targeted households</t>
  </si>
  <si>
    <t>At least one member of each targeted household has received training and increased their understanding of climate risk and management 
50% of the household participants are women</t>
  </si>
  <si>
    <t>Output 2.1.1.</t>
  </si>
  <si>
    <t>Number of parishes that have designed and approved concrete adaptation measures</t>
  </si>
  <si>
    <t>No community activities for climate change adaptation identified and designed the targeted rural parishes</t>
  </si>
  <si>
    <t>50 parishes have  identified and designed at least three concrete adaptation measures</t>
  </si>
  <si>
    <t>Output 2.1.2.</t>
  </si>
  <si>
    <t>Number of adaptation measures (physical assets, natural assets and technologies) implemented at parish level according with vulnerability analysis and adaptation plans</t>
  </si>
  <si>
    <t>Limited number of physical assets, natural assets and technologies in place to face or adapt to climate events</t>
  </si>
  <si>
    <t>50 parishes implemented adaptation measures (physical assets, natural assets, technologies) according to parishes plans.</t>
  </si>
  <si>
    <t>Output 2.1.3.</t>
  </si>
  <si>
    <t>Number of parishes where families receive incentives to implement physical/natural resources assets</t>
  </si>
  <si>
    <t>Incentives has not been implemented before in the targeted project area</t>
  </si>
  <si>
    <t>At least 30% of parishes uses incentives to support adaptation measures implementation.</t>
  </si>
  <si>
    <t>Outcome 2.2.</t>
  </si>
  <si>
    <t>Coordination mechanisms among parishes, cantons and/or provincial governments in place</t>
  </si>
  <si>
    <t>Limited coordination among the main involved institutions to implement the adaptation measures</t>
  </si>
  <si>
    <t>There is a  letter of interest among all the involved entities to manage jointly climate change risks in the targeted parishes.</t>
  </si>
  <si>
    <t>Percentage of local governments and key stakeholders at national, provincial and local level that access project´s climate change relevant information</t>
  </si>
  <si>
    <t>Climate change and variability information is insufficient and not up-dated
Access is limited</t>
  </si>
  <si>
    <t>At least 60% of project stakeholders are able to access to up-dated information</t>
  </si>
  <si>
    <t>Output 2.2.1.</t>
  </si>
  <si>
    <t>Parishes agree and support with decisions taken</t>
  </si>
  <si>
    <t>Limited community participation on decision making processes</t>
  </si>
  <si>
    <t>All of the proposed activities in the project have a participatory implementation strategy
50% of the participants are women.</t>
  </si>
  <si>
    <t>Output 2.2.2.</t>
  </si>
  <si>
    <t>Number of workshops to disseminate de information</t>
  </si>
  <si>
    <t>No documented information available</t>
  </si>
  <si>
    <t>Number of visits to other parishes, not targeted in this project, to disseminate the information</t>
  </si>
  <si>
    <t>No visits have been carried out</t>
  </si>
  <si>
    <t>WFP</t>
  </si>
  <si>
    <t>dianapl71@hotmail.com</t>
  </si>
  <si>
    <t>daniel.ortega@ambiente.gob.ec</t>
  </si>
  <si>
    <t>Estimated cumulative total disbursement as of November 2014</t>
  </si>
  <si>
    <t xml:space="preserve"> </t>
  </si>
  <si>
    <t>The project has developed a vulnerability study in targeted areas to set baseline indicators according to the project results framework related to climate change threats, adaptive capacities and community resilience related to food security and gender empowerment.
Besides, each adaptation to climate change measures has its own baseline to track project activities and results.</t>
  </si>
  <si>
    <t>There are written  agreements with 32 local governments for the implementation of adaptation measures:
- CCRJ-Local Governments: 8 written agreements: San Gerardo, Chumblin, Las Nieves, Girón, Tenta, Urdaneta, Guanazán and Shagli
- GADPP-Local Governments: 9 written agreements: Tabacundo, Cangagua, La Esperanza, Oton, Malchingui, Ayora, Azcasubi, Juan Montalvo and Olmedo
- MAE-Local Governments.- 15 written agreements: El Tablón, Saraguro, San Sebastian de Yuluc, Lluzhapa, Selva Alegre, Nabón, Abañín, El Progreso, Susudel, San Fernando, Sumaypaba, Chilla, San Felipe de Oña and La Asunción</t>
  </si>
  <si>
    <t>MS</t>
  </si>
  <si>
    <t>90% of asset created</t>
  </si>
  <si>
    <t>Strategy developed
90% of incentives implemented</t>
  </si>
  <si>
    <t>May 2018</t>
  </si>
  <si>
    <t>ANNEX 1 - LIST OF PRODUCTS</t>
  </si>
  <si>
    <t>Document</t>
  </si>
  <si>
    <t>Date of Publishing</t>
  </si>
  <si>
    <t>Methodology for Vulnerability Study</t>
  </si>
  <si>
    <t>October 2012</t>
  </si>
  <si>
    <t>Adapted Methodology for Vulnerability Analysis</t>
  </si>
  <si>
    <t>November 2013</t>
  </si>
  <si>
    <t>Gender Mainstreaming Strategy</t>
  </si>
  <si>
    <t>January 2013</t>
  </si>
  <si>
    <t>Capacity Development Strategy</t>
  </si>
  <si>
    <t>April 2013</t>
  </si>
  <si>
    <t>Case Studies on Gender Assessment</t>
  </si>
  <si>
    <t>July 2013</t>
  </si>
  <si>
    <t>WFP Project Theory of Change</t>
  </si>
  <si>
    <t>Baseline Scenario</t>
  </si>
  <si>
    <t>Executive summary of vulnerability studies conducted in the Jubones River Basin and Pichincha Province</t>
  </si>
  <si>
    <t>Profiles of climate change adaptation measures with a focus on food security for 33 parishes</t>
  </si>
  <si>
    <t>Monitoring and Evaluation Plan for the project "Enhancing Resilience of Communities to the adverse effects of climate change on food security in Pichincha Province and the Jubones River Basic"</t>
  </si>
  <si>
    <t>Design of the Awareness Campaign for climate change, food security, and gender for the Jubones River Basin</t>
  </si>
  <si>
    <t>Design of the Weather Stations System in the cantons of Cayambe and Pedro Moncayo (Pichincha)</t>
  </si>
  <si>
    <t>Vulnerability Studies for 45 parishes</t>
  </si>
  <si>
    <t>November 2014</t>
  </si>
  <si>
    <t>Adaptation Plans for 45 parishes</t>
  </si>
  <si>
    <t>Diagnostic assessment of the Climate Alert System for food security of the Jubones River Bain</t>
  </si>
  <si>
    <t xml:space="preserve">Adaptation measures approved for 8 parishes (7 in the Jubones River Basin and 1 in Pichincha) </t>
  </si>
  <si>
    <t>Second semester of 2014</t>
  </si>
  <si>
    <t>December 2016</t>
  </si>
  <si>
    <t>The 45 Adaptation Plans have been developed mainstreaming food security and gender empowerment and taking into account the results of the vulnerability assessments. 47 meetings and workshops have been conducted with communities and local authorities in 45 parishes who will play a key role on the sustainability of adaptation measures, 53% of participants were women.</t>
  </si>
  <si>
    <t>6 Institutional Agreements (MoU) signed:
MAE-MAGAP-WFP
MAE-CCRJ
MAE-GAD PP
WFP-CCRJ
WFP-GAD PP
32 of 50 Letter of Agreements signed for the implementation of adaptation measures:
- CCRJ-Local Governments: 8 written agreements: San Gerardo, Chumblin, Las Nieves, Girón, Tenta, Urdaneta, Guanazán and Shagli
- GADPP-Local Governments: 9 written agreements: Tabacundo, Cangagua, La Esperanza, Oton, Malchingui, Ayora, Azcasubi, Juan Montalvo and Olmedo
- MAE-Local Governments.- 15 written agreements: El Tablón, Saraguro, San Sebastian de Yuluc, Lluzhapa, Selva Alegre, Nabón, Abañín, El Progreso, Susudel, San Fernando, Sumaypaba, Chilla, San Felipe de Oña and La Asunción</t>
  </si>
  <si>
    <t>A Food Security Assessment took place for the targeted areas to determine the Food Consumption Score, the Dietary Diversity Index and the Cooping Index plus additional general assessment of food security. The FCS for Jubones is 38% and for Pichincha 32%.
A base line was defined for project targeted areas considering the Food Security Assessment and the study on gender dynamics.</t>
  </si>
  <si>
    <t>During the implementation of concrete activities, the proposal for the use of incentives will be developed in 2016. At the moment there is a draft strategy of incentives that focuses on strengthening the sustainability of the adaptation measures and providing resources related to activities that complement adaptive actions that can be maintained over time. Also working on strengthen the food security pillar of food consumption to reach one of the impact indicators proposed in the project.</t>
  </si>
  <si>
    <r>
      <t xml:space="preserve">Project actions/activities planned for current reporting period are progressing on track or exceeding expectations to achieve </t>
    </r>
    <r>
      <rPr>
        <b/>
        <sz val="11"/>
        <rFont val="Times New Roman"/>
        <family val="1"/>
      </rPr>
      <t>all</t>
    </r>
    <r>
      <rPr>
        <sz val="11"/>
        <rFont val="Times New Roman"/>
        <family val="1"/>
      </rPr>
      <t xml:space="preserve">  major outcomes/outputs for given reporting period, without major shortcomings. The project can be presented as “good practice”.</t>
    </r>
  </si>
  <si>
    <t>Please Provide the Name and Contact information of person(s) responsible for completing the Rating section</t>
  </si>
  <si>
    <t>Diego Guzman, National Director for Climate Change Adaptation</t>
  </si>
  <si>
    <t>Veronica Alvarado, WFP´s Programme Office and Project Administrator</t>
  </si>
  <si>
    <t>veronica.alvarado@wfp.org</t>
  </si>
  <si>
    <t>Report of Awareness Campaign for climate change, food security, and gender for the Jubones River Basin</t>
  </si>
  <si>
    <t>Fisrt quarter of 2015</t>
  </si>
  <si>
    <t>Design of the Climate Alert System for food security of the Jubones River Bain</t>
  </si>
  <si>
    <t xml:space="preserve">Adaptation measures approved for 26 parishes (17 in the Jubones River Basin and 9 in Pichincha) </t>
  </si>
  <si>
    <t xml:space="preserve">Trainning Plan to implement the Climate Alert System for food security of the Jubones River Basin </t>
  </si>
  <si>
    <t>Gender Training Plan for project staff and local technicians</t>
  </si>
  <si>
    <t>Gender Baseline Study for the Jubones River Basin</t>
  </si>
  <si>
    <t>Methodology for an operational research to analyze effects of the applicationof gender mainstraming tools.</t>
  </si>
  <si>
    <t>Methosology to include gender maintraimng in the adaptation to climatechange measures</t>
  </si>
  <si>
    <t>Gender Monitoring Plan (indicators and tools)</t>
  </si>
  <si>
    <t>Sistematization of training results including analysis of behaivior changes</t>
  </si>
  <si>
    <t>Vulnerability Assessment of Food Security due to Climate Change in the Jubones River Basin</t>
  </si>
  <si>
    <t xml:space="preserve">Under a harmonized approach to cash transfers (HACT), this amount includes all and only expenses made by: a) WFP on behalf of MAE - executing agency, b) MAE as national executing agency; c) CCRJ as local executing partner; and d) GAD PP as local executing partner.
The figures of 2013 are amended according actual expenditures. Commitments reported on PPR 2013 are now decreased.
The amount of $ 1,417.113,05 is an accumulative expense amount up to December 31st, 2014. The amount for 2014 (January to December 2014) is US$ 563.446,72
For 2015 indicative budget, the adjustments to the logical framework are included. Some values budgeted are already committed ($491.525,00) through contracts and agreements signed. </t>
  </si>
  <si>
    <r>
      <t xml:space="preserve">Under a harmonized approach to cash transfers (HACT), this amount includes </t>
    </r>
    <r>
      <rPr>
        <u/>
        <sz val="11"/>
        <rFont val="Times New Roman"/>
        <family val="1"/>
      </rPr>
      <t>only expenses</t>
    </r>
    <r>
      <rPr>
        <sz val="11"/>
        <rFont val="Times New Roman"/>
        <family val="1"/>
      </rPr>
      <t xml:space="preserve"> made by: a) WFP on behalf of MAE - executing agency, b) MAE as national executing agency; c) CCRJ as local executing partner; and d) GAD PP as local executing partner.
</t>
    </r>
    <r>
      <rPr>
        <b/>
        <sz val="11"/>
        <rFont val="Times New Roman"/>
        <family val="1"/>
      </rPr>
      <t>The amount of 853.666,33 is an accumulative amount up to date. The amount for 2013 is $ 561.018,73</t>
    </r>
  </si>
  <si>
    <t>February 2014</t>
  </si>
  <si>
    <t>April 2014</t>
  </si>
  <si>
    <t>May 2014</t>
  </si>
  <si>
    <t>July 2014</t>
  </si>
  <si>
    <t>August 2014</t>
  </si>
  <si>
    <t>October 2014</t>
  </si>
  <si>
    <t>June 2015</t>
  </si>
  <si>
    <t>August 2015</t>
  </si>
  <si>
    <t>September 2015</t>
  </si>
  <si>
    <t>December 2015</t>
  </si>
  <si>
    <t>ANNEX 3 - MEDIA COVERAGE &amp; COMMUNICATION MATERIAL</t>
  </si>
  <si>
    <t>SEE POWERPOINT FILE</t>
  </si>
  <si>
    <t>ANNEX 2 - STATUS OF CONCRETE ADAPTATION MEASURES</t>
  </si>
  <si>
    <t>PARISH</t>
  </si>
  <si>
    <t>Description</t>
  </si>
  <si>
    <t>No. families</t>
  </si>
  <si>
    <t>Amount</t>
  </si>
  <si>
    <t>Executing Partner</t>
  </si>
  <si>
    <t>Dates</t>
  </si>
  <si>
    <t>Phase of Design / Implementation</t>
  </si>
  <si>
    <t>Approval Date</t>
  </si>
  <si>
    <t>Begin Date</t>
  </si>
  <si>
    <t>Identification</t>
  </si>
  <si>
    <t>Design</t>
  </si>
  <si>
    <t>Approval</t>
  </si>
  <si>
    <t>Socialization and targeting</t>
  </si>
  <si>
    <t>Base Line</t>
  </si>
  <si>
    <t>Procurement</t>
  </si>
  <si>
    <t>Execution</t>
  </si>
  <si>
    <t>Closure</t>
  </si>
  <si>
    <t>JUBONES</t>
  </si>
  <si>
    <t>Las Nieves</t>
  </si>
  <si>
    <t>Mejoramiento de la capacidad de retención de agua en el suelo de zonas agrícolas de comunidades de alta vulnerabilidad a la sequía</t>
  </si>
  <si>
    <t>CCRJ</t>
  </si>
  <si>
    <t>Done</t>
  </si>
  <si>
    <t>In progress</t>
  </si>
  <si>
    <t xml:space="preserve">San Gerardo </t>
  </si>
  <si>
    <t>Mejoramiento de la capacidad de retención de agua en el suelo y manejo de ecosistemas en comunidades de alta vulnerabilidad a la sequía</t>
  </si>
  <si>
    <t>Chumblín</t>
  </si>
  <si>
    <t>Manejo de semillas y de ecosistemas en comunidades de alta vulnerabilidad a la sequía</t>
  </si>
  <si>
    <t>Shaglli</t>
  </si>
  <si>
    <t>Manejo de semillas y fuentes de agua en comunidades de alta vulnerabilidad a la sequía</t>
  </si>
  <si>
    <t>Tenta</t>
  </si>
  <si>
    <t>Optimización del agua de riego, a través del mejoramiento de las condiciones de abastecimiento como medida indispensable para garantizar la seguridad alimentaria frente a los efectos de la sequía en las comunidades de Membrillo y Cochapamba</t>
  </si>
  <si>
    <t>Urdaneta</t>
  </si>
  <si>
    <t>Adecuación y tecnificación del riego y, mejoramiento de la capacidad de retención de agua en el suelo en comunidades de alta vulnerabilidad a la sequía</t>
  </si>
  <si>
    <t>Girón</t>
  </si>
  <si>
    <t>Mejoramiento del riego comunitario y de los sistemas agro forestales y silvopastoriles en comunidades de alta vulnerabilidad a la sequía</t>
  </si>
  <si>
    <t>Lluzhapa</t>
  </si>
  <si>
    <t>Mejoramiento del sistema de riego e implementación de huertos agroforestales familiares en comunidades de alta vulnerabilidad a la sequia en la parroquia Lluzhapa</t>
  </si>
  <si>
    <t>MAE</t>
  </si>
  <si>
    <t>El Progreso (Nabón)</t>
  </si>
  <si>
    <t>Mejoramiento de los sistemas productivos agropecuarios a través de prácticas agroforestales como mecanismo de Adaptación al Cambio Climático y los impactos de la sequía en los ciclos y rendimientos de los cultivos en la Parroquia El Progreso, Cantón Nabón</t>
  </si>
  <si>
    <t>Abañín</t>
  </si>
  <si>
    <t>Mejoramiento de la conducción del agua para consumo e implementación de huertos agroforestales familiares para reducir los impactos del CC en la SA en las comunidades vulnerables de la parroquia Abañín.</t>
  </si>
  <si>
    <t>San Antonio de Cumbe</t>
  </si>
  <si>
    <t>Implementación de huertos familiares orgánicos y tecnificación del riego parcelario para enfrentar el CC en la parroquia San Antonio de Cumbre</t>
  </si>
  <si>
    <t>El Tablón</t>
  </si>
  <si>
    <t>Uso y manejo de bioinsumos sólidos y líquidos que retienen humedad en los suelos, para reducir los impactos del CC en la SA familiar en las comunidades de la parroquia El Tablón</t>
  </si>
  <si>
    <t>Selva Alegre</t>
  </si>
  <si>
    <t xml:space="preserve">Implementación de sistemas Silvopastoriles que fomentan la producción sostenible de animales mayores y menores que aportan a la seguridad alimentaria familiar y permiten enfrentar al CC </t>
  </si>
  <si>
    <t>Sumaypamba</t>
  </si>
  <si>
    <t xml:space="preserve">Mejoramiento de los sistemas de riego en comunidades de alta vulnerabilidad a la sequia de la parroquia de Sumaypamba, para generar condiciones de adaptación al CC. </t>
  </si>
  <si>
    <t>San Sebastián de Yuluc</t>
  </si>
  <si>
    <t xml:space="preserve">Mejoramiento de los sistemas de riego en comunidades de alta vulnerabilidad a la sequia de la parroquia de San Sebastián de Yuluc, para generar condiciones de adaptación al CC. </t>
  </si>
  <si>
    <t>Susudel</t>
  </si>
  <si>
    <t>Manejo de ecosistemas reguladores de agua, mediante la protección física y biológica de fuentes hídricas proveedoras de agua para el consumo humano; e implementación de huertos familiares en comunidades de alta vulnerabilidad para generar las condicione de adaptación al CC frente a la sequia en la parroquia Susudel</t>
  </si>
  <si>
    <t>Abdón Calderón</t>
  </si>
  <si>
    <t>Mejoramiento del sistema de potabilización de agua para consumo humano, como estrategia de mejoramiento de las condiciones de la seguridad alimentaria en al parroquia Abdón Calderón</t>
  </si>
  <si>
    <t>Asunción</t>
  </si>
  <si>
    <t xml:space="preserve">Implementación y manejo de huertos familiares en comunidades de alta vulnerabilidad a las lluvias intensas en la parroquia la Asunción para generar condiciones de adaptación al CC. </t>
  </si>
  <si>
    <t>San Felipe de Oña</t>
  </si>
  <si>
    <t>Mejoramiento de la capacidad de retención de humedad en el suelo mediante el manejo e incorporación de bioinsumos sólidos y líquidos en zonas agrícolas de comunidades de alta vulnerabilidad a la helada en al cabecera Cantonal del Cantón San Felipe de Oña</t>
  </si>
  <si>
    <t>Saraguro</t>
  </si>
  <si>
    <t>Optimización y captación del recurso agua para enfrentar la sequia y garantizar la disponibilidad de alimentos y la seguridad alimentaria de las familias y comunidades vulnerables de la cabecera cantonal del cantón Saraguro</t>
  </si>
  <si>
    <t>Chilla</t>
  </si>
  <si>
    <t>Protección de fuentes hídricas de las microcuencas Chillayacu y Casacay del Cantón Chilla e implementación de huertos agroforestales en comunidades de alta vulnerabilidad para generar condiciones de adaptación al CC frente a la sequía</t>
  </si>
  <si>
    <t>75.649,29</t>
  </si>
  <si>
    <t>Nabón</t>
  </si>
  <si>
    <t>Protección de fuentes hídricas que abastecen de agua para consumo humano; e implementación de huertos familiares y riego tecnificado en comunidades de alta vulnerabilidad Taro y Casa del, para generar condiciones de adaptación al cambio climático frente a la sequía en Nabón Centro</t>
  </si>
  <si>
    <t>San Fernando</t>
  </si>
  <si>
    <t>Manejo de ecosistemas reguladores de agua y de sistemas silvopastoriles en comunidades vulnerables a la sequía</t>
  </si>
  <si>
    <t>Cochapata</t>
  </si>
  <si>
    <t>Incremento de la resiliencia de los-as productores-as de la zona baja y alta de la parroquia, ante los efectos adversos de la sequía, mediante el mejoramiento de la producción de alimentos</t>
  </si>
  <si>
    <t>Pucará</t>
  </si>
  <si>
    <t>Protección de fuentes de agua y optimización del riego para garantizar la seguridad alimentaria en comunidades de alta vulnerabilidad a la sequía</t>
  </si>
  <si>
    <t>San Rafael de Zharug</t>
  </si>
  <si>
    <t>El Carmen de Pijili</t>
  </si>
  <si>
    <t>Fortalecimiento de la resiliencia de las especies arbóreas y bosques nativos, con prácticas de protección de fuentes de agua, y restauración de la cubierta vegetal</t>
  </si>
  <si>
    <t>Manú</t>
  </si>
  <si>
    <t>Fortalecimiento de las fuentes de recarga hídrica mediante la construcción de albarradas</t>
  </si>
  <si>
    <t>Pendiente culminar diseños. Se planifica contar con los diseños el 1er Trimestre 2016, inicio de la implementación y acciones de implementación durante el 2016 y se planifica el cierre para el 2017</t>
  </si>
  <si>
    <t>El Paraíso de Celén</t>
  </si>
  <si>
    <t>Optimización del agua de riego para mejorar las unidades agrícolas familiares</t>
  </si>
  <si>
    <t>Caña Quemada</t>
  </si>
  <si>
    <t xml:space="preserve">Mejoramiento de la disponibilidad y hábitos alimenticios de la población frente a la alta vulnerabilidad a las heladas </t>
  </si>
  <si>
    <t>Pasaje</t>
  </si>
  <si>
    <t>Implementación de buenas prácticas ambientales en la producción agropecuaria frente a la alta vulnerabilidad a las heladas</t>
  </si>
  <si>
    <t>Casacay</t>
  </si>
  <si>
    <t>Protección y optimización del riego para garantizar la seguridad alimentaria en comunidades de alta vulnerabilidad a la sequía</t>
  </si>
  <si>
    <t>Uzhcurrumi</t>
  </si>
  <si>
    <t>Sinsao</t>
  </si>
  <si>
    <t>Zaruma</t>
  </si>
  <si>
    <t>La Peaña</t>
  </si>
  <si>
    <t>Santa Isabel</t>
  </si>
  <si>
    <t>SE REALIZARÁ COMO CASO PILOTO QUE CAPITALICE EXPERIENCIAS PREVIAS E INNOVE LA APLICACIÓN DE LOS ENFOQUES DEL PROYECTO. Se planifica su implementación para el 2016-2017 y el cierre 2017.</t>
  </si>
  <si>
    <t>Progreso (Pasaje)</t>
  </si>
  <si>
    <t>PICHINCHA</t>
  </si>
  <si>
    <t>La Esperanza</t>
  </si>
  <si>
    <t xml:space="preserve">Aseguramiento de la dotación permanente de agua de riego para reducir el impacto de las variaciones actuales y futuras del sistema climático en la soberanía alimentaria del Barrio El Rosario. </t>
  </si>
  <si>
    <t>GADPP</t>
  </si>
  <si>
    <t>Tabacundo</t>
  </si>
  <si>
    <t>Reducción del impacto de las variaciones actuales y futuras del sistema climático en la soberanía alimentaria del Barrio San Luis de Ichisi, Parroquia Tabacundo, mediante la provisión permanente de agua para riego</t>
  </si>
  <si>
    <t>Cangahua</t>
  </si>
  <si>
    <t xml:space="preserve">Aseguramiento de la dotación de agua de riego para reducir el impacto de las variaciones actuales y futuras del sistema climático en la soberanía alimentaria por medio del mejoramiento y ampliación del sistema de riego para la Comuna Pitana Bajo. </t>
  </si>
  <si>
    <t>Olmedo</t>
  </si>
  <si>
    <t>Aseguramiento de la dotación permanente de agua de riego para reducir el Aseguramiento de la dotación permanente de agua de riego para reducir el impacto de las variaciones actuales y futuras del sistema climático en la soberanía alimentaria, Comunidad La Chimba - Parroquia de Olmedo”</t>
  </si>
  <si>
    <t>Azcásubi</t>
  </si>
  <si>
    <t>Aseguramiento de la dotación de agua de riego para reducir el impacto sobre
la soberanía alimentaria de las variaciones actuales y futuras del sistema climático, pérdidas de agua durante su distribución y contaminación del agua, a los barrios Pro Mejoras Las Flores y El Carmen.</t>
  </si>
  <si>
    <t>Malchingui</t>
  </si>
  <si>
    <t>Reducción del impacto de las variaciones actuales y futuras del sistema climático en la soberanía alimentaria de la Asociación San Juan de Malchinguí, Parroquia Malchinguí, mediante la provisión permanente de agua para riego.</t>
  </si>
  <si>
    <t>Ayora</t>
  </si>
  <si>
    <t>Cusubamba</t>
  </si>
  <si>
    <t>En elaboración por el equipo técnico del GADPP. Se planifica contar con el documento de la medida el  1er trimestre 2016</t>
  </si>
  <si>
    <t>Otón</t>
  </si>
  <si>
    <t>Tocachi</t>
  </si>
  <si>
    <t>Tupigachi</t>
  </si>
  <si>
    <t>Cayambe</t>
  </si>
  <si>
    <t>Juan Montalvo</t>
  </si>
  <si>
    <t>* Valores marcados en azul fueron ajustados con Oficio del MAE No. 2015-0461 del 27-agosto-205</t>
  </si>
  <si>
    <t>GADP</t>
  </si>
  <si>
    <t>Women have participated in the vulnerability analysis and in the design of adaptation plans and measures in 45 parishes. 10 case studies (6 in Jubones and 4 in Pichincha) analyzed gender dynamics. Of the 6.181 (3.022 in 2015) people who have participated in trainings, women represents 53%.
Gender is cross-cutting and is integrated into  products, results, goals and indicators.
UNWoman gives technical assistance to incorporate gender in the implementation and monitoring of adaptation to climate change measures.</t>
  </si>
  <si>
    <r>
      <rPr>
        <b/>
        <sz val="11"/>
        <color indexed="8"/>
        <rFont val="Times New Roman"/>
        <family val="1"/>
      </rPr>
      <t>The amount confirmed at MTR corresponds to years 2013 and 2014.</t>
    </r>
    <r>
      <rPr>
        <sz val="11"/>
        <color indexed="8"/>
        <rFont val="Times New Roman"/>
        <family val="1"/>
      </rPr>
      <t xml:space="preserve">
This project has been able to leverage additional funds through formal commitments from local governments, MAE and UN Women. It is an important indication that even though co-financing is not required by the Adaptation Fund, the Government of Ecuador is committed to leveraging additional funds for the Project. MAE, WFP, UNWomen, GADPP and CCRJ committed cash &amp; in kind resources for project execution such as:
</t>
    </r>
    <r>
      <rPr>
        <b/>
        <sz val="11"/>
        <color indexed="8"/>
        <rFont val="Times New Roman"/>
        <family val="1"/>
      </rPr>
      <t>2013 US$ 112.985,00</t>
    </r>
    <r>
      <rPr>
        <sz val="11"/>
        <color indexed="8"/>
        <rFont val="Times New Roman"/>
        <family val="1"/>
      </rPr>
      <t xml:space="preserve">
MAE US$ 35.720,00
UNWomen US$ 77.265,00
</t>
    </r>
    <r>
      <rPr>
        <b/>
        <sz val="11"/>
        <color indexed="8"/>
        <rFont val="Times New Roman"/>
        <family val="1"/>
      </rPr>
      <t>2014 US$ 477.221,59</t>
    </r>
    <r>
      <rPr>
        <sz val="11"/>
        <color indexed="8"/>
        <rFont val="Times New Roman"/>
        <family val="1"/>
      </rPr>
      <t xml:space="preserve">
MAE US$ 242.222,42
GADPP US$ 107.070,00
CCRJ US$ 114.509,33
WFP US$ 13.419,84
</t>
    </r>
    <r>
      <rPr>
        <b/>
        <sz val="11"/>
        <color indexed="8"/>
        <rFont val="Times New Roman"/>
        <family val="1"/>
      </rPr>
      <t xml:space="preserve">2015 US$ 599.679,91
</t>
    </r>
    <r>
      <rPr>
        <sz val="11"/>
        <color indexed="8"/>
        <rFont val="Times New Roman"/>
        <family val="1"/>
      </rPr>
      <t>MAE US$ 292.989,16
MAGAP US$ 84.348,50
GADPP US$ 85.156,86
CCRJ US$ 64.385,39
UN Women US$ 15.000,00
Local Governments US$ 39.800,00</t>
    </r>
  </si>
  <si>
    <t>ANNEX 5 - REQUEST FOR EXTENSION</t>
  </si>
  <si>
    <t>SEE WORD FILE</t>
  </si>
  <si>
    <t xml:space="preserve">ANNEX 5 - Explanatory notes on variances between planned and actual expenditures of outputs during the reporting period </t>
  </si>
  <si>
    <t>PROJECTED COST FOR 2015 IN PREVIOUS PPR</t>
  </si>
  <si>
    <t>ACTUAL EXPENSE</t>
  </si>
  <si>
    <t>Difference (negative figure indicates amount overspent)</t>
  </si>
  <si>
    <t>Reason for over or underspending</t>
  </si>
  <si>
    <t>on track</t>
  </si>
  <si>
    <t>SC: Steering Committee</t>
  </si>
  <si>
    <t>CC: Climate Change</t>
  </si>
  <si>
    <t>ACRONYMS</t>
  </si>
  <si>
    <t>CCRJ: Consortium of Jubones River Basin</t>
  </si>
  <si>
    <t>MAE: Ministry of Environment</t>
  </si>
  <si>
    <t>PDOT: Development and Land Use Plans</t>
  </si>
  <si>
    <t>MAGAP: Ministry of Agriculture, Livestock and Fishery</t>
  </si>
  <si>
    <t>MAE took the initiative at the highest authority level for the completion of the process in the least amount of time possible. Delays were incurred in setting up the Project bank account after its registration on the national planning structure for international cooperation; and in signing project agreements; however strong political support for the project at the highest levels resolved these problems. On August 2012 the project was approved at national level and in October 2012 the bank account was available.</t>
  </si>
  <si>
    <t xml:space="preserve">During the design of Adaptation Plans, PDOTs have been taking into account. All adaptation plans are aligned with national, regional and local policies. The Provincial Government of Pichincha has develop an Institutional Strategy for Climate Change to support all of its actions.  During 2015, the 45 adaptation plans, developed by the project, have served as an information source in the process of updating the PDOTs. In a structured and visible form, an agreement was achieved in Pichincha so that the PDOTs of the Municipal Governments of Cayambe and Pedro Moncayo (covering the 11 targeted parishes of the project) incorporate climate change, food security, and gender variables. 
In Jubones 11 pilot cases were chosen in which parish PDOTs incorporate the variables mentioned previously.                                                                                                                                                                                                                                                             This work was performed under the guidelines of the Guide developed by MAE on the incorporation of climate change into local planning. 
Additionally the adaptation measures implemented and financed by the FORECCSA project were considered as priority activities to GADs and other measures identified but not financed by the FORECCSA Project are included in the PDOT in search of funding. </t>
  </si>
  <si>
    <t xml:space="preserve">The monitoring plan and system for the project was designed and approved in 2014, it included a module for monitoring adaptation to climate change measures. The Midterm Review gave important inputs for its update. </t>
  </si>
  <si>
    <t>MTR: Mid-term Review</t>
  </si>
  <si>
    <t>GADPP: Provincial Government of Pichincha</t>
  </si>
  <si>
    <t xml:space="preserve">The project´s progress is considered satisfactory for being inclusive, innovative, and empowering stakeholders. The current report shows important achievements of the project and demonstrates that the conditions have been created to continue fulfilling the objectives. 
Year 2015 was critical for the following events: (i) change in the implementation modality for Jubones that requested intense work to put it into operation; it is already in effect with concrete agreements with local governments; (ii) Delays in partners´ acquisition process due to several unforeseen circumstances; (iii) Change of MAE authorities as there has been two Ministers, three Undersecretaries and four Directors of Adaptation in charge of the project´s supervision. This has caused delays in the project´s implementation. 
In June 2015 a mid-term evaluation was carried out, and among its conclusions are the following: (i) It is necessary to extend the implementation period and analyze its scope; (ii) Adaptive management is recommended with an opening for adjustments in the results framework and its indicator; and (iii) The monitoring system and management model of the project´s team should be simplified. 
MAE proposes that project maintains its original commitment to work in 50 parishes (39 in Jubones and 11 in Pichincha), but change the distribution with 37 in Jubones and 13 in Pichincha. This is because 2 parishes in Jubones (La Peaña y el Progreso de Pasaje) are located in a banana agro-export zone where the land is dominated by large and medium sized farms that generate employment for a roving population. There it is not possible to apply the adaptation scheme that the project promotes. Instead, it is proposed to work in the rural area of the cantonal headwaters of Cayambe and Pedro Moncayo (Pichincha) where there is a population that is dedicated to subsistence farming and ranching. This proposal was already recommended by the Steering Commitment. 
Finally, the project has created conditions to fulfil the objectives and support the improvement of the quality of life of the peoples in the area of influence through the strengthening of their resilience capacity. </t>
  </si>
  <si>
    <t xml:space="preserve">200 familias focalizadas en 8 comunidades.
Se han establecido 3 parcelas piloto como escenarios de capacitación y demostración de las acciones de la medida. 
Realización de 6 talleres teórico-prácticos en temas de: a) Cambio climático, seguridad alimentaria y género; b) Manejo de la humedad del suelo; c) Importancia de la materia orgánica en el suelo
Diseño de un plan de trabajo familiar para implementar la medida en sus chacras.
Insumos adquiridos (6,800 plantas forestales, 1,000 plantas frutales, 6,848 quintales de materia orgánica de origen animal, 1,949 quintales de materia orgánica procesada, 400 quintales de cal agrícola).
El 100% de familias ha recibido los insumos de acuerdo al plan familiar y los están aplicando con la Asistencia Técnica del Personal financiado por el Proyecto. Para asegurar el uso de los insumos de acuerdo al planteamiento de la medida (mejorar la capacitación de retención de agua en el suelo) se realizan visitas semanales de asistencia y seguimiento, mientras que el promotor local visita diariamente las familias y predios. 
Se ha levantado la línea base inicial sobre contenido de nutrientes y humedad en el suelo. 
El nivel promedio de uso de los insumos es del 100% de las plantas forestales y frutales, 60% de la materia orgánica y la cal agrícola aplicada con los cultivos de maíz, frejol y haba , el 40% restante de la materia orgánica se aplicará con las siguientes siembras de abril y mayo en el cultivo de papa y arveja. 
La seguridad de los insumos se garantiza con el almacenamiento que hace cada familia de acuerdo a lo indicado en las capacitaciones y se verifica con el seguimiento de los técnicos. ** Para el último trimestre del 2015 se realizaron talleres de capacitación en los temas dela medida. Se ha coordinado con los consultores encargados del desarrollo del PDOT Parroquial para la inclusión de criterios de CC, SA y Género. Se actualizó la medida y se ha incorporado un promotor y esta reforzando la asistencia técnica a las familias. En el trimestre enero - marzo 2016 debe hacerse el cierre de la medida. </t>
  </si>
  <si>
    <t xml:space="preserve">105 familias focalizadas en 4 comunidades que trabajarán en el componente de mejoramiento de capacidad de retención de agua en el suelo (materia orgánica). Otras 105 familias corresponden a  las que se trabajarán y beneficiarán con el componente de acuerdos de conservación que se desarrollará desde el mes de marzo.
Se han establecido 3 parcelas piloto como escenarios de capacitación y demostración de las acciones de la medida. 
Realización 6 de talleres teórico-prácticos en temas de: a) Cambio climático, seguridad alimentaria y género; b) Manejo de la humedad del suelo; c) Importancia de la materia orgánica en el suelo.
Diseño de un plan de trabajo familiar para implementar la medida en sus chacras. 
Insumos adquiridos (3,650 plantas forestales, 1,683 plantas frutales, 3,675 quintales de materia orgánica de origen animal, 1,086 quintales de materia orgánica procesada, 210 quintales de cal agrícola).
Las familias han recibido los insumos de acuerdo al plan familiar y los están aplicando con la Asistencia Técnica del personal financiado por el Proyecto. 
El 100% de familias del componente de materia orgánica ha recibido los insumos de acuerdo al plan familiar y los están aplicando con la Asistencia Técnica del personal financiado por el Proyecto. Para asegurar el uso de los insumos de acuerdo al planteamiento de la medida (mejorar la capacitación de retención de agua en el suelo) se realizan visitas semanales de asistencia y seguimiento por parte del CCRJ, mientras que el promotor local visita diariamente las familias y predios de  las comunidades.
El nivel promedio de uso de los insumos es del 100% de las plantas forestales y frutales, 85% de la materia orgánica y la cal agrícola aplicada con los cultivos de maíz, frejol y haba , el 15% restante de la materia orgánica se aplicará con las siguientes siembras de abril y mayo que corresponde al cultivo de papa y arveja. 
La seguridad de los insumos se garantiza con el almacenamiento que hace cada familia de acuerdo a lo indicado en las capacitaciones de Escuelas de Campo (ECA) y se verifica con el seguimiento de los técnicos.   
En el último trimestre se han realizado entrega de materia orgánica adicional que se ha incorporado en los huertos existen buenos resultados e rendimiento de cultivos y en contenido de humedad. Como complemento se han realizado eventos puntuales de capacitación con los consultores encargados del desarrollo del PDOT Parroquial se ha logrado la inclusión de criterios de CC, SA y Género. </t>
  </si>
  <si>
    <t xml:space="preserve">140 familias focalizadas en  4 comunidades donde se trabaja el componente de semillas resistentes a la sequia. Las 60 restantes corresponden al componente de acuerdos de conservación. Se han establecido 3 parcelas piloto como escenarios de capacitación y demostración de las acciones de la medida. 
Realización de 10 talleres teórico-prácticos en temas de:
a) Cambio climático, seguridad alimentaria y género; b) Manejo de la humedad del suelo; c) importancia de la materia orgánica en el suelo.
Diseño de un plan de trabajo familiar para implementar la medida en sus chacras. 
Se adquirió el 100% de las semillas de granos y hortalizas (12,35 quintales de semilla de arveja, 18 quintales de semilla de maíz, 6,2 quintales de semillas de frejol, 8,24 quintales de semilla de haba. Hortalizas: 7,88 lb de col, 10,5 lb de lechuga, 7 lb de remolacha, 8,75 de coliflor, 7,88 lb de zanahoria, 7,88 lb de culantro, 7 quintales de cebollin, 7 lb de acelga, 7 lb de rábano, 7 lb de perejil, 7,88 lb de brócoli ).  
Las familias han recibido el 100% de los granos adquiridos y hortalizas de acuerdo al plan familiar y los están aplicando con la Asistencia Técnica del personal financiado por el Proyecto. 
Para asegurar el uso de los insumos de acuerdo al planteamiento de la medida se han realizado visitas semanales de asistencia y seguimiento por parte del CCRJ, el promotor local visitó diariamente las familias y predios de  las comunidades. Esto se complementó con las actividades de capacitación 
El nivel promedio de uso de los insumos es el siguiente: 100% para arveja y haba, 40% de maíz y fréjol, el 60% restante se sembrará en el próximo ciclo de cultivo (septiembre). En cuanto a las hortalizas se han usado en un 25% puesto que se prevé que el paquete entregado se siembre de forma progresiva. A la fecha ya se ha realizado la primera cosecha y consumo de cebollín, rábano, culantro, el resto está próximo a cosecharse.  
La seguridad de los insumos se garantiza con el almacenamiento que hace cada familia de acuerdo a lo indicado en las capacitaciones ECA y se verifica con el seguimiento de los técnicos. La mayoría usa baldes metálicos y se ha logrado que usen repelentes naturales (ají, guando, altamizo) en lugar de pastillas tóxicas, el tema se reforzará con las siguientes capacitaciones sobre módulos de almacenamiento de semillas que contempla la adquisición de módulo y silos verdeadores.  Se han realizad ajustes en la medida, se tenia previsto la entrega de semilla de papas para el último trimestre, mismo que ha sido cambiado por abono con el fin de aportar en el manejo de las semillas de granos entregadas previamente y continuar con el manejo de los huertos. En el último trimestre se ha entregado e incorporado materia orgánica adicional en los huertos. Un promotor se ha incorporado para reforzar la asistencia y seguimiento a las familias, se ha desarrollado una feria de intercambio de experiencias y de seguridad alimentaria. Se han protegido cuatro fuentes de agua y se ha dado capacitación puntual. En el trimestre enero marzo debe realizarse el cierre de la medida. </t>
  </si>
  <si>
    <t>150 Familias focalizadas en 5 comunidades. Las 90 familias restantes corresponden a las que trabajarán y se beneficiarán del componente de protección de fuentes de agua. 
Se han establecido tres parcelas piloto como escenarios de capacitación y demostración de las acciones de la medida. 
Realización de 6 talleres teórico-prácticos en temas de: a) Cambio climático, seguridad alimentaria y género; b) Manejo de la humedad del suelo;  c) importancia de la materia orgánica en el suelo.
Diseño de un plan de trabajo familiar para implementar la medida en sus chacras. 
Se adquirió el 100% de las semillas de granos (17,65 quintales de semilla de arveja, 25 quintales de semilla de maíz, 8.8 quintales de semillas de frejol, 11,76 quintales de semilla de haba) y hortalizas 13,13 lb de col, 14,50 lb de lechuga, 10 lb de remolacha, 12,25 de coliflor, 12,13 lb de zanahoria, 13,38 lb de culantro, 10 quintales de cebollín, 9,03 lb de acelga, 12 lb de rábano, 9,5 lb de perejil, 11 lb de brócoli ).  Para el mes de abril se adquirirá el 100% de semillas de tubérculos (papa)
Las familias han recibido el 100% de los granos adquiridos y hortalizas acuerdo al plan familiar y los están aplicando con la Asistencia Técnica del personal financiado por el Proyecto. 
Para asegurar el uso de los insumos de acuerdo al planteamiento de la medida (manejo de semillas con atributos de resistencia ) se realizan visitas semanales de asistencia y seguimiento por parte del CCRJ, mientras que el promotor local visita diariamente las familias y predios de  las comunidades. Esto se complementa con la actividades de capacitación.
El nivel promedio de uso de los insumos es el siguiente: 100% para arveja y haba, 40% de maíz y fréjol, el 60% restante se sembrará en el próximo ciclo de cultivo (septiembre). En cuanto a las hortalizas se han usado en un 25% puesto que se prevé que el paquete entregado se siembre de forma progresiva. A la fecha ya se ha realizado la primera cosecha y consumo de cebollín, rábano, culantro, el resto esta próximo a cosecharse.  
La seguridad de los insumos se garantiza con el almacenamiento que hace cada familia de acuerdo a lo indicado en las capacitaciones y se verifica con el seguimiento de los técnicos. La mayoría usa baldes metálicos y se ha logrado que con la incidencia usen repelentes naturales (ají, guando, altamizo) en lugar de pastillas tóxicas, el tema se reforzará con las siguientes capacitaciones sobre módulos de almacenamiento de semillas que contempla la adquirió de módulo y silos verdeadores. ** Se han reprogramado ajustes en la medida, se tenia previsto la entrega de semilla de papas para el último trimestre, mismo que ha sido cambiado por abono con el fin de aportar en el manejo de las semillas de granos entregadas previamente y continuar con el manejo de los huertos. Se han pre identificado los potenciales sitios de a ser intervenidos con las protecciones (físicas y biológicas). De igual manera se ha tomado contacto con el equipo consultor encargado de desarrollar el PDOT Parroquial y en Género, dentro del PDOT.  Al momento se encuentran entregada la materia orgánica (FERTIPLUS) a las cinco comunidades beneficiarias, así como también se han impartido las capacitaciones sobre uso y  manejo de materia orgánica. También se han entregado plantas de tomate de árbol a las familias beneficiarias de la medida de adaptación. En cuanto a las protecciones físicas de fuentes se ha cumplido la actividad en 20 fuentes de agua. Se ha entregado e incorporado en la finca abonos orgánicos y plantas frutales, se han realizado eventos puntuales de capacitación. Se ha realizado una feria de intercambio de experiencias sobre la medida y la seguridad alimentaria. En el trimestre enero - marco debe realizarse el cierre de la medida.</t>
  </si>
  <si>
    <t>“Mejoramiento de los sistemas de Riego como estrategia de Adaptación al Cambio Climático y los impactos de la sequía en la disponibilidad del Recurso Hídrico y la Seguridad Alimentaria en la Parroquia Guanazán”</t>
  </si>
  <si>
    <t>Se ha socializado la medida a nivel del GAD con los nuevos técnicos encargados y programado con los trabajos a nivel de las comunidades. Se encuentra en proceso la adquisición de los materiales pétreos, de riego y demás insumos contemplados dentro de la medida para ejecutar las obras en el primer trimestre de 2016. A la fecha se han entregado insumos para el mejoramiento del agua de riego de cuatro sistemas, queda por entregar canaletas y estructuras de hierro para los sistemas de Palandrana. En proceso de adquisición las plantas forestales e insumos para la implementación de silvopasturas.</t>
  </si>
  <si>
    <t>La medida ha sido aprobada por la DNACC en nombre del CDN, se ha recibido  solicitud de ejecución directa amparada en resolución parroquial.
Está firmado el convenio entre el MAE y el GAD.
Realizada reunión de arranque de implementación del proyecto, elaborado  y consensuado  plan de trabajo, Socializado y focalizado a 123  familias beneficiarias. En proceso levantamiento línea base a nivel de predios, en ejecución talleres de capacitación de ejes transversales, y de la medida. Los insumos necesarios para la implementación de la medida están en proceso de adquisición.</t>
  </si>
  <si>
    <t xml:space="preserve">La medida ha sido aprobada por la DNACC en nombre del CDN, se ha recibido solicitud de ejecución directa amparada en resolución parroquial. 
Está firmado el convenio entre el MAE y el GAD, se ha entregado copia registrada al GADP.
Realizada reunión de arranque, elaborado y consensuado plan de trabajo, inicio de socialización y focalización de familias. Elaboración de diseños de predios. Se ha iniciado con los talleres de capacitación en la comunidad Unión de Tamacado (Huertos agroforestales y cosecha de agua). Además se ha levantado la información de la línea de conducción de agua para consumo humano en Yapu 1, de la Unión de Tamacado. En proceso de validación de diseños y elaboración de requerimiento para compra de los insumos y materiales necesarios para la adquisición. </t>
  </si>
  <si>
    <t xml:space="preserve">La medida ha sido aprobada por la DNACC en nombre del CDN, se ha recibido solicitud de ejecución directa amparada en resolución parroquial. 
Está firmado el convenio entre el MAE y el GAD. Se ha entregado copia registrada al GADP
Realizado reunión de arranque, elaborado y consensuado plan de trabajo, se han socializado y focalizado las familias para la ejecución de medidas. Se han ejecutado talleres de capacitación de ejes transversal y de la medida, en proceso de adquisición los insumos y materiales para implementar la medida de adaptación. Las familias están preparando el terreno para la ejecución de acciones. </t>
  </si>
  <si>
    <t xml:space="preserve">Identificación y Priorización participativa de la medida en base al análisis de vulnerabilidad y plan de adaptación.
Carta de acuerdo del GAD.
Se ha presentado la medida para aprobación del CDN. Se encuentra pendiente la firma del convenio. 
Un evento masivo de sensibilización en temas de cambio climático, seguridad alimentaria y género. 3 talleres específicos con grupos focales. Realizada reunión de arranque (06 de enero) y socialización de la medida y ejes transversales (16 de enero); en proceso construcción plan de capacitación de la medida y la elaboración del requerimiento para la contratación de obras. </t>
  </si>
  <si>
    <t xml:space="preserve">La medida ha sido aprobada por la DNACC en nombre del CDN, se ha recibido solicitud de ejecución directa amparada en resolución parroquial
Está consensuado el convenio entre el MAE y el GAD para la firma.  El Convenio se encuentra en Planta Central del MAE para las sumillas correspondientes.
Se ha realizado la reunión de Arranque con los miembros del GAD conforme a la planificación consensuada, Se han elaborado las memorias correspondientes, SE han focalizado 200 familias, se han realizado 16 talleres en ejes transversales, en proceso realización de diseños prediales y capacitación de la medida. Los insumos y materiales para la implementación de la medida se encuentran en proceso de adquisición. </t>
  </si>
  <si>
    <t xml:space="preserve">Identificación y Priorización participativa de la medida en base al análisis de vulnerabilidad y plan de adaptación.
Carta de acuerdo del GAD. Convenio consensuado y listo para la firma.
El documento de la Medida ha sido presentada por el GAD para aprobación, está en proceso de aprobación esperando respuesta oficial desde la DNACC.
Un evento masivo de sensibilización en temas de cambio climático, seguridad alimentaria y género. 3 talleres específicos con grupos focales. Se realizó el arranque de la medida. En la actualidad se esta terminando de focalizar a las familias beneficiarias y generando los requerimientos para compra de los insumos y materiales para implementar la medida. </t>
  </si>
  <si>
    <t xml:space="preserve">La medida ha sido aprobada por la DNACC en nombre del CDN, se recibido solicitud de ejecución directa amparada en resolución parroquial. 
Está firmado el convenio entre el MAE y el GAD, entregado copia registrada al GAD, realizada reunión de arranque, elaborado y validado plan de trabajo. Concluida línea base a nivel de predios, en ejecución talleres de capacitación de ejes transversal y de la medida. Los materiales e insumos para la implementación de la medida están en proceso de adquisición. </t>
  </si>
  <si>
    <t xml:space="preserve">La medida ha sido aprobada por la DNACC en nombre del CDN, se recibido solicitud de ejecución directa amparada en resolución parroquial. 
Está consensuado el convenio entre el MAE y el GAD para la firma y se encuentra firmado por todas las autoridades competentes. 
Se ha realizado la reunión de Arranque y validación de familias por parte del GAD y FORECCSA (100 familias) mas 900 con mejoramiento de agua de consumo humano. El GAD se encuentra realizando las reuniones de  socialización en las 8 comunidades  beneficiarias. Focalización de familias concluida, diseños prediales elaborados, se dispone de promotora, iniciado procesos de capacitación en ejes transversales y de la medida por comunidad. Los materiales e insumos para la implementación de la medida están en proceso de adquisición. </t>
  </si>
  <si>
    <t xml:space="preserve">Se terminará diseños  y la medida a nivel de detalle será implementada en el 2016. En elaboración el documento de la medida, se ha realizado los respectivos modificaciones a la misma, de acuerdo a los diseños validados con las autoridades locales. </t>
  </si>
  <si>
    <t>Pendiente de culminar los diseños. Se planifica contar con la medida de adaptación a nivel de detalle el segundo semestre del 2016 y empezar con la implementación. Planificación de cierre 2017</t>
  </si>
  <si>
    <t xml:space="preserve">La medida ha sido aprobada por la DNACC en nombre del CDN, se recibido solicitud de ejecución directa amparada en resolución parroquial.
Está consensuado el convenio entre el MAE y el GAD para la firma. Se ha realizado la reunión de arranque (8 de enero), se ha validado el plan de trabajo, el GAD parroquial cuenta con técnico del FEPP para la ejecución de la medida (contrato Parroquia-FEPP), Los materiales e insumos para la implementación de la medida están en proceso elaboración de requerimiento. </t>
  </si>
  <si>
    <t>Se terminará diseños. Se contará con la medida para implementación a nivel de detalle en el segundo semestre del 2016. Se planifica su cierre para 2017</t>
  </si>
  <si>
    <t xml:space="preserve">La medida esta en proceso de aprobación por parte del CDN y la DNACC. </t>
  </si>
  <si>
    <t>Pendiente culminar diseños. Se planifica contar con los diseños el 1er semestre de 2016, inicio de la implementación y acciones de implementación durante el 2016 y se planifica el cierre para el 2017.</t>
  </si>
  <si>
    <t xml:space="preserve">Se  ha validado la medida con las autoridades actuales, se ha actualizado diseños y se esta generando la versión final de la medida que será enviada para aprobación del CDN en febrero. Se han realizado reuniones de socialización. </t>
  </si>
  <si>
    <t xml:space="preserve">La medida ha sido aprobada por la DNACC en nombre del CDN, se ha recibido solicitud de ejecución directa amparada en resolución parroquial.
Está firmado el convenio de cooperación entre el MAE y el GAD.
Se ha iniciado la implementación de la medida: Se ha ejecutado la Fase de Arranque de la medida de adaptación parroquial: a la fecha se ha desarrollado la reunión de arranque, plan de trabajo, se han focalizado las familias y se ha generado el requerimiento de compra. </t>
  </si>
  <si>
    <t xml:space="preserve">La medida ha sido aprobada por la DNACC en nombre del CDN, se ha recibido solicitud de ejecución directa amparada en resolución parroquial.
Está firmado el convenio de cooperación entre el MAE y el GAD.
Se ha iniciado la implementación de la medida: Se está ejecutando la Fase de Arranque de la medida de adaptación parroquial: a la fecha se ha desarrollado la reunión de arranque, plan de trabajo.
Se ha focalizado 211 familias, validado kit de insumos, se han adquirido y entregado los insumos a las familias para iniciar la ejecución de las acciones en campo. </t>
  </si>
  <si>
    <t xml:space="preserve">La medida ha sido aprobada por la DNACC en nombre del CDN, se  ha recibido solicitud de ejecución directa amparada en resolución parroquial.
Está firmado el convenio entre el MAE y el GAD.
Se ha iniciado la implementación de la medida: Se ha ejecutado la Fase de Arranque de la medida de adaptación parroquial: a la fecha se ha desarrollado la reunión de arranque, plan de trabajo, se han focalizado las familias y se ha generado el requerimiento de compra. </t>
  </si>
  <si>
    <t xml:space="preserve">La medida ha sido aprobada por la DNACC en nombre del CDN, se ha  recibido solicitud de ejecución directa amparada en resolución parroquial.
Está firmado el convenio de cooperación entre el MAE y el GAD 
Se ha iniciado la implementación de la medida: Se ha ejecutado la Fase de Arranque de la medida de adaptación parroquial: a la fecha se ha desarrollado la reunión de arranque, plan de trabajo, se han focalizado las familias y se ha generado el requerimiento de compra que se ha enviado al PMA para la adquisición. </t>
  </si>
  <si>
    <t xml:space="preserve">La medida ha sido aprobada por la DNACC en nombre del CDN, se ha  recibido solicitud de ejecución directa amparada en resolución parroquial.
Está firmado el convenio de cooperación entre el MAE y el GAD.
Se ha iniciado la implementación de la medida: Se ha ejecutado la Fase de Arranque de la medida de adaptación parroquial: a la fecha se ha desarrollado la reunión de arranque, plan de trabajo, se han focalizado las familias y se ha generado el requerimiento de compra que se ha enviado al PMA para la adquisición. </t>
  </si>
  <si>
    <t xml:space="preserve">La medida ha sido aprobada por la DNACC en nombre del CDN, se ha recibido solicitud de ejecución directa amparada en resolución parroquial.
Se firmó el convenio de cooperación entre el MAE y el GAD.
Se ha iniciado la implementación de la medida: Se ha ejecutado la Fase de Arranque de la medida de adaptación parroquial: a la fecha se ha desarrollado la reunión de arranque, plan de trabajo, se han focalizado las familias y se ha generado el requerimiento de compra que se ha enviado al PMA para la adquisición. </t>
  </si>
  <si>
    <t xml:space="preserve">277 Familias focalizadas en 5 comunidades.
Realizadas 6 capacitaciones en temas de cambio climático, seguridad alimentaria y género.
Adquiridos el 100% de los insumos del componente de mejoramiento de la capacidad de retención del suelo (1,500 plantas frutales, 2,625 quintales de materia orgánica de origen animal, 819 quintales de materia orgánica procesada,150 quintales de cal agrícola).
75  familias (100%) ha recibido los insumos de (materia orgánica, plantas, cal agrícola) de acuerdo al plan familiar y los aplican con la Asistencia Técnica del personal financiado por el Proyecto.
En cuanto al componente de riego se ha realizado la:
i) Instalación de tubería PVC 160 metros de 110 mm (paso elevado) y tubería flex 110mm 150 metros y tubería de alcantarillado de 575 mmm; 24 metros en los tramos críticos del sistema Cañaro Chico y Grande, que beneficia a 135 familias.
ii) Se ha realizado limpieza de reservorios, y colocación de 1464 m tubería de PVC 110mm en el Sistema de San Isidro, que beneficia a 50 familias.
iii) Instalación de 823 metros de tubería de PVC de 110 mm desde la captación hasta el reservorio en Hierba Buena (red conducción agua), que beneficia a 17 familias.
Capacitación a 66 familias en manejo del sistema e instalación de accesorios para un sistema de riego de las comunidades San Isidro, Cañaro y Hierba Buena, el 41 % de hombres y el 59 % mujeres.
En proceso de culminación de obras, en el trimestre enero - marzo se realizará la prueba de funcionamiento de obras y se las entregará. Un promotor se sumo al equipo para reforzar la asistencia técnica y capacitación a las familias. Esta medida debe realizar el cierre de acciones </t>
  </si>
  <si>
    <t xml:space="preserve">La medida ha sido aprobada por la DNACC en nombre del CDN, se ha recibido solicitud de ejecución directa amparada en resolución parroquial.
Está firmado el convenio de cooperación entre el MAE y el GAD.
Se ha iniciado la implementación de la medida: Se ha ejecutado la Fase de Arranque de la medida de adaptación parroquial: a la fecha se ha desarrollado la reunión de arranque, plan de trabajo, se han focalizado las familias y se ha generado el requerimiento de compra que se ha enviado al PMA para la adquisición. </t>
  </si>
  <si>
    <t xml:space="preserve">204 familias focalizadas en 2 comunidades. Todas se beneficiarán de las mejoras a realizar en la infraestructura de riego.
Realizada una capacitación en temas de cambio climático, seguridad alimentaria y género, manejo del sistema de riego.
Levantamiento de línea base sobre sistema de riego.
Se ha adquirido el 100% de los materiales y accesorios de riego: Tubería de presión PVC, malla electro soldada.
Se encuentra en proceso de adquisición el cemento para la culminación de las actividades programadas en los sistemas de riego.
Los materiales se encuentran embodegados en las casas comunales de las comunidades involucradas.
Obtención de ficha ambiental y socialización de actividades de remediación a familias participantes de obras civiles de riego.
Mediante mingas comunitarias se ha realizado:
i) Nivelación de un reservorio en la comunidad Cochapamba
ii) Excavación de zanja y colocación de 2,64 km de la tubería PVC de 110 mm de diámetro de 1,25 Mapa en la matriz principal del sistema de riego para la comunidad Cochapamba mediante mingas.
Se han identificado ajustes necesarios al marco lógico y beneficiaros de la medida que se lo está analizado. Estos han sido aprobados por el CDN, 
En proceso de culminación de obras, en el trimestre enero - marzo se realizará la prueba de funcionamiento de obras y se las entregará. Un promotor se sumo al equipo para reforzar la asistencia técnica y capacitación a las familias. Esta medida debe realizar el cierre de acciones </t>
  </si>
  <si>
    <t xml:space="preserve">Por recomendaciones de la Evaluación de Medio Término y  ajuste al marco lógico se propone no realizarla ya que no cumplen criterios para impulsar la adaptación basada en ecosistemas y comunidades. </t>
  </si>
  <si>
    <t>Se  finalizó  la obra física :  la  impermeabilización del reservorio con capacidad de almacenamiento de  35,000m3 de agua de riego y se encuentra en funcionamiento para el riego de 142,44ha. 
Los talleres  de  cogestión comunitaria para un adecuado manejo del sistema de riego, cambio climático, género y soberanía alimentaria se encuentran suspendidos, debido a que se encuentran realizando con el socio ejecutor GADPP,  las reuniones del segundo componente de la medida que  corresponde a la elaboración del reglamento interno de la junta de regantes y al diseño de los turnos de distribución del agua de riego, esta programando para el primer trimestre del 2016.</t>
  </si>
  <si>
    <t>Se finalizó la obra física  con la colocación de  5.36 Km de mangueras. 
Los talleres  de  cogestión comunitaria para un adecuado manejo del sistema de riego, cambio climático, género y soberanía alimentaria se encuentran suspendidos, debido a que se encuentran realizando con el socio ejecutor GADPP,  las reuniones del segundo componente de la medida que  corresponde a la elaboración del reglamento interno de la junta de regantes y al diseño de los turnos de distribución del agua de riego, esta programando para el primer trimestre del 2016.</t>
  </si>
  <si>
    <t>Se  finalizó  la obra física :  la  impermeabilización del reservorio con capacidad de almacenamiento de  19,000m3 de agua de riego y se encuentra en funcionamiento para el riego de 127ha.
Los talleres  de  cogestión comunitaria para un adecuado manejo del sistema de riego, cambio climático, género y soberanía alimentaria se encuentran suspendidos, debido a que se encuentran realizando con el socio ejecutor GADPP,  las reuniones del segundo componente de la medida que  corresponde a la elaboración del reglamento interno de la junta de regantes y al diseño de los turnos de distribución del agua de riego, esta programando para el primer trimestre del 2016.</t>
  </si>
  <si>
    <t>Se encuentra en proceso de contratación de compras públicas la adquisición de materiales para la implementación de la medida se entregará en el primer  trimestre del 2016.
Se fortalecerá la seguridad alimentaria mediante el suministro permite de agua de riego, con la instalación de redes de distribución entubadas del canal de Riego el Pisque a los barrios  Pro Mejoras Las Flores y El Carmen. Se realizará un trabajo comunitario mediante mingas  para la instalación de tuberías y se desarrollarán talleres de la cogestión comunitaria para un adecuado manejo del sistema de riego, seguridad alimentaria, cambio climático y género.</t>
  </si>
  <si>
    <t>Se  finalizó  la obra física:  la  impermeabilización de  dos reservorio con capacidad de almacenamiento de  1200 m3 de agua de riego y se encuentra en funcionamiento para el riego de 30ha.
Los talleres  de  cogestión comunitaria para un adecuado manejo del sistema de riego, cambio climático, género y soberanía alimentaria se encuentran suspendidos, debido a que se encuentran realizando con el socio ejecutor GADPP,  las reuniones del segundo componente de la medida que  corresponde a la elaboración del reglamento interno de la junta de regantes y al diseño de los turnos de distribución del agua de riego, esta programando para el primer trimestre del 2016.</t>
  </si>
  <si>
    <t>Reducción del impacto de las variaciones actuales y futuras del sistema climático en la seguridad alimentaria de los sectores  del Guanto-San Carlos y Curiloma de las comunidades de Cariacu, Parroquia San José de Ayora, mediante la provisión permanente de agua para riego.</t>
  </si>
  <si>
    <t>Aseguramiento de la dotación permanente de agua de riego para reducir el impacto de las variaciones actuales y futuras del sistema climático en la seguridad alimentaria, Comuna de Otoncito.</t>
  </si>
  <si>
    <t>Aseguramiento de la dotación permanente de agua de riego para reducir el impacto de las variaciones actuales y futuras del sistema climático en la seguridad alimentaria de la Comunidad Larcapamba</t>
  </si>
  <si>
    <t>La medida ha sido aprobada por la DNACC en nombre del CDN, se ha recibido solicitud de ejecución directa amparada en resolución municipal.
Está firmado el convenio entre el MAE y el GAD. En proceso de socialización y focalización de familia.</t>
  </si>
  <si>
    <t xml:space="preserve"> “MEJORAMIENTO DE CANALES DE AGUA (RIEGO Y CONSUMO HUMANO) Y PROTECCIÓN  DE FUENTES HÍDRICAS EN LOS NACIMIENTOS DE LA QUEBRADA IGUALÓN AFLUENTE DEL RÍO CHILLAYACU E IMPLEMENTACIÓN DE SISTEMAS DE RIEGO FAMILIARES EN COMUNIDADES DE ALTA VULNERABILIDAD PARA GENERAR CONDICIONES DE ADAPTACIÓN AL CAMBIO CLIMÁTICO FRENTE A LA SEQUÍA EN LA PARROQUIA UZHCURRUMI ” </t>
  </si>
  <si>
    <t>Se finalizó la obra física  la  impermeabilización  de un reservorio de capacidad de 20,000m³ para el riego 120ha. Se encuentra funcionando.  
Los talleres  de  cogestión comunitaria para un adecuado manejo del sistema de riego, cambio climático, género y soberanía alimentaria se encuentran suspendidos, debido a que se encuentran realizando con el socio ejecutor GADPP,  las reuniones del segundo componente de la medida que  corresponde a la elaboración del reglamento interno de la junta de regantes y al diseño de los turnos de distribución del agua de riego, esta programando para el primer trimestre del 2016.</t>
  </si>
  <si>
    <t>Al 31-diciembre-205 Familias Participantes</t>
  </si>
  <si>
    <t>Al 31-diciembre-205 Parroquias con medidas en implementación</t>
  </si>
  <si>
    <t>The cost for the Mid-Term Review was less than planned.</t>
  </si>
  <si>
    <t>The project obtained the collaboration and co-financing of UNWomen to maintain gender in project activities.</t>
  </si>
  <si>
    <t>The main reasons for the gap between planned and actual amounts were: a) the set up of the new mechanism for execution of adaptation measures in Jubones; b) Changes in authorities at national level; c) new mechanism for procurement of engineering services at WFP; and d) achievement of cash co-financing from MAE.</t>
  </si>
  <si>
    <t>Guanazán</t>
  </si>
  <si>
    <t xml:space="preserve">330 Familias focalizadas en 8 comunidades.
Levantamiento de línea base sobre sistema de riego. 
Se ha adquirido el 100% de los materiales y accesorios de riego: tubería de presión PVC, malla electrosoldada, compuertas, y accesorios. 
El 100% de lo referente a materiales pétreos, cemento y contratación de mano de obra se encuentra en proceso de contratación. Se ha realizado el tendido de tubería según lo planificado. 
Se ha cumplido con la meta de mejoramiento de canales de riego críticos, colocándose al momento un aproximado de 2300 metros (2.3 kilómetros), esto en las comunidades San Pedro de Guanazan (474 metros), Chuzcapa (450 metros), Tiopamba (480 metros), Quiloguicundo (426 metros), Quimachiri (480 metros), esto se lo ha realizado en el trimestre Octubre-Diciembre,  sin embargo aún existe un saldo en este componente en la Comunidad Manachire (432 metros),  el mismo que se encuentra programado para los primeros días de Enero de 2016. Además en la última semana de diciembre se ha iniciado el mejoramiento de las captaciones, iniciando en la de San Pedro de Guanazan. Tambien se ha completado la aduisición de insumos para la protección fisica de fuentes (postes de pambiel de 2m, alambre de puas, etc) </t>
  </si>
  <si>
    <t>Se han  priorizado acciones iniciales, se están elaborando los términos de referencia para la adquisición de materiales para la implementación de la medida, se prevee que el primer trimestre del 2016 se entreguen  los materiales.
Se impermeabilizará un reservorio   4200m³  para se incrementará las áreas de riego y  fortalecer la seguridad alimentaria. 
Se realizará un convenio de cogestión comunitaria  para realizar los trabajos y  talleres  para un adecuado manejo del sistema de riego, seguridad alimentaria, cambio climático y género.</t>
  </si>
  <si>
    <t>Se han  priorizado acciones iniciales, están elaborandos los términos de referencia para la adquisición de materiales para la implementación de la medida, se prevee en el primer trimestre del 2016 se entreguen  los materiales.
Se impermeabilizará dos reservorios. En Curiloman de 2.316 m³  y Guanto San Carlos de 3.348m³ y se incrementará las áreas de riego para fortalecer la seguridad alimentaria. 
Se realizará un convenio de cogestión comunitaria  para realizar los trabajos y  talleres  para un adecuado manejo del sistema de riego, seguridad alimentaria, cambio climático y género.</t>
  </si>
  <si>
    <t>Se  finalizó el proceso de contratación de  compras públicas, los   materiales para la implementación de la medida  se entregarón en Noviembre   y se  terminaràn los trabajos en Febrero del 2016. Esta impermeabilizado un reservorio de los dos previstos  de capacidad de 4.000 y 5.000 m³ y se incrementará las áreas de riego para fortalecer la seguridad alimentaria. Los beneficiarios es la Comuna Otonsito. Los talleres  se inciarán una vez terminada la obra fìsica.</t>
  </si>
  <si>
    <t>ACC measures are being implemented in 34 parishes (25 in Jubones and 9 in Pichincha). 
These concrete activities directly benefit 9,794 families.
Out of the 34 measures:
14 are in full execution phase with actions at the family level and/or through construction of irrigations systems and benefit 2,925 people.
20 are in the initial implementation phase (orientation, targeting of families, development of the baseline, and procurement requirements) and benefit 6,869 families.
Detailed information on Annex 2.</t>
  </si>
  <si>
    <r>
      <t xml:space="preserve">ACC measures are being implemented in 34 parishes (25 in Jubones and 9 in Pichincha). 
</t>
    </r>
    <r>
      <rPr>
        <b/>
        <sz val="11"/>
        <rFont val="Times New Roman"/>
        <family val="1"/>
      </rPr>
      <t>These concrete activities directly benefit 9.794 families</t>
    </r>
    <r>
      <rPr>
        <sz val="11"/>
        <rFont val="Times New Roman"/>
        <family val="1"/>
      </rPr>
      <t xml:space="preserve">.
Out of the 34 measures:
14 are in execution phase with actions at the family level and/or through construction work and benefit a total of 2.925 people.
20 are in the initial implementation phase (orientation, targeting of families, development of the baseline, and procurement requirements) and benefit 6.869 families. 
The adaptation measures that are implemented address different topics: 
- Supply and strengthening of irrigation in drought zones (physical measure) 
- Promotion of family agroforestry gardens; Promotion of seeds with drought resistant attributes; Improvement of the water supply for human consumption; Management of organic fertilizers for the retention of soil moisture (technological measure) 
- Promotion of silvopastures for the creation of microclimates; Protection of water sources (natural measure) 
Concrete achievements of these interventions are:
• Construction/Improvement of 12 water reservoirs to increase water storage capacity up to 94.340 m³ in order to allow for food production in dry seasons.
• 7 km from critical sections of community irrigation channels has been enhanced to provide water to rural smallholders. 
• Local agricultural practices have been incorporated/improved to retain soil moisture in the dry period, create microclimates and mitigate the lack of water in at least 400 rural family plots. 
• Improvement on water supply for 970 ha used for smallholder family farming.
• The practical incorporation of a gender perspective has started in the implementation of measures. </t>
    </r>
  </si>
  <si>
    <t xml:space="preserve">Under a harmonized approach to cash transfers (HACT), this amount includes only expenses made by: a) WFP on behalf of MAE - executing agency, b) MAE as national executing agency; c) CCRJ as local executing partner; and d) GAD PP as local executing partner.
The amount of $ 2.270.953 is an accumulative expense amount up to December 31st, 2015 and represents 32% of actual disbursement of AF. The amount of expenses for 2015 (January to December) is US$ 853.840,13.
The gap between the planned and expenditure data in 2015 (explained in Annex 4) was a result of the lack of conditions to execute activities at local level due to change of implementation modality in the first semester of the year and changes in national authorities during the last quarter of the year. These two conditions, did not permit procurement of  the adaptation to climate change measures which is the main part of the budget.
Most of the procurement process now under WFP responsibility at the request of the Government is anticipated to conclude in 2016.
 </t>
  </si>
  <si>
    <r>
      <t>The Ministry of Environment is the government institution responsible for climate change policies and strategies. The National Strategy of Climate Change (NSCC) approved in 2012 and currently under implementation strengthens capacities in sectorial ministries and local governments to ensure sustainable activities.
The National Government, throughout the Ministry of Environment, will strengthen the NSCC by preparing a National Plan of Climate Change in 201</t>
    </r>
    <r>
      <rPr>
        <sz val="11"/>
        <rFont val="Times New Roman"/>
        <family val="1"/>
      </rPr>
      <t>6. This will enforce the construction of the Environmental National Plan of Investment with the objective to have only one financial structure for all climate change projects to improve management.</t>
    </r>
    <r>
      <rPr>
        <sz val="11"/>
        <color rgb="FFFF0000"/>
        <rFont val="Times New Roman"/>
        <family val="1"/>
      </rPr>
      <t xml:space="preserve"> </t>
    </r>
    <r>
      <rPr>
        <sz val="11"/>
        <rFont val="Times New Roman"/>
        <family val="1"/>
        <charset val="1"/>
      </rPr>
      <t xml:space="preserve">
The Provincial Government of Pichincha has developed its Institutional Climate Change Strategy aligned to the NSCC and has been in force since 2014.
Despite the fact that climate change laws and priorities were already set and with very low possibility to be changed, the constant changes in MAE authorities (In 2015: 2 Ministers of Environment, 3 Undersecretaries of CC and 4 Directors of Adaptation to CC) delayed project activities. </t>
    </r>
  </si>
  <si>
    <t>MCRJ is going through a re-organization process to become a local governmental consortium.  During this period of change the leadership may redirect its priorities towards different objectives.
Identified in 2014: CCRJ showed weak leadership as a result of recent elections. The implementation time frame of the project could be affected.</t>
  </si>
  <si>
    <t>Close coordination with local governments is the key element to prevent conflict at local level as well as permanent accompaniment in planning, monitoring and evaluation activities.
MAE throught its local offices (Direcciones Provinciales) in Azuay, El Oro, Loja and Pichincha provinces gave support and assistance to the project and its staff to facilitate coordination with multiple local partners to strenghten cooperative relationships.
Additionally, throughout the capacity building plan, the project increased knowledge and ensured participation and gender equality where local communities take part in decision making and execution of concrete activities to increase their adaptive capacity and resilience to the impacts of climate change affecting their food security with an emphasis on gender empowerment.</t>
  </si>
  <si>
    <t>The project has now an approved Steering Committee Policy and an Operational Manual to guide all the implementation process; both documents define clearly stakeholder roles and responsibilities. The project structure and implementation arrangements are in constant adaptation.
During 2015, the Midterm Review (MTR) took place and ratifies the need of an adaptive management capacity to face constant changes at political and technical levels. The external evaluator confirms that the project is innovative but complex and flexibility is essential.</t>
  </si>
  <si>
    <t xml:space="preserve">In 2014 the project filled applications with the national tax agency, the Secretariat of International Cooperation, and the Ministry of Finance with the aim of obtaining a tax exemption or return of the VAT tax; the results were not favorable. CCRJ provided a lawyer to create an agreement that would allow resources for VAT (12%) to be covered by GADs; this proposal was not accepted by GADs so it was not implemented. 
In 2015 when SC analyzed options for changing the project management arrangements in Jubones, the only option guaranteeing a reimbursement of VAT taxes would be if WFP procures goods and services, being an international organization. The project is facing some delays for purchases including VAT. It is worth noting that not all purchases are subject to the tax.  </t>
  </si>
  <si>
    <t xml:space="preserve">Modules and training tools addressing food security and gender empowerment have been developed. The strategy to mainstream gender in adaptation plans and measures has been strengthened with the assistance of a gender expert, co-financed by UNWomen, who has trained the technical team of the project and has guided the implementation of the actions. The workshops for the design of adaptation measures and the initial implementation phase have taken into account factors such as food security and gender. In implementation workshops with beneficiaries, information was given regarding climate change, food security and gender mainstreaming. 
The incorporation of a gender perspective in training processes of the project has been considered on two levels: I) Content development explicitly linked to the theme of gender and the effort to link gender and food security themes with the purpose that both objectives demonstrate connections in practice. ii) Strategies have been planned to encourage the participation of women in the workshops (schedules, places, themes) and to evaluate progress on knowledge of men and women on the topics addressed.
</t>
  </si>
  <si>
    <t xml:space="preserve">In order to formulate adaptation plans, it was agreed that each parish needed an assessment on its vulnerabilities to food security as a consequence of climate change. During 2013-2014 it was not easy to determine the methodology to use in these assessments, and as a result MAE and WFP spent almost two months developing it. After the methodology was finalized, in 2014 the project needed to invest time to coordinate consultants and to assure that the methodology was applied well. Once the vulnerability assessments were done, the adaptation plans were designed, diagnostics were analyzed and activities of what could be implemented to confront risks taking into account local priorities were developed. The plans also included a menu of adaptation measures that could be implemented in the short and long term period. In 2015, selected concrete activities were chosen to be executed with project funds and measures designed. 
In line with the law of decentralization (COOTAD), local governments updated their PDOT outlining their priorities. During 2015 the ACC Plans have been included in PDOT as part of the diagnostic and development of the proposal, territorial and management models.
In line with the law of decentralization (COOTAD), local governments updated their PDOT outlining their priorities. During 2015 the ACC Plans have been included in PDOT as part of the diagnostic and development of the proposal, territorial and management models.
</t>
  </si>
  <si>
    <t xml:space="preserve">During 2014 and 2015 with the assistance of external consultants, the MAE project technical team led the development of adaptation plans in coordination with local implementing partners.  As a result, the project ensures a coordination mechanism between the central and local levels which at times were not easy and required a lot of negotiation, time and effort. Local community participation has been the key element for this process, so that their priorities and needs were core elements of proposals.
</t>
  </si>
  <si>
    <t>After long negotiation processes, agreements were signed with main project partners to ensure coordination at all levels. There were also agreements signed with local governments for the execution of concrete adaptation measures. Even though agreements are legally in place, they are not always a guarantee to achieve of commitments. The Steering Committee is always analyzing the best way to improve coordination and implementing arrangements to accelerate the implementation at local level.
The financial mechanism to transfer funds directly from WFP to local partners is working properly. This mechanism was adopted in 2013 after an institutional evaluation of GADPP and CCRJ to determine the risk level regarding funds management, conducted by WFP. But execution capacity and execution rate of CCRJ needed to be improved. GADPP is a strong provincial institution with administrative and financial strength.
As per the Steering Committee resolution in 2015, MAE asked the support from WFP for strategic procurement, and the project had to update its plan taking into consideration new rules and procedures.</t>
  </si>
  <si>
    <t>Project activities have considered ways to facilitate participation of women and men and take into account their different needs. Targeting criteria for households participation in adaptation measures gives priority to families headed by women. Decision-making workshops promoted by the project are held at times that fit well into the women's schedules. During the development of workshops, facilities for child care were provided from project staff so participants could concentrate in the training.</t>
  </si>
  <si>
    <t>As part of the implementation of adaptation measures, practical-theoretical workshops (climate change, food security and gender, and on the specific issues of the measures - organic fertilizers, agroforestry, improvement of gardens, ecosystems and importance of the recovery of water, irrigation and water supply for human consumption) took place with communities, local authorities and project partners.
During 2015, 3.022 people were trained in 95 workshops. The implementation of the activities was carried out with the active participation of the families involved, either under the cooperative work modality "mingas" or through visits and technical assistance on farms. All opportunities were used to highlight the purpose of the project and raise awareness about the risks of climate change on food security and rural livelihoods.
As part of the design and implementation of the EWS, as per the training plan, 60 people attended the first event that was held on the early warning system and the conceptual basis of climate change and food security.  It will continue to run as of January 2016.  During 2016, several climate forums and workshops on the EWS theme will be held.</t>
  </si>
  <si>
    <t>A guide and strategy for capacity development was developed - which include training modules on climate change and food security with gender empowerment. Furthermore, specific workshops on these topics have been held with communities, local authorities and project partners.  In 2014 a large-scale awareness campaign with radio messages on climate change, food security and gender was implemented in the Jubones River Basin. In 2015, the evaluation of the campaign informed that the campaign reached more than 19.000 peope.
As part of the execution of adaptation measures, concrete actions are already under implementation, training processes adapting the "Field School (ECA)" modality have been developed to increase knowledge on the risks of climate change. In 2015, 55 workshops with 242 participants took place.
In 2015, awareness activities on the importance of climate change including four local fairs for rural women took place, two expositions at high schools (553 students) and seed exchange fairs were held with the purpose to exchange experiences with the population that did not participate in the adaptation measure.  As a result, the fairs increased awareness of the majority of the rural population on the importance of preserving seeds when faced with the threat of a drought.</t>
  </si>
  <si>
    <t>It was not feasible to have early warning systems for each parish, so in 2014 the Steering Committee agreed that local implementing entities design and implement climatic information systems that generate and monitor climatic events to improve climatic information while considering local contexts. 
Since 2014, CIIFEN is working in the implementation of the EWS for the whole Jubones river basin. The participation of local partners has been a key point in the design and execution of activities.
The focus for Pichincha is strengthening the weather station network in order to have sufficient quality data for climatic analysis. In 2015 the GADDP had significant delays due to the generation of agreements with the national authority on climate information (INAMHI) and the procurement process needs to be carried out again as the contracted supplier did not comply with the requirements.  
All these activities are being coordinated with INAMHI, and the systems will cover the 50 targeted parishes in both targeted areas.</t>
  </si>
  <si>
    <t>The project has a monitoring plan and system. It was designed with the participation and agreement of MAE, WFP, MAGAP, CCRJ and GADPP and approved by the Project Steering Committee. The monitoring system not only addressed project results, indicators and activities but followed up on adaptation measures indicators and activities. The system and monitoring plan of the project has been partially implemented and needed to be updated. The factors that influenced this were: high turnover of the personnel responsible for this activity, complexity of the instruments, need to strengthen the monitoring at the measurement level, and a change in the implementation modality in Jubones where MAE is now the executing partner. The project team has made some adjustments to the monitoring system tools. During the mid-term evaluation that was carried out in 2015, it was recommended that the system is revised and simplified to facilitate its implementation and operation. The mid-term evaluation also recommended adaptive management with an opening for adjustments in the results framework and its indicators. Therefore, an analysis of the programme was carried out with the purpose to strengthen its clarity and coherence.</t>
  </si>
  <si>
    <t xml:space="preserve">During 2014-2015, based on the adaptation plans, concrete activities (adaptation measures) have been designed at the parish level. The design process was carried out by the project´s technical team with support from external consultants. The design phase involves the investment of time and efforts to obtain commitment from partners and participation from community and local authorities in order to guarantee sustainability. 
The new direct execution modality of MAE requires the signature of an Interinstitutional Cooperation Agreement between each local government and MAE to establish commitments and responsibilities of each party. 
The approval process of the adaptation measures goes from the local to national level and involves the technical revision from CCRJ, MAE, MAGAP and WFP and can take up to a month.
</t>
  </si>
  <si>
    <t>Vulnerability assessments are a good tool for deciding the best options to implement any modality of incentives as they show the current situation of each targeted community highlighting local needs and presenting scenarios for future climate threats. As the project continues, it has been determined that incentives cannot be implemented until concrete activities are defined and under implementation. 
During 2015 guidelines for the incentives strategy have been developed and allowed coordination of the implementation of the measure linked with food security.  Within the context of a large number of measures being implemented and the request to extend the project duration, in 2016 the project will address the best alternatives that guarantee sustainability of the adaptation measure as well as strengthen the food security approach.</t>
  </si>
  <si>
    <t>Project activities have considered ways to facilitate participation of women and men taking into account their different needs and interests. Decision-making workshops promoted by the project were held at times that fit well with women's schedules. During the development of workshops, facilities for child care were provided by project staff so that participants could concentrate on the training. To date the participation of women is approximately 53%. The alliance with UN Women supports the effective mainstreaming of gender. The training of project staff in gender themes has been an effective tool to generate knowledge, develop skills and raise awareness. During 2015 the strategies used were: identify the limitations local women face to participate; encourage the presence of women; promote the voice of women in all of the activities; value the opinions and suggestions of women; register the attendance of women; increase men's awareness on gender issues.  A baseline on participation and decision-making of men and women at the beginning of implementation was also created as it allowed the project to monitor progress and establish changes over the course of the project.</t>
  </si>
  <si>
    <t xml:space="preserve">In 2014 two community and institutional meetings were held in which parish representatives debated key topics related to climate change, food security, and gender. The implementation of adaptation measures began with promotional activities and exchange of best practices within communities that other adaptation projects have also implemented.  The measures that are implemented include events and exchange of experiences, which allowed the systemization of experiences.
In 2015 the participating communities of the project in Pichincha and the Jubones River Basin have shared their adaptation experiences through exhibitions to a group of journalists in events prior to COP 21 and five local fairs on food security and seed exchange The results and participation of the community have aroused the interest of the media and authorities and resulted in communication products (press releases, television reports, etc.) that have been spread in major local and national media. See Annex 3.  </t>
  </si>
  <si>
    <t>The overall rating for the Project is Satisfactory. The project has made significant improvements on implementation in 2015. The support and commitment of the Ministry of Environment (MAE) was crucial to coordinate activities at local level and improve execution despite the several changes in government authorities.  Active participation of the Steering Committee members was also important to analyze challenges and anticipate solutions, for example the change in the implementation modality in Jubones, the adjustments on the approval process of adaptation measures and the implementation of the recommendations of the Mid-Term Review (MTR) carried out in 2015.  The project is able to report concrete activities and results, demonstrated by the MTR and Media Coverage, at local level with community participation and ownership. Adaptation to climate change measures are being implemented in 34 parishes with 9,234 participating families. Concrete achievements of these interventions are:
• Construction/Improvement of 12 water reservoirs to increase water storage capacity up to 94,340 m³ in order facilitate food production in dry seasons.
• 7 km from critical sections of community irrigation channels have been enhanced to provide water to rural smallholders. 
• Local agricultural practices have been incorporated/improved to retain soil moisture in the dry period, creating microclimates and mitigate the lack of water in at least 400 rural family plots. 
• Improvement on water supply for 970 ha used for smallholder family farming.
• The practical incorporation of a gender perspective has been introduced in the implementation of measures. 
Specifically on training and capacity building, the project was able to influence local planning by making available to local governments project studies to be used in the updating of Development and Land Use Plans. MAE developed a guide to mainstream climate change in local planning and the project used this guide to assist local governments. Trainings organized by the project reached 3,022 people and various awareness activities took place as workshops, conferences in high schools and local fairs. The project has aroused the interest of media and had several coverages in press. These coverages were opportunities to share knowledge and lessons learned. Please see Annex 3.
In early 2015, the Project Steering Commitment met to discuss and to decide on the mixed execution modality between CCRJ and MAE in Jubones, the option approved was that CCRJ remains responsible for the execution in 8 parishes that initiated activities in 2014 and MAE is now responsible for 31 parishes of which 12 initiated activities in 2015. This proposal aims to mitigate political, operational and financial risks. To be able to cope with all the procurements needs on time, MAE requested the assistance of WFP.  As of the second semester of 2015, WFP has been working with MAE to organize the procurement processes in terms of technical and administrative requirements. An important challenge in 2016 will be the compliance of procurement under WFP new regulations for engineering services (introduced in October 2015) and be able to achieve milestones and deadlines as programmed.
The Mid-term Review took place in 2015 between March and July. It was an excellent opportunity to bring together all stakeholders and review the project, its design, its implementation modality and most importantly to analyze the project concept. Members of the Steering Committee have demonstrated flexibility to incorporate the recommendations from the Mid-term Review to facilitate and speed up execution.  The spirit of cooperation, goodwill and commitment from all partners has been crucial. The overall rating of the evaluation was Medium-High, Relevance rated as High, Effectiveness rated as Medium-High and Efficiency rated as Medium. The main recommendations for project improvement were:
• Strengthen knowledge management as lessons learned from the project as the process to attain results is as important as the results.
• Implement concrete actions to mainstream gender and continue the close collaboration with UN Women.
• Re-analyze the scope and timeframe of project activities either to plan an extension in time or reduction of results. The delay in complex projects is often the result of the conjunction of the following factors: lack of inception and grounding of the project in the implementation plan, establishing an initial institutional coordination, adjusting the management model and completing the necessary M&amp;E tools.
• Maintain and enhance flexibility with the possibility to adjust and consolidate the logical framework and its indicators.
• Simplify the monitoring system and management model of the project´s team to increase efficiency in all activities.
These activities will be priorities during 2016 since the project needs to be more efficient in order to achieve results.
The necessary conditions, in terms of coordination and management arrangements, are now in place to improve project execution. However, the remaining time is not sufficient to conclude activities at the local level.  As the project could continue to face political and administrative challenges, the project needs to adjust appropriately. During 2015, WFP needed to intervene at the technical and decision-making levels to resolve bottlenecks, acting as a catalyzer between partners. During 2015 neither activities nor funds were executed as planned but as reported (see Annex 4 for details) the project achieved concrete results and continues to leverage additional funds (35% of all project investment was covered by partners).
Attached herewith to this report is the Steering Committee recommendation for an extension in time of 18 months (at no extra cost for the Adaptation Fund) to conclude activities and obtain the expected results established in the project. At the end of 2015, project has reached almost 30% of project results and has spent 29% of its resources. With an extension of 18 months, the project will be able to achieve 100% of results and 100% use of budget - reaching the most vulnerable people in targeted areas. The explanation is detailed in the "Request for Extension" in Annex 5.</t>
  </si>
  <si>
    <t>Adaptation plans have been developed for 45 parishes (34 in Jubones and 11 in Pichincha).
In 2015 the majority of the parishes and cantons have used information of the adaptation plans to update the Development and Land Use Plans (PDOT) that are presented to the National Secretariat for Planning for approval. As a management instrument, several parishes included in their priority projects the adaptation measure that is implemented with the FORECCSA project. 
Of the 45 plans: 33 were developed in 2014 and 12 in 2015. The last ones followed the Guide that MAE developed to incorporate climate change in local planning; the climate change variable was incorporated into several sections of the plans. Out of these, two parishes of Loja were chosen to develop a climate change plan instead of an adaptation plan with the aim to coordinate efforts in adaptation and mitigation of CC. This assistance has a high replication potential in the territory because they don´t only consider adaptation activities, but also concrete activities to reduce greenhouse gas emissions.  Whilst these efforts on the local level are minimal, they are considered pilot experiences.</t>
  </si>
  <si>
    <t>6,181 people participated in 232 workshops organized by the FORECCSA project with local authorities and communities as per the Project Capacity Building Strategy. Out of these, 137 workshop were carried out in 2012-2014 and 95 workshops (3.022 people) were carried out in 2015: 73 workshops are related to adaptation measures that MAE directly implements in 15 parishes of  Azuay, El Oro and Loja provinces. 16 workshops of the measure implemented by the CCRJ and 6 workshops for the ones in Pichincha.</t>
  </si>
  <si>
    <t>At least one family member out of 15,000 households have knowledge on the threats of climate change and adaptation measures</t>
  </si>
  <si>
    <t xml:space="preserve">20,104 people participated in awareness activities, distributed in:
In 2014, one large awareness radio campaign was implemented in the Jubones River Basin which included radial messages and workshops within parishes. According to the analysis, the campaign reached  19.319 people in 39 parishes. 
In 2015: 55 initial workshops to raise awareness have been developed prior to the implementation of measures in 15 parishes of Azuay, El Oro, and Loja provinces, which in turn were replicated at the community level with the participation of approximately 220 people.
Besides, two training events were held with 565 young students and professors in high schools of Pedro Moncayo and Cayambe cantons.
 </t>
  </si>
  <si>
    <t>At least 30% of households (4,500) perceive to have increased their awareness on climate change threats through two awareness campaigns (one for the CCRJ and one for GADPP) established and implementedby the end of the project.</t>
  </si>
  <si>
    <t>All the developed adaptation plans, include a food security training plan.
The training plan on food security has been implemented with at least 40% of the participants being women.</t>
  </si>
  <si>
    <t>All the targeted local governments have incorporated climate change variability and adaptation considerations</t>
  </si>
  <si>
    <t>50 parishes have developed their adaptation plans, aligned with local and provincial priorities, and are used as a decision making tool</t>
  </si>
  <si>
    <t>The 45 Adaptation Plans and vulnerability analyses have been elaborated with the participation of local people and authorities. 47 meetings and workshops have been conducted with communities and local authorities in 45 parishes who will play a key role on the sustainability of adaptation measures, 53% of participants were women.</t>
  </si>
  <si>
    <t>The 45 Adaptation Plans that have been developed with the participation of local people and authorities through 47 workshops. The Adaptation Plans focus on building adaptive capacity and focusing on reducing vulnerability to food insecurity and gender empowerment. The plans were built based on the vulnerability assessment made for each parish and aligned to local priorities.</t>
  </si>
  <si>
    <t>The climatic information system that is under development for the Jubones river basin will be an important instrument to assess the level of local preparedness. But the methodology  used for this indicator is not directly related to project activities so the indicator will be adjusted to information availability and project scope.</t>
  </si>
  <si>
    <t>Disaster preparedness score equal to or greater than 7, indicating local government capacity in disaster preparedness and food security information with WFP support</t>
  </si>
  <si>
    <t>Systems in place to cover targeted parishes (50) so they can take appropriate response actions following protocols</t>
  </si>
  <si>
    <t>A climatic information system and climatic meteorological stations, including monitoring of climatic events, are designed and implemented in targeted areas covering the needs of 50 targeted parishes</t>
  </si>
  <si>
    <t xml:space="preserve">Climate change information systems that monitor climatic events have been designed in accordance with local contexts and are being implemented in each targeted area. The two systems will cover the 50 targeted parishes.
In the case of the Jubones river basin, the design considers the availability of meteorological data and the response capacity of local governments to manage climatic information system for food security. Other products generated by the SAT in Jubones are: diagnostic, management model, vulnerability analysis for the whole basin, capacity strengthening plan that began implementation in December and forecasting and climatic prediction module. The procurement of equipment is in process.
For Pichincha Province a seasonal meteorological system was designed. The equipment is under procurement.                                                       These systems are complemented by capacity strengthening activities that contributes to communities´ enhanced comprehension of climatic risks and prepare them to deal with variability and climate change. </t>
  </si>
  <si>
    <t>A monitoring system is designed and implemented to track the project.
A document with lessons learned and validated models to be replicated is developed</t>
  </si>
  <si>
    <t xml:space="preserve">34 parishes are implementing adaptation measures to increase their resilience and reduced their risk to climate change focusing on food security and gender empowerment. Each adaptation measure has its own baseline to determine the future impact of the intervention. </t>
  </si>
  <si>
    <t>34 parishes have designed adaptation measures which have been approved by the  Steering Committee (25 in Jubones &amp; 9 in Pichincha) and are under implementation. The approval process of the adaptation measures goes from the local to national level and involves the technical revision from CCRJ, MAE, MAGAP and WFP. This process can take approximately a month.
12  measures (8 in Jubones and 4 in Pichincha) are finalizing designs and 3 are going to be designed in early 2016. Please see Annex 2 for details.</t>
  </si>
  <si>
    <t xml:space="preserve">The information generated by the Project is constantly shared with stakeholders and every local government involved. 
Another type of access to information is done through MAE´s web page to share abstracts of the products generated by the project
The summary of the vulnerability analysis, adaptation plans and the plans of 34 approved measures have been shared with local governments. In Annex 1 there is an exhaustive list of information generated.
For the COP 2015 the Ministry of the Environment carried out negotiations through adaptation projects based on the adaptive processes Ecuador has launched under the slogan of climate justice for the most vulnerable countries whose emission sources are minimal, but where the impacts of climate change are more intense because of the territories’ geographic location. In this event the following materials of the FORECCSA project were presented at the Ecuador exhibition: 6 radio spots on climate change, food security and gender, summary of Project achievements and a video. </t>
  </si>
  <si>
    <t>Community participation improved significantly in 2014 as a result of the participatory methodologies that were used for developing the vulnerability analysis, adaptation plans and adaptation measures.
During 2015, the community participation was maintained in the implementation of adaptation measures as an opportunity to strengthen local participation as the activities are focused on household lands and accompanied with capacity and awareness activities with families. The targeting process at the beginning of implementation is a great opportunity to establish commitments with families and assure long-term participation.</t>
  </si>
  <si>
    <t>Each of the targeted parishes has by the end of the project documented their experience of lessons learned in at least one event.</t>
  </si>
  <si>
    <t>In Jubones, as part of the awareness campaign, 37 workshops were implemented to train 3.700 people on climate change risks to the food security. This campaign also included workshops for 35 delegates of local governments who replicate workshops in communities. 
In 8 parishes of Jubones under the responsibility of CCRJ, training processes consider and adapt the “Field School Modality (ECA)” to develop knowledge on the risks of climate change. 16 workshops took place with 510 participants.
In the 15 parishes of Jubones directly implemented by MAE, 73 workshops were developed and 1.734 people were trained on the purpose of the project, general themes on climate change, food security and gender, and in some cases specific topics of the measures.
In 6 parishes of Pichincha as part of the start-up of activities, the same number of initial workshops were developed and trained 778 people on the purpose of the project, climate change, food security and gender.
All these workshops have been systematized.</t>
  </si>
  <si>
    <t>At least two exchange of experiences in each targeted area are carried out and documented</t>
  </si>
  <si>
    <t>The participants of the first three adaptation measures approved have the opportunity to participate in an exchange of experience visit to other adaptation / climate change initiatives in the north/central part of the country.
Participating families had the opportunity to be part of seven local fairs (2 in 2014 and 5 in 2015) addressing the recovery and exchange of native seeds and lessons learned. 
In the month of October 2015, an event titled “Climatic Alliance” was organized by the Ministry of Environment. This event had the presence of 1.125 people and its objective was to share experiences in the provinces/parishes that develop and implement adaptation measures. The implementing partner of Pichincha GADPP also participated in the event presenting the experience of FORECCSA activities. At this event representatives from 6 parishes of Pichincha which implement adaptation measures were presented. This sharing of local and national knowledge provided to the beneficiaries of the project was considered as a technical tour.</t>
  </si>
  <si>
    <t>The most important lessons learned of this period are: 
- The improvement in the process to finalize food security vulnerability studies and diagnostics. Both local context reality and people perceptions of climate threats have used for the analysis. This combination helps authorities and communities to better understand why climate is changing and its impacts on livelihoods.
 - Adaptation measures have a greater potential impact and sustainability when incorporated into existing day to day activities and livelihoods for which specific improvements are made. Therefore, the measures should be flexible and dynamic including potential adjustments in the implementation process. 
- With regards to strengthening of resilience capacity, the following process has been implemented: 
• Involve local governments and families from the beginning of the process in order to better understand adaptation to climate change, food security and gender. 
• Identify the main climate threats and their potential impact on the food security and livelihoods (Vulnerability Analysis) 
• Participatory approach in the elaboration of mitigation measures to face climate threats (Adaptation Plan) 
• Prioritize and implement concrete actions that allow the population to improve their resilience capacity (Adaptation Measures) 
• Development of a climate early warning system to better anticipate potential consequences, share information and suggest actions to be taken by Governments and communities in order to mitigate impact (Information System) 
• Strengthen the knowledge about the issues of climate change, food security and gender. 
The previous activities allow participants to have a global understanding of climate change and the adaptation measures. Additionally, they allow the development of a baseline in each targeted community to better monitor progress in terms of the strengthening of resilience capacity. 
-The implementation modality and management arrangements need to be adjusted according to the institutional capacity of executing partners. Considering the institutional crisis and weaknesses of the CCRJ, the SC decided that CCRJ will only continue to implement 8 measures that are underway, and that the 31 remaining measures will be execute directly by MAE in close collaboration with local governments and with the support of WFP for procurement. 
- The adaptation measures implementation in Pichincha province has improved significantly thanks to the institutional strength and commitment of GADPP. This institution has a strong experience in water and irrigation systems. The project complements existing actions and resources to generate a greater impact. To the contrary, the implementing partner of Jubones is a coalition of GADs with a weaker financial and operative structure compared to the GADPP. It is recommended for future interventions to consider provincial governments as implementing partners due to their strong institutional capacity instead to work through “consortiums” which have more risk of institutional instability.
- Processes involving various actors are complex but gives a greater opportunity to consider the different point of view and understandings. . However, they imply much more time for the finalization of agreements, especially when there is some changes in authorities (at technical and political levels). 
- In the implementation of adaptation measures, the procurement processes can experience delays and face issues which are not anticipated (lack of offerors, weakness in the technical offers, mistakes or delays in the responses…).</t>
  </si>
  <si>
    <t xml:space="preserve">https://www.wetransfer.com/downloads/16f32fe510346ee0e497d112b9d0d28620160122121147/3d8cb26890495f7ceee0b425fe42e57d20160122121147/f7e3de </t>
  </si>
  <si>
    <t>https://www.wetransfer.com/downloads/3fa30a973fa7b7173ee0a626c9ff126b20160129232316/279311e0889c7f7f7fd69f92dc3be6ad20160129232316/57aa58</t>
  </si>
  <si>
    <t>https://www.wetransfer.com/downloads/71429293fc26d5fe4af1e488dc44cc9720160129232059/d1a152</t>
  </si>
  <si>
    <t>The Ecuador's Ministry of Environment and the United Nations World Food Programme initiated a five-year project to strengthen resilience and promote food security in 12 cantons, 50 parishes and approximately 150 communities in the Pichincha Province and the Jubones River Basin. The overall goal of the project is to reduce the food insecurity and vulnerability of communities and ecosystems, related to the adverse effects of climate change, in the most vulnerable cantons of Pichincha Province and the basin of the Jubones River. The project will reach 15,000 vulnerable families to the effects of climate change and food insecurity. The project consists of two components: 
Component 1: Develop awareness and knowledge capacity at the community level on climate change and food insecurity related risks. Objective 1: Increase knowledge to manage climate change risks affecting food security in targeted parishes in the Pichincha Province and in the Jubones River Basin. 
Component 2: Increase adaptive capacity and reduce recurrent risks of climate variability at the community level. Objective 2: Strengthen adaptive capacity of highly food insecure communities to respond to the impacts of climate change, including variability in targeted parishes in the Pichincha Province and the Jubones River Basin.
The project approach recognizes the importance of critical ecosystems and agricultural production systems in support of food security and the most vulnerable segments of the population. The project targets those parishes with high levels of chronic malnutrition, large precipitation fluctuations and water scarcity due to climate variability and change. It also targets communities that will be most severely affected by climate-related events and that are least able to cope with increased climate variability.
These project is being implemented under the leadership of the Ministry of Environment (MAE), as national executing partner in coordination with the Ministry of Agriculture (MAGAP) and the United Nations World Food Programme (WFP). Two local executing partners, the Public Consortium of the Jubones River Basin (CCRJ) and the Pichincha Provincial Government (GADPP), are responsible for implementing project activities at local level.</t>
  </si>
  <si>
    <t>ECU/MIE/Food/2010/1</t>
  </si>
  <si>
    <t>Jubones River Basin (covering 3 Provinces, 12 Cantons and 37 Parishes)
Pichincha Province (covering 1 Province, 2 Cantons and 13 Parishes)
15,000 vulnerable families</t>
  </si>
  <si>
    <t>The project is delayed compares to the original schedule due to the following: 
- Change in the management model due to the institutional weakness of the CCRJ. To face this challenge, a new direct implementation modality between MAE and the local governments with support of WFP for strategical acquisitions was adopted and approved by the SC. This change implied heavy work of coordination and negotiation to finalize and sign the corresponding agreements between MAE and the GADs for direct implementation. But this has also been an opportunity to incorporate climate change theme in the PDOTs. This instrument empowers and give prominence to local governments, and ownership of the project in their territory, reinforcing their motivation and interest. This is key for ensure and increase trust and credibility. 
- Limited technical staff for direct implementation in the Jubones parishes. To better manage activities in the field, it was agreed that each local government would use its own resources to finance a technician to work together with project team. Additionally, the project team became decentralized from Cuenca to three provinces (Loja, Azuay, y El Oro), and each technician was assigned a group of five parishes, to work with technicians assigned by each parish. In some cases the project had to finance the contracts of at least one promoter per parish. 
- Delay in procurement processes. 
-The maximum investment of $200 per family that was established by the SC as a criteria for approval investments in adaptation measures. The SC became more flexible with this criteria and takes it as a reference in order to better cover the most vulnerable areas and families according to their needs. 
- Change in the MAE authorities. In 2015 there were two Ministers of Environment, three Undersecretaries of Climate Change and four Directors of Adaptation. Each change has implied transition time which resulted in delays in project´s progress and secure commitment and support. 
- Adjustments to the designs of approved measures and the need for more detailed documents. After approval of measures when execution begun, it was detected that original designs need more detailed information. In the monitoring process of the adaptation measures, it was identified and proposed that updates are made to the design so that they are adjusted to the concrete reality. In this regard consultants were contracted to refine them, but again implied delays, which resulted in less time for the monitoring and implementation of the measures. 
Due to these delays in the project and taking into account the recommendation of the Mid-Term Review, a request for the extension of project duration for additional 18 months was recommended by the SC. There are resources from AF project to cover investment in concrete activities to achieve milestones. For operative costs MAE committed government resources to cover personnel and mobilization.</t>
  </si>
  <si>
    <t>The main changes made to improve the results on the ground are: 
- The distribution of parishes by area. The original project proposed that 11 parishes would correspond to Pichincha and 39 to Jubones, but 2 parishes in Jubones do not meet the conditions for rural livelihoods. Therefore, it was proposed not to intervene in these two parishes and that resources being transferred to 2 parishes in Pichincha that meet all of the selection criteria for the project´s intervention. Then the total number of parishes for the intervention remains 50: 13 in Pichincha and 37 in Jubones. This complies with the project´s original goal of attending to 50 parishes. This analysis was endorsed by the SC. 
- To improve the follow-up and evaluation planning of adaptation measures, 6 types of adaptation to climate change measures were developed that allow for the development of global and comparative analyses to report results and facilitate monitoring.</t>
  </si>
  <si>
    <t>During this period, the inclusion of gender considerations has been developed on the basis of a strategy that combines 4 factors: 1. Training, awareness and capacity development of the project´s technical team; 2. Development of studies and information on gender considerations; 3. Development of practical tools to incorporate the gender approach into the project; and 4. Guidance and technical assistance from a consultant (hired and co-financed by UN Women) for mainstreaming the gender approach in everyday work and field actions. 
This gender expert from UN Women trained the technicians of the project in 6 workshops on general themes related to gender. Additionally, gender indicators have been incorporated and adjusted in the results framework. 
The main lessons learned from field activities are: 
- Gender trainings for the technical team is fundamental for the development of knowledge and skills to work on this approach.  
- It is necessary that the training goes through individual and collective awareness process because adopting the gender perspective in the work requires a personal conviction of gender inequalities. 
- There is always a need for a preliminary diagnostic or analysis of the gender situation in the targeted area with the purpose of incorporating specific gender characteristics of the area in the strategy to be used in each place. 
- Regarding communities, from the beginning it is important to link the gender considerations with food security and climate change in a way that the approach is not seen as a theoretical and isolated, but understood as transversal in the intervention´s framework. 
- The gender approach generates tangible results, so specialized advice to technical teams need to be maintain as much as possible in the new phase of the project. 
- It is necessary to consider intercultural (since some measures are implemented in indigenous areas) and age (considering that there is a significant number of elderlies in the project) approaches.</t>
  </si>
  <si>
    <t xml:space="preserve">- The design of adaptation measures should focus on participatory and convincing study that drives practical solutions; therefore, the consultancies should be optimized and rationalized. In this regard, it is important to rely on an analysis and macro resources that serve as inputs for decision making. 
- The FORECCSA project has focused on a quantitative approach in terms of coverage, with the aim of reaching 15,000 families. For future projects it is suggested that also a qualitative approach be considered in order to increase relevance of measures to local context and better monitor outcomes versus outputs. 
- The guidance of a thematic expert in gender has allowed for significant improvements to mainstream the gender approach in a practical way. Therefore, it is important to consider the incorporation of the gender expert, since the beginning of the project, in the team of experts in climate change and food security. This can reinforce the strategies and tools that are promoted, along with capacity strengthening of the technical team. 
</t>
  </si>
  <si>
    <t>Since the adaptation measures are underway, they can rely on initial outcomes and lessons learned for their potential replication. Considering the success of the irrigation measures, they are integrated into the work and priorities of the Provincial governments that have the ability and resources to work in this area. The organic material measures have a high potential to also be replicated as farmers can already perceive improvements in moisture content that is made available by the resources on their farms. The agroforestry measures link the families´ interest to improving their diets, especially of women, and the local governments´ interest in the nutrition themes to improve the health of families.</t>
  </si>
  <si>
    <t xml:space="preserve">- In the design of adaptation measures, to ensure a greater impact and sustainability, it is key to insert them into rural livelihoods and set as priorities by communities. 
- The recovery measures and promotion of drought-resistant seeds require long processes to identify local varieties, and therefore this must be taken into consideration in projects that have little time for the intervention. 
</t>
  </si>
  <si>
    <t>All adaptation measures are opportunities to share knowledge and lessons. Project activities focused on livelihood so replication will be of interest of other communities. The project had opportunities to share experiences through local fairs and raise interest of other neighbor communities. MAE is interested in replicate project activities in other areas of Ecuador and mostly to use lessons learn for future interventions. 
A relevant activity with high replication opportunity is training based on "diálogo de saberes" that allow technical information to be share with community.</t>
  </si>
  <si>
    <t xml:space="preserve">- Increasing knowledge of climate threats that affect communities’ food security. 
- Making easily understandable information available on climate change, food security and gender, which stimulates people’s interest and motivation to take action. 
- Implementing concrete activities that address the impact of climate change are of interest of authorities and communities.
- Observing tangible improvements through adaptation measures (situation before and after the measure). 
- Coordinating within the framework of adaptation measures and involving government and non-government actors. 
- Exchanging lessons learned with other communities and the general population when fairs. 
- Certainly, the aspect with greatest success is strengthening the capacities of families and local governments so that the project can be more sustainable and replicable. 
</t>
  </si>
  <si>
    <t>Local Governments have been actively involved as co-implementers and co-financers, and they will continue working beyond the duration of the project. The inclusion of climate change and food security themes in the PDOTs has been promoted. 
There has been the identification of measures that are inserted into local priorities. 
Actions that use resources and local inputs have been promoted.</t>
  </si>
  <si>
    <t>- Promote partners involvement to mitigate inter-institutional tensions, defining clear roles and goals to be met within a period of time.
- Clarify, focus, prioritize, coordinate and sequence the program concept to simplify the monitoring and evaluation procedures at all levels. 
-  Define at the start of the project a consistent methodology to assess the vulnerability related to livelihoods, prioritizing indicators of sensitivity and adaptive capacity.
-  Flexibility to adjust the framework to clarify and prioritize actions for the project lifetime.
-  Adjust the monitoring and evaluation system to focus on adaptation measures and processes of adaptation rather than on decentralized management indicators at each level.
-  Define a strategy for knowledge management, operative tools and responsibility before conducting trainings in the implementation of measures and the guidance process.
-  Operationalize in a simple way the relationship between food security, climate change and gender.
-  Permanent presence for guidance, tracking and monitoring of implementing partners and the implementing national institution in the territory to encourage local action and increase the project efficiency.
-  Link academia and other stakeholders in order to generate knowledge from technical, scientific and community network.
-  Create opportunities for the exchange of experiences with other regional projects and parishes that have participated in adaptation projects implemented by MAE or by other public or private institutions.
-  Socialize the content of the vulnerability studies and adaptation plans to disseminate information of the effects of climate change on local livelihoods so that populations of vulnerable areas became empowered with local knowledge and develop responses in their area.
-  Designate a person that is responsible for the systematization of the lessons learned during the implementation process of the project in order to avoid the loss of historical memory.</t>
  </si>
  <si>
    <t>The project generates annual reports, not only for the donor but for project stakeholders. The Steering Committee gathers together at minimum twice per year and review project reports (technical and financial).
Project stakeholders and local governments have access to project material and studies.
Project stakeholders had the opportunity to visit project activities in the field and compare studies with local scenarios.
The MTR was a great opportunity for stakeholders to discuss projects challenges and achievements.
The Technical Committee gathers once a month to review project implementation.
Communication material has been designed and used to communicate about the project to diverse audiences, including COP21.</t>
  </si>
  <si>
    <t xml:space="preserve">Yes, with regards to the component to increase knowledge on climate change, food security and gender, a methodology has been designed to measure initial knowledge before a training and compare it at the end of the lessons. For the development of this activity, a survey has been designed to obtain quantitative values that are processed for each parish. 
However, it is expected that for the development of a training strategy, concrete operative tools and procedures will be obtained to achieve the goal.
</t>
  </si>
  <si>
    <t>As the MTR stated, this project gives the opportunity to learn not only from the achievements of results but mostly from the processes. The project objectives were developed with the aim of reducing vulnerabilities and increasing resilience which means that the project needs to work on awareness through capacity development. The participatory approach to develop vulnerability analysis, adaptation plans and measures showed that when people are aware of their own conditions and combine their perceptions with scientific data, they are more committed to work on project activities.</t>
  </si>
  <si>
    <t xml:space="preserve">- The program concept has not been fully considered in the development of the monitoring system, which makes difficult the collection of some information. 
- When developing the vulnerability study and the adaptation plans, it was not easy to find indicators with parish data available so the PDOTs were important sources to access local information. 
- Although the government has made important efforts to update its climate models, the weather stations are not sufficient to determine data in small areas such as parishes so mega data was used in the vulnerability assessments to forecast climate change.
</t>
  </si>
  <si>
    <t xml:space="preserve">In line with the law of decentralization (COOTAD), local governments have developed  Development and Land Use Plans (PDOT) outlining their priorities. Project activities focus on developing Adaptation to Climate Change Plans with a participatory approach. 
In July 2014, MAE published the "Explanatory Guide for the application of general guidelines for Climate Change Plans and Strategies on Local Governments". During 2015 some climate change projects of the Undersecretary of CC, including the FORECCSA Project, used this guide to work with local governments in updating theirs PDOT to: include CC in planning; mainstream gender; and, include food security indicators most affected by CC threats in several sections of the plan (diagnosis, territorial model/proposal and management model). This inclusion will permit local governments to implement actions considering CC risks. The FORECCSA Project worked with 13 local governments (2 Cantons in Pichincha and 11 Parishes in Jubones). </t>
  </si>
  <si>
    <r>
      <t xml:space="preserve">The Public Consortium of the Jubones River Basin (CCRJ) is one of the project's local executing partners. CCRJ has participated in all project stages since its design. The CCRJ, formerly </t>
    </r>
    <r>
      <rPr>
        <i/>
        <sz val="11"/>
        <rFont val="Times New Roman"/>
        <family val="1"/>
        <charset val="1"/>
      </rPr>
      <t>"Mancomunidad de la Cuenca del Río Jubones" (MCRJ),</t>
    </r>
    <r>
      <rPr>
        <sz val="11"/>
        <rFont val="Times New Roman"/>
        <family val="1"/>
        <charset val="1"/>
      </rPr>
      <t xml:space="preserve"> carried out in 2011 a process to legally create a Public Consortium in line with the decentralized law.</t>
    </r>
    <r>
      <rPr>
        <sz val="11"/>
        <color rgb="FFFF0000"/>
        <rFont val="Times New Roman"/>
        <family val="1"/>
        <charset val="1"/>
      </rPr>
      <t xml:space="preserve"> </t>
    </r>
    <r>
      <rPr>
        <sz val="11"/>
        <rFont val="Times New Roman"/>
        <family val="1"/>
      </rPr>
      <t>During this transition, the provincial governments of Loja, El Oro and Azuay left the consortium which negatively impacted CCRJ. Local partnerships within CCRJ were weakened. Consequently, CCRJ had a low capacity to implement activities.
During 2014, the project team developed a strengthening proposal for the CCRJ, but it was not well-received nor implemented by CCRJ. The project team worked closely with the CCRJ team in order to mitigate difficulties caused by changes in staff; over the course of one year, there were four different managers.
During 2015, CCRJ demonstrated limited capacity to execute the project. The number of CCRJ personnel decreased and local governments questioned their membership an</t>
    </r>
    <r>
      <rPr>
        <sz val="11"/>
        <color theme="1"/>
        <rFont val="Times New Roman"/>
        <family val="1"/>
      </rPr>
      <t>d there is also a lack of budget.</t>
    </r>
    <r>
      <rPr>
        <sz val="11"/>
        <rFont val="Times New Roman"/>
        <family val="1"/>
      </rPr>
      <t xml:space="preserve">
In January 2015, The Project Steering Committee (SC) assessed CCRJ capacity to implement the project and  after analyzing 5 different options, decided that CCRJ would finish the 8 adaptation measures that were under implementation and that the other parishes would be implemented directly by the Ministry of Environment. This new execution modality required the government to ask for assistance to WFP on strategic procurement processes. This new modality entered into force in June 2015. </t>
    </r>
    <r>
      <rPr>
        <sz val="11"/>
        <color rgb="FF0070C0"/>
        <rFont val="Times New Roman"/>
        <family val="1"/>
      </rPr>
      <t xml:space="preserve">
</t>
    </r>
    <r>
      <rPr>
        <sz val="11"/>
        <rFont val="Times New Roman"/>
        <family val="1"/>
      </rPr>
      <t xml:space="preserve">As a result, during 2015 17 local governments requested to use this new modality (based on a resolution from their governing bodies) and 15 new agreements were signed. </t>
    </r>
  </si>
  <si>
    <r>
      <t>MAE and INAMHI are working together to produce climatic information for Ecuador for 2031-2071 and 2100 periods. The climate models are under revision and depending on temporary scenarios, there will be different options. Ecuador is developing its III National Communication so there will be more and detailed information for policy and decision making.</t>
    </r>
    <r>
      <rPr>
        <sz val="11"/>
        <rFont val="Times New Roman"/>
        <family val="1"/>
      </rPr>
      <t xml:space="preserve"> MAE is implementing other adaptation measures to climate change projects (PRAA, PACC, GACC) which have produced scientific and technical information regarding climate change.</t>
    </r>
    <r>
      <rPr>
        <sz val="11"/>
        <rFont val="Times New Roman"/>
        <family val="1"/>
        <charset val="1"/>
      </rPr>
      <t xml:space="preserve"> 
The project has taken some other steps to mitigate this risk, as:
In 2014, the Project developed its methodology for vulnerability assessments to better integrate adaptation to climate change and food security in territorial planning. This methodology was approved by MAE and validated by partners including WFP. It has been used to conduct rapid assessments in 45 parishes. During 2015, A global analysis for the Jubones basin was carried out taking into consideration the parish rapid assessments. This comprehensive analysis has been incorporated to the Climatic Information System which is being developed by CIIFEN.   
In Pichincha, GADPP has generated an assessment of microclimates in the targeted area by a correlation analysis  “Impactos Climáticos de Eventos El Niño y la Niña en el Territorio de la Provincia de Pichincha”. The results show low values and even negative ones, which ratifies that quantity and temporal distribution of temperature and precipitation vary in short distances. 
The Project in coordination with INAMHI will also provide some equipment to strengthen national station networks in the targeted areas to improve official data.</t>
    </r>
  </si>
  <si>
    <r>
      <t>MAE is working to assist local governments to mainstream climate change.  The project has established close coordination mechanisms among institutions at national and local levels to incorporate climate change priorities in local planning processes.
In late 2014 and early 2015, a large awareness radio campaign was implemented in the Jubones River Basin. According to the report, this campaign which included radial messages and workshops whithin parishes reached 19,319 people in 39 parishes. The impact evaluation showed an important increase in awareness and understanding of climate threats related to food security and the need to improve resilience. During this campaign a training of trainors was carried outwith the purpose of replicate workshops at local level.</t>
    </r>
    <r>
      <rPr>
        <sz val="11"/>
        <color rgb="FFFF0000"/>
        <rFont val="Times New Roman"/>
        <family val="1"/>
      </rPr>
      <t xml:space="preserve"> </t>
    </r>
    <r>
      <rPr>
        <sz val="11"/>
        <rFont val="Times New Roman"/>
        <family val="1"/>
        <charset val="1"/>
      </rPr>
      <t xml:space="preserve">
In 2015, as part of the Climatic Information System, the Project started training for local authorities and technicians on climate change, food security and gender to improve local capacity and methodologies to manage climate change considering local priorities.
At the time of carrying out concrete adaptation measures which were either built or distrbuted, trainings on climate change awareness were carried out to help participants (families and communities) to improve their knowledge and increase resilience to the threats of climate change. A technical personnel from local governments also participated in activities to increase awareness on climate change, food and nutrition security and gender.</t>
    </r>
  </si>
  <si>
    <t>The Ecuadorian National Assembly enacted the new law for water management in July 2014. There is a national entity (SENAGUA) in charge of water management policies. According to the COOTAD, local governments have competencies to promote adaptation measures focused on water management at a local level. The Project is working in partnership with local governments, not only at parish level but also at provincial level, according to the specific competencies outlined in the COOTAD and new water law.
During 2015, the Project has established good and long term relationships with Provincial Governments responsible for water management. For instance, GADPP and Loja Provincial Government took part of the revision and approval of technical designs of water conduction and reservoirs activities to be implemented.</t>
  </si>
  <si>
    <t>The Steering Committee (SC) members (MAE, MAGAP and WFP) are seeking to build a lasting and efficient relationship with local partners and other local actors. In 2013, in order to strengthen local capacities and improve the project implementation rate the SC decided to change the financial arrangements. Since then, the funds are transferred from WFP directly to local execution partners for implementation at local level instead of going first through MAE. Memoranda of Understanding and Operating Annual Plans were signed with local executing partners. In the last quarter of 2014 new implementation arrangements were analyzed as the CCRJ demonstrated a low rate of implementation.
In early 2015, the SC analyzed project execution rate and the main constraints for project execution. After an exhaustive analysis, SC decided to change execution modality for Jubones parishes where CCRJ implements activities in 8 parish and MAE does in the remaining. The project needed to adjust project arrangements on legal, administrative and financial matters as well as strengthen its personnel. This process took approximately six months which impacted the project timeline but has expedited project execution since. WFP was requested by the SC to assist in strategic procurement. As these products to be procured were new for country office, some time was needed to organize them.
Additionally, the project needed to take into consideration local dynamics in order to plan activities which at times delayed planned project activities. Finally, at the end of 2015, staff at the Ministry of Environment changed and so did the CC authorities, WFP needed some time to re-position the project again. MAE has expressed its full support to project execution. 
Between March and July 2015, the MTR took place. The main issues raised in the evaluation are: a) It is a complex and innovative project; b) It is a pilot project which allows the opportunity to learn and generate knowledge; c) It is recommended that it be managed in an adaptive way, open to logical framework and indicator changes; and, c) Activities of such size need: time, project extension and scope analysis, reinforcement of project institutional coordination, project arrangements adjustments and the constructions of all operating tools.
Following the MTR recommendations, SC recommended the extension of an additional 18 months to cover the project activities. Also the Project will adjust the logical framework to make it more clear and coherent and avoid duplication of indicators.</t>
  </si>
  <si>
    <t>The members of the Steering Committee periodically analyzed challenges and risks during 2015. One of the most important issues was the delay on project implementation and ownerships from local governments.
The mixed modality, between MAE and CCRJ, to implement activities in Jubones is a clear response to manage some of the risks. This modality allowed the direct participation of local governments ensuring ownership and sustainability. To minimize procurement delays and solve the VAT issue, WFP as per MAE request, tasked to procure goods and services under WFP rules and regulations which permit VAT refunds from government.
As an implementing partner, WFP has intervened not only at the technical level but at the political level to discuss challenges throughout the project implementation and search for solutions. Repeated changes of MAE authorities during 2015: 2 Ministers of Environment, 3 Undersecretaries of CC and 4 Director of CC Adaptation, required WFP to ensure commitments of the new team, reinforce the importance of the linkages between climate change and food security and assist them to organize project activities. The continuity of the Project Manager, WFP staff and project technical team has helped the project to continue activities despite changes in authorities at national and local level.</t>
  </si>
  <si>
    <t>% spent</t>
  </si>
  <si>
    <t>The Ministry of Environment (MAE) invested resources in cash to co-finance this activity. The total amount co-financed by MAE in 2015 is US$ 292.989,16</t>
  </si>
  <si>
    <t>With the collaboration of UNWomen, the project has an expert that leads gender mainstreaming activities so some resources where need to co-finance this expert. The total Output amount is not exceeded.</t>
  </si>
  <si>
    <t>Although designs are ready and some actions are under implementation, procurements of goods for the meteorological stations could not be done due to delays in processes.</t>
  </si>
  <si>
    <t>The adoption of the new mixed modality for implementing activities in Jubones delayed start up of new adaptation to climate change measures. Only in the last quarter of the year WFP was able to start the procurement process and is still working on them.</t>
  </si>
  <si>
    <t>The incentive component will be executed once the adaptation measures are defined and under implementation. There were delays in starting adaptation measures so this component was not feasible at that moment.</t>
  </si>
  <si>
    <t>- Inception Report, delivered to the AF in May 2012
- Project Annual Report 2012 delivered to the AF, November 2012
- Project Annual Report 2013 delivered to the AF, November 2013
- Project Annual Report 2014 delivered to the AF, January 2015
- Project Mid-term Review Report delivered to AF, October 2015                                                                                                                                                                                                                                  - Project Annual Report 2015 delivered to the AF, February 2016
- Building Resilience: Bridging Food Security, Climate Change Adaptation and Disaster Risk Reduction, WFP paper, November 2011 (http://reliefweb.int/sites/reliefweb.int/files/resources/Workshop%20Building%20Resilience%20-%20Case%20Studies%20Overview%20-%20final%20draft.pdf)
- Landscapes for People, Food and Nature Initiative, March 2012 (http://blog.ecoagriculture.org/2012/03/02/community-action-for-food-security-and-resilience-2/)
- WFP Annual Report 2011, May 2012
- WFP Annual Report 2012, September 2013
- WFP Annual Report 2013, June 2014
- WFP Annual Report 2014, May 2015
- SETECI (National Secretary of International Cooperation) Report, October 2012
- WFP-MAE Case Study for the Climate and Hunger Conference in Dublin, April 2013 (http://www.dci.gov.ie/what-we-do/dublin-conference/conference-documents/)
- MAE webpage (http://web.ambiente.gob.ec/?q=node/878&amp;page=0,3)
- WFP webpage (http://www.wfp.org/countries/ecuador/operations) and WFP monthly executive brief
- Steering Committee Bylaws, August 2013
- Project Operational Manual, August 2013
- Two pager FORECCSA Project, WFP, November 2014
- Four pager FORECCSA Project, WFP, October 2015
- Book "Plantas de la Cordillera Andina," June 2014
- Press releases during project execution and media and communication material, 2015
In Annex 1 there is a list of more products developed within this Project</t>
  </si>
  <si>
    <t>Risk of extreme climate events which could setback gains made by the project.</t>
  </si>
  <si>
    <t xml:space="preserve">The project has developed a methodology to analyze vulnerability to climate change. This studies identify the most important climatic threats of targeted parishes. Adaptation measures are designed considering the most vulnerable areas and the most important climatic threats in these areas.
Additionally, the climatic information systems that are being designed will hold updated information and will create protocols to share this information, not only with local institutions but also with communities. With this climatic information system, people will increase their knowledge and ability to respond to the negative effects of climate change.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</si>
</sst>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_(* \(#,##0.00\);_(* &quot;-&quot;??_);_(@_)"/>
    <numFmt numFmtId="164" formatCode="dd\-mmm\-yyyy"/>
    <numFmt numFmtId="165" formatCode="_(* #,##0.00_);_(* \(#,##0.00\);_(* \-??_);_(@_)"/>
    <numFmt numFmtId="166" formatCode="_(* #,##0_);_(* \(#,##0\);_(* &quot;-&quot;??_);_(@_)"/>
  </numFmts>
  <fonts count="82" x14ac:knownFonts="1">
    <font>
      <sz val="11"/>
      <color theme="1"/>
      <name val="Calibri"/>
      <family val="2"/>
      <scheme val="minor"/>
    </font>
    <font>
      <sz val="11"/>
      <color indexed="8"/>
      <name val="Times New Roman"/>
      <family val="1"/>
    </font>
    <font>
      <b/>
      <sz val="11"/>
      <color indexed="8"/>
      <name val="Times New Roman"/>
      <family val="1"/>
    </font>
    <font>
      <sz val="10"/>
      <name val="Times New Roman"/>
      <family val="1"/>
    </font>
    <font>
      <i/>
      <sz val="11"/>
      <color indexed="8"/>
      <name val="Times New Roman"/>
      <family val="1"/>
    </font>
    <font>
      <b/>
      <sz val="11"/>
      <color indexed="12"/>
      <name val="Times New Roman"/>
      <family val="1"/>
    </font>
    <font>
      <sz val="11"/>
      <color indexed="9"/>
      <name val="Times New Roman"/>
      <family val="1"/>
    </font>
    <font>
      <sz val="11"/>
      <color indexed="8"/>
      <name val="Calibri"/>
      <family val="2"/>
    </font>
    <font>
      <b/>
      <sz val="11"/>
      <color indexed="8"/>
      <name val="Calibri"/>
      <family val="2"/>
    </font>
    <font>
      <sz val="11"/>
      <color indexed="43"/>
      <name val="Calibri"/>
      <family val="2"/>
    </font>
    <font>
      <sz val="11"/>
      <color indexed="43"/>
      <name val="Times New Roman"/>
      <family val="1"/>
    </font>
    <font>
      <i/>
      <sz val="11"/>
      <name val="Times New Roman"/>
      <family val="1"/>
    </font>
    <font>
      <b/>
      <sz val="11"/>
      <color indexed="10"/>
      <name val="Times New Roman"/>
      <family val="1"/>
    </font>
    <font>
      <sz val="11"/>
      <color indexed="10"/>
      <name val="Times New Roman"/>
      <family val="1"/>
    </font>
    <font>
      <b/>
      <sz val="16"/>
      <name val="Times New Roman"/>
      <family val="1"/>
    </font>
    <font>
      <sz val="11"/>
      <name val="Times New Roman"/>
      <family val="1"/>
    </font>
    <font>
      <b/>
      <sz val="11"/>
      <name val="Times New Roman"/>
      <family val="1"/>
    </font>
    <font>
      <sz val="10"/>
      <color indexed="8"/>
      <name val="Microsoft Sans Serif"/>
      <family val="2"/>
    </font>
    <font>
      <b/>
      <sz val="10"/>
      <color indexed="8"/>
      <name val="Microsoft Sans Serif"/>
      <family val="2"/>
    </font>
    <font>
      <i/>
      <sz val="10"/>
      <color indexed="8"/>
      <name val="Microsoft Sans Serif"/>
      <family val="2"/>
    </font>
    <font>
      <sz val="12"/>
      <color indexed="8"/>
      <name val="Times New Roman"/>
      <family val="1"/>
    </font>
    <font>
      <b/>
      <sz val="12"/>
      <color indexed="8"/>
      <name val="Times New Roman"/>
      <family val="1"/>
    </font>
    <font>
      <b/>
      <i/>
      <sz val="11"/>
      <name val="Times New Roman"/>
      <family val="1"/>
    </font>
    <font>
      <b/>
      <i/>
      <sz val="11"/>
      <color indexed="8"/>
      <name val="Times New Roman"/>
      <family val="1"/>
    </font>
    <font>
      <u/>
      <sz val="11"/>
      <color theme="10"/>
      <name val="Calibri"/>
      <family val="2"/>
    </font>
    <font>
      <sz val="11"/>
      <color theme="1"/>
      <name val="Times New Roman"/>
      <family val="1"/>
    </font>
    <font>
      <sz val="12"/>
      <color theme="1"/>
      <name val="Times New Roman"/>
      <family val="1"/>
    </font>
    <font>
      <sz val="10"/>
      <color theme="1"/>
      <name val="Microsoft Sans Serif"/>
      <family val="2"/>
    </font>
    <font>
      <b/>
      <sz val="12"/>
      <color rgb="FFFFFFFF"/>
      <name val="Times New Roman"/>
      <family val="1"/>
    </font>
    <font>
      <b/>
      <sz val="14"/>
      <color rgb="FF000000"/>
      <name val="Times New Roman"/>
      <family val="1"/>
    </font>
    <font>
      <sz val="20"/>
      <color theme="1"/>
      <name val="Calibri"/>
      <family val="2"/>
      <scheme val="minor"/>
    </font>
    <font>
      <sz val="11"/>
      <color rgb="FF000000"/>
      <name val="Times New Roman"/>
      <family val="1"/>
    </font>
    <font>
      <i/>
      <sz val="11"/>
      <color rgb="FF000000"/>
      <name val="Times New Roman"/>
      <family val="1"/>
    </font>
    <font>
      <b/>
      <sz val="11"/>
      <color rgb="FF000000"/>
      <name val="Times New Roman"/>
      <family val="1"/>
    </font>
    <font>
      <b/>
      <sz val="11"/>
      <color theme="1"/>
      <name val="Times New Roman"/>
      <family val="1"/>
    </font>
    <font>
      <b/>
      <sz val="11"/>
      <color rgb="FFFF0000"/>
      <name val="Times New Roman"/>
      <family val="1"/>
    </font>
    <font>
      <i/>
      <sz val="11"/>
      <color theme="1"/>
      <name val="Times New Roman"/>
      <family val="1"/>
    </font>
    <font>
      <b/>
      <sz val="11"/>
      <color rgb="FFFFFFFF"/>
      <name val="Times New Roman"/>
      <family val="1"/>
    </font>
    <font>
      <sz val="18"/>
      <color theme="1"/>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b/>
      <sz val="16"/>
      <color theme="1"/>
      <name val="Calibri"/>
      <family val="2"/>
      <scheme val="minor"/>
    </font>
    <font>
      <b/>
      <u/>
      <sz val="11"/>
      <color theme="1"/>
      <name val="Calibri"/>
      <family val="2"/>
      <scheme val="minor"/>
    </font>
    <font>
      <b/>
      <sz val="9"/>
      <color theme="1"/>
      <name val="Calibri"/>
      <family val="2"/>
      <scheme val="minor"/>
    </font>
    <font>
      <b/>
      <i/>
      <sz val="11"/>
      <color theme="1"/>
      <name val="Calibri"/>
      <family val="2"/>
      <scheme val="minor"/>
    </font>
    <font>
      <b/>
      <sz val="11"/>
      <color rgb="FF9C6500"/>
      <name val="Calibri"/>
      <family val="2"/>
      <scheme val="minor"/>
    </font>
    <font>
      <i/>
      <sz val="11"/>
      <color theme="1"/>
      <name val="Calibri"/>
      <family val="2"/>
      <scheme val="minor"/>
    </font>
    <font>
      <i/>
      <sz val="11"/>
      <name val="Calibri"/>
      <family val="2"/>
      <scheme val="minor"/>
    </font>
    <font>
      <sz val="9"/>
      <color rgb="FF9C6500"/>
      <name val="Calibri"/>
      <family val="2"/>
      <scheme val="minor"/>
    </font>
    <font>
      <i/>
      <sz val="9"/>
      <color theme="1"/>
      <name val="Calibri"/>
      <family val="2"/>
      <scheme val="minor"/>
    </font>
    <font>
      <sz val="11"/>
      <color theme="1"/>
      <name val="Calibri"/>
      <family val="2"/>
      <scheme val="minor"/>
    </font>
    <font>
      <sz val="8"/>
      <color indexed="81"/>
      <name val="Tahoma"/>
      <family val="2"/>
    </font>
    <font>
      <b/>
      <sz val="8"/>
      <color indexed="81"/>
      <name val="Tahoma"/>
      <family val="2"/>
    </font>
    <font>
      <sz val="11"/>
      <color rgb="FFFF0000"/>
      <name val="Times New Roman"/>
      <family val="1"/>
    </font>
    <font>
      <sz val="8"/>
      <color theme="1"/>
      <name val="Times New Roman"/>
      <family val="1"/>
    </font>
    <font>
      <sz val="11"/>
      <color rgb="FF000000"/>
      <name val="Calibri"/>
      <family val="2"/>
      <charset val="1"/>
    </font>
    <font>
      <b/>
      <sz val="11"/>
      <color theme="0"/>
      <name val="Times New Roman"/>
      <family val="1"/>
    </font>
    <font>
      <u/>
      <sz val="11"/>
      <name val="Times New Roman"/>
      <family val="1"/>
    </font>
    <font>
      <sz val="8"/>
      <color rgb="FF000000"/>
      <name val="Calibri"/>
      <family val="2"/>
      <charset val="1"/>
    </font>
    <font>
      <sz val="11"/>
      <name val="Times New Roman"/>
      <family val="1"/>
      <charset val="1"/>
    </font>
    <font>
      <i/>
      <sz val="11"/>
      <name val="Times New Roman"/>
      <family val="1"/>
      <charset val="1"/>
    </font>
    <font>
      <sz val="11"/>
      <color rgb="FFFF0000"/>
      <name val="Times New Roman"/>
      <family val="1"/>
      <charset val="1"/>
    </font>
    <font>
      <sz val="11"/>
      <color rgb="FF1F497D"/>
      <name val="Times New Roman"/>
      <family val="1"/>
      <charset val="1"/>
    </font>
    <font>
      <sz val="11"/>
      <color rgb="FF000000"/>
      <name val="Times New Roman"/>
      <family val="1"/>
      <charset val="1"/>
    </font>
    <font>
      <sz val="11"/>
      <color rgb="FF0070C0"/>
      <name val="Times New Roman"/>
      <family val="1"/>
    </font>
    <font>
      <sz val="11"/>
      <color theme="0"/>
      <name val="Times New Roman"/>
      <family val="1"/>
    </font>
    <font>
      <sz val="11"/>
      <color rgb="FFFF0000"/>
      <name val="Calibri"/>
      <family val="2"/>
      <scheme val="minor"/>
    </font>
    <font>
      <b/>
      <sz val="16"/>
      <name val="Times New Roman"/>
      <family val="1"/>
      <charset val="1"/>
    </font>
    <font>
      <b/>
      <sz val="11"/>
      <name val="Times New Roman"/>
      <family val="1"/>
      <charset val="1"/>
    </font>
    <font>
      <sz val="11"/>
      <color theme="1"/>
      <name val="Times New Roman"/>
      <family val="1"/>
      <charset val="1"/>
    </font>
    <font>
      <b/>
      <sz val="10"/>
      <name val="Times New Roman"/>
      <family val="1"/>
    </font>
    <font>
      <b/>
      <sz val="9"/>
      <name val="Times New Roman"/>
      <family val="1"/>
    </font>
    <font>
      <b/>
      <i/>
      <sz val="12"/>
      <name val="Times New Roman"/>
      <family val="1"/>
    </font>
    <font>
      <b/>
      <i/>
      <sz val="10"/>
      <name val="Times New Roman"/>
      <family val="1"/>
    </font>
    <font>
      <sz val="11"/>
      <name val="Calibri"/>
      <family val="2"/>
      <charset val="1"/>
    </font>
    <font>
      <sz val="10"/>
      <name val="Century Gothic"/>
      <family val="2"/>
    </font>
    <font>
      <sz val="11"/>
      <name val="Calibri"/>
      <family val="2"/>
      <scheme val="minor"/>
    </font>
    <font>
      <sz val="9"/>
      <name val="Times New Roman"/>
      <family val="1"/>
    </font>
    <font>
      <b/>
      <i/>
      <sz val="9"/>
      <name val="Times New Roman"/>
      <family val="1"/>
    </font>
    <font>
      <i/>
      <sz val="9"/>
      <name val="Times New Roman"/>
      <family val="1"/>
    </font>
    <font>
      <sz val="9"/>
      <color theme="1"/>
      <name val="Calibri"/>
      <family val="2"/>
      <scheme val="minor"/>
    </font>
  </fonts>
  <fills count="24">
    <fill>
      <patternFill patternType="none"/>
    </fill>
    <fill>
      <patternFill patternType="gray125"/>
    </fill>
    <fill>
      <patternFill patternType="solid">
        <fgColor theme="0"/>
        <bgColor indexed="64"/>
      </patternFill>
    </fill>
    <fill>
      <patternFill patternType="solid">
        <fgColor theme="6" tint="0.59999389629810485"/>
        <bgColor indexed="64"/>
      </patternFill>
    </fill>
    <fill>
      <patternFill patternType="solid">
        <fgColor theme="6" tint="-0.249977111117893"/>
        <bgColor indexed="64"/>
      </patternFill>
    </fill>
    <fill>
      <patternFill patternType="solid">
        <fgColor theme="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EB9C"/>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rgb="FFFFF4C5"/>
        <bgColor indexed="64"/>
      </patternFill>
    </fill>
    <fill>
      <patternFill patternType="solid">
        <fgColor theme="0"/>
        <bgColor indexed="22"/>
      </patternFill>
    </fill>
    <fill>
      <patternFill patternType="solid">
        <fgColor theme="4" tint="0.39997558519241921"/>
        <bgColor indexed="64"/>
      </patternFill>
    </fill>
    <fill>
      <patternFill patternType="solid">
        <fgColor rgb="FFFFFFFF"/>
        <bgColor rgb="FFEEECE1"/>
      </patternFill>
    </fill>
    <fill>
      <patternFill patternType="solid">
        <fgColor theme="0"/>
        <bgColor rgb="FFFFFF00"/>
      </patternFill>
    </fill>
    <fill>
      <patternFill patternType="solid">
        <fgColor rgb="FFD7E4BD"/>
        <bgColor rgb="FFD9D9D9"/>
      </patternFill>
    </fill>
    <fill>
      <patternFill patternType="solid">
        <fgColor theme="0"/>
        <bgColor rgb="FFEEECE1"/>
      </patternFill>
    </fill>
    <fill>
      <patternFill patternType="solid">
        <fgColor theme="0"/>
        <bgColor indexed="45"/>
      </patternFill>
    </fill>
    <fill>
      <patternFill patternType="solid">
        <fgColor theme="0"/>
        <bgColor indexed="52"/>
      </patternFill>
    </fill>
    <fill>
      <patternFill patternType="solid">
        <fgColor rgb="FFFFFF00"/>
        <bgColor indexed="64"/>
      </patternFill>
    </fill>
    <fill>
      <patternFill patternType="solid">
        <fgColor rgb="FF00B050"/>
        <bgColor indexed="64"/>
      </patternFill>
    </fill>
    <fill>
      <patternFill patternType="solid">
        <fgColor rgb="FFFFFF00"/>
        <bgColor rgb="FFFFFF00"/>
      </patternFill>
    </fill>
  </fills>
  <borders count="101">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thin">
        <color indexed="64"/>
      </top>
      <bottom/>
      <diagonal/>
    </border>
    <border>
      <left style="thin">
        <color indexed="64"/>
      </left>
      <right/>
      <top style="thin">
        <color indexed="64"/>
      </top>
      <bottom/>
      <diagonal/>
    </border>
    <border>
      <left style="thin">
        <color indexed="64"/>
      </left>
      <right/>
      <top style="medium">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diagonal/>
    </border>
    <border>
      <left style="thin">
        <color indexed="64"/>
      </left>
      <right/>
      <top style="medium">
        <color indexed="64"/>
      </top>
      <bottom style="thin">
        <color indexed="64"/>
      </bottom>
      <diagonal/>
    </border>
    <border>
      <left style="medium">
        <color indexed="64"/>
      </left>
      <right/>
      <top style="medium">
        <color indexed="64"/>
      </top>
      <bottom style="medium">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rgb="FF000000"/>
      </right>
      <top style="medium">
        <color indexed="64"/>
      </top>
      <bottom style="medium">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8"/>
      </right>
      <top style="thin">
        <color indexed="8"/>
      </top>
      <bottom style="thin">
        <color indexed="8"/>
      </bottom>
      <diagonal/>
    </border>
    <border>
      <left style="medium">
        <color indexed="64"/>
      </left>
      <right/>
      <top style="thin">
        <color indexed="8"/>
      </top>
      <bottom style="thin">
        <color indexed="8"/>
      </bottom>
      <diagonal/>
    </border>
    <border>
      <left style="medium">
        <color indexed="64"/>
      </left>
      <right style="thin">
        <color indexed="8"/>
      </right>
      <top/>
      <bottom style="thin">
        <color indexed="8"/>
      </bottom>
      <diagonal/>
    </border>
    <border>
      <left style="thin">
        <color indexed="8"/>
      </left>
      <right style="medium">
        <color indexed="64"/>
      </right>
      <top style="thin">
        <color indexed="8"/>
      </top>
      <bottom style="thin">
        <color indexed="8"/>
      </bottom>
      <diagonal/>
    </border>
    <border>
      <left style="medium">
        <color auto="1"/>
      </left>
      <right style="medium">
        <color auto="1"/>
      </right>
      <top/>
      <bottom style="thin">
        <color auto="1"/>
      </bottom>
      <diagonal/>
    </border>
    <border>
      <left style="thin">
        <color auto="1"/>
      </left>
      <right style="thin">
        <color auto="1"/>
      </right>
      <top/>
      <bottom style="thin">
        <color auto="1"/>
      </bottom>
      <diagonal/>
    </border>
    <border>
      <left style="thin">
        <color auto="1"/>
      </left>
      <right style="medium">
        <color indexed="64"/>
      </right>
      <top/>
      <bottom style="thin">
        <color auto="1"/>
      </bottom>
      <diagonal/>
    </border>
    <border>
      <left/>
      <right/>
      <top/>
      <bottom style="thin">
        <color auto="1"/>
      </bottom>
      <diagonal/>
    </border>
    <border>
      <left/>
      <right/>
      <top style="thin">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diagonal/>
    </border>
    <border>
      <left/>
      <right/>
      <top style="thin">
        <color auto="1"/>
      </top>
      <bottom/>
      <diagonal/>
    </border>
    <border>
      <left style="medium">
        <color auto="1"/>
      </left>
      <right style="thin">
        <color auto="1"/>
      </right>
      <top style="thin">
        <color auto="1"/>
      </top>
      <bottom style="thin">
        <color auto="1"/>
      </bottom>
      <diagonal/>
    </border>
    <border>
      <left style="thin">
        <color auto="1"/>
      </left>
      <right/>
      <top style="thin">
        <color auto="1"/>
      </top>
      <bottom/>
      <diagonal/>
    </border>
    <border>
      <left style="thin">
        <color auto="1"/>
      </left>
      <right style="medium">
        <color auto="1"/>
      </right>
      <top style="thin">
        <color auto="1"/>
      </top>
      <bottom/>
      <diagonal/>
    </border>
    <border>
      <left style="medium">
        <color auto="1"/>
      </left>
      <right style="thin">
        <color auto="1"/>
      </right>
      <top style="thin">
        <color auto="1"/>
      </top>
      <bottom/>
      <diagonal/>
    </border>
    <border>
      <left style="medium">
        <color auto="1"/>
      </left>
      <right/>
      <top style="thin">
        <color auto="1"/>
      </top>
      <bottom style="thin">
        <color auto="1"/>
      </bottom>
      <diagonal/>
    </border>
    <border>
      <left style="thin">
        <color indexed="64"/>
      </left>
      <right style="thin">
        <color indexed="64"/>
      </right>
      <top style="thin">
        <color indexed="64"/>
      </top>
      <bottom style="thin">
        <color indexed="64"/>
      </bottom>
      <diagonal/>
    </border>
    <border>
      <left/>
      <right style="medium">
        <color indexed="64"/>
      </right>
      <top style="thin">
        <color auto="1"/>
      </top>
      <bottom style="thin">
        <color auto="1"/>
      </bottom>
      <diagonal/>
    </border>
    <border>
      <left style="thin">
        <color indexed="8"/>
      </left>
      <right style="thin">
        <color indexed="8"/>
      </right>
      <top style="thin">
        <color indexed="8"/>
      </top>
      <bottom style="thin">
        <color indexed="8"/>
      </bottom>
      <diagonal/>
    </border>
    <border>
      <left style="medium">
        <color auto="1"/>
      </left>
      <right style="medium">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medium">
        <color auto="1"/>
      </left>
      <right/>
      <top style="thin">
        <color auto="1"/>
      </top>
      <bottom/>
      <diagonal/>
    </border>
    <border>
      <left/>
      <right style="medium">
        <color indexed="64"/>
      </right>
      <top style="thin">
        <color auto="1"/>
      </top>
      <bottom/>
      <diagonal/>
    </border>
    <border>
      <left style="medium">
        <color auto="1"/>
      </left>
      <right/>
      <top/>
      <bottom style="thin">
        <color indexed="64"/>
      </bottom>
      <diagonal/>
    </border>
    <border>
      <left/>
      <right style="medium">
        <color indexed="64"/>
      </right>
      <top/>
      <bottom style="thin">
        <color indexed="64"/>
      </bottom>
      <diagonal/>
    </border>
    <border>
      <left style="medium">
        <color auto="1"/>
      </left>
      <right style="medium">
        <color indexed="64"/>
      </right>
      <top style="thin">
        <color indexed="8"/>
      </top>
      <bottom/>
      <diagonal/>
    </border>
    <border>
      <left style="thin">
        <color auto="1"/>
      </left>
      <right style="thin">
        <color indexed="64"/>
      </right>
      <top style="medium">
        <color auto="1"/>
      </top>
      <bottom/>
      <diagonal/>
    </border>
    <border>
      <left style="thin">
        <color auto="1"/>
      </left>
      <right/>
      <top style="medium">
        <color auto="1"/>
      </top>
      <bottom/>
      <diagonal/>
    </border>
    <border>
      <left/>
      <right style="thin">
        <color auto="1"/>
      </right>
      <top style="medium">
        <color auto="1"/>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top style="thin">
        <color rgb="FF000000"/>
      </top>
      <bottom style="thin">
        <color rgb="FF000000"/>
      </bottom>
      <diagonal/>
    </border>
    <border>
      <left style="thin">
        <color indexed="64"/>
      </left>
      <right/>
      <top/>
      <bottom style="thin">
        <color indexed="64"/>
      </bottom>
      <diagonal/>
    </border>
    <border>
      <left style="medium">
        <color auto="1"/>
      </left>
      <right style="thin">
        <color indexed="64"/>
      </right>
      <top/>
      <bottom style="thin">
        <color indexed="64"/>
      </bottom>
      <diagonal/>
    </border>
    <border>
      <left style="medium">
        <color indexed="64"/>
      </left>
      <right style="medium">
        <color indexed="64"/>
      </right>
      <top style="thin">
        <color indexed="64"/>
      </top>
      <bottom/>
      <diagonal/>
    </border>
    <border>
      <left/>
      <right style="medium">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11">
    <xf numFmtId="0" fontId="0" fillId="0" borderId="0"/>
    <xf numFmtId="0" fontId="24" fillId="0" borderId="0" applyNumberFormat="0" applyFill="0" applyBorder="0" applyAlignment="0" applyProtection="0">
      <alignment vertical="top"/>
      <protection locked="0"/>
    </xf>
    <xf numFmtId="0" fontId="39" fillId="6" borderId="0" applyNumberFormat="0" applyBorder="0" applyAlignment="0" applyProtection="0"/>
    <xf numFmtId="0" fontId="40" fillId="7" borderId="0" applyNumberFormat="0" applyBorder="0" applyAlignment="0" applyProtection="0"/>
    <xf numFmtId="0" fontId="41" fillId="8" borderId="0" applyNumberFormat="0" applyBorder="0" applyAlignment="0" applyProtection="0"/>
    <xf numFmtId="43" fontId="51" fillId="0" borderId="0" applyFont="0" applyFill="0" applyBorder="0" applyAlignment="0" applyProtection="0"/>
    <xf numFmtId="9" fontId="51" fillId="0" borderId="0" applyFont="0" applyFill="0" applyBorder="0" applyAlignment="0" applyProtection="0"/>
    <xf numFmtId="0" fontId="24" fillId="0" borderId="0" applyNumberFormat="0" applyFill="0" applyBorder="0" applyAlignment="0" applyProtection="0">
      <alignment vertical="top"/>
      <protection locked="0"/>
    </xf>
    <xf numFmtId="0" fontId="51" fillId="0" borderId="0"/>
    <xf numFmtId="0" fontId="56" fillId="0" borderId="0"/>
    <xf numFmtId="165" fontId="56" fillId="0" borderId="0" applyBorder="0" applyProtection="0"/>
  </cellStyleXfs>
  <cellXfs count="865">
    <xf numFmtId="0" fontId="0" fillId="0" borderId="0" xfId="0"/>
    <xf numFmtId="0" fontId="25" fillId="0" borderId="0" xfId="0" applyFont="1" applyFill="1" applyProtection="1"/>
    <xf numFmtId="0" fontId="25" fillId="0" borderId="0" xfId="0" applyFont="1" applyProtection="1"/>
    <xf numFmtId="0" fontId="1" fillId="0" borderId="0" xfId="0" applyFont="1" applyFill="1" applyProtection="1"/>
    <xf numFmtId="0" fontId="3" fillId="0" borderId="0" xfId="0" applyFont="1" applyProtection="1"/>
    <xf numFmtId="0" fontId="6" fillId="0" borderId="0" xfId="0" applyFont="1" applyFill="1" applyProtection="1"/>
    <xf numFmtId="0" fontId="0" fillId="0" borderId="0" xfId="0" applyFill="1"/>
    <xf numFmtId="0" fontId="8" fillId="0" borderId="0" xfId="0" applyFont="1" applyFill="1" applyBorder="1" applyAlignment="1" applyProtection="1">
      <alignment vertical="top" wrapText="1"/>
    </xf>
    <xf numFmtId="0" fontId="7" fillId="0" borderId="0" xfId="0" applyFont="1" applyFill="1" applyBorder="1" applyAlignment="1" applyProtection="1">
      <alignment vertical="top" wrapText="1"/>
    </xf>
    <xf numFmtId="0" fontId="7" fillId="0" borderId="0" xfId="0" applyFont="1" applyFill="1" applyBorder="1" applyAlignment="1" applyProtection="1"/>
    <xf numFmtId="0" fontId="7" fillId="0" borderId="0" xfId="0" applyFont="1" applyFill="1" applyBorder="1" applyProtection="1"/>
    <xf numFmtId="0" fontId="0" fillId="0" borderId="0" xfId="0" applyAlignment="1">
      <alignment horizontal="left" vertical="center"/>
    </xf>
    <xf numFmtId="0" fontId="1" fillId="0" borderId="0" xfId="0" applyFont="1" applyFill="1" applyBorder="1" applyProtection="1"/>
    <xf numFmtId="0" fontId="1" fillId="0" borderId="0" xfId="0" applyFont="1" applyFill="1" applyBorder="1" applyAlignment="1" applyProtection="1">
      <alignment vertical="top" wrapText="1"/>
    </xf>
    <xf numFmtId="0" fontId="1" fillId="2" borderId="1" xfId="0" applyFont="1" applyFill="1" applyBorder="1" applyAlignment="1" applyProtection="1">
      <alignment horizontal="left" vertical="top" wrapText="1"/>
      <protection locked="0"/>
    </xf>
    <xf numFmtId="1" fontId="1" fillId="2" borderId="2" xfId="0" applyNumberFormat="1" applyFont="1" applyFill="1" applyBorder="1" applyAlignment="1" applyProtection="1">
      <alignment horizontal="left"/>
      <protection locked="0"/>
    </xf>
    <xf numFmtId="0" fontId="1" fillId="2" borderId="1" xfId="0" applyFont="1" applyFill="1" applyBorder="1" applyAlignment="1" applyProtection="1">
      <alignment vertical="top" wrapText="1"/>
      <protection locked="0"/>
    </xf>
    <xf numFmtId="0" fontId="1" fillId="2" borderId="2" xfId="0" applyFont="1" applyFill="1" applyBorder="1" applyProtection="1">
      <protection locked="0"/>
    </xf>
    <xf numFmtId="164" fontId="1" fillId="2" borderId="4" xfId="0" applyNumberFormat="1" applyFont="1" applyFill="1" applyBorder="1" applyAlignment="1" applyProtection="1">
      <alignment horizontal="left"/>
      <protection locked="0"/>
    </xf>
    <xf numFmtId="0" fontId="25" fillId="0" borderId="0" xfId="0" applyFont="1" applyAlignment="1">
      <alignment horizontal="left" vertical="center"/>
    </xf>
    <xf numFmtId="0" fontId="25" fillId="0" borderId="0" xfId="0" applyFont="1"/>
    <xf numFmtId="0" fontId="25" fillId="0" borderId="0" xfId="0" applyFont="1" applyFill="1"/>
    <xf numFmtId="0" fontId="2" fillId="0" borderId="0" xfId="0" applyFont="1" applyFill="1" applyBorder="1" applyAlignment="1" applyProtection="1">
      <alignment vertical="top" wrapText="1"/>
    </xf>
    <xf numFmtId="0" fontId="1" fillId="2" borderId="6" xfId="0" applyFont="1" applyFill="1" applyBorder="1" applyAlignment="1" applyProtection="1">
      <alignment vertical="top" wrapText="1"/>
    </xf>
    <xf numFmtId="0" fontId="1" fillId="0" borderId="0" xfId="0" applyFont="1" applyFill="1" applyBorder="1" applyAlignment="1" applyProtection="1">
      <alignment horizontal="left" vertical="center" wrapText="1"/>
    </xf>
    <xf numFmtId="0" fontId="25" fillId="0" borderId="0" xfId="0" applyFont="1" applyAlignment="1">
      <alignment wrapText="1"/>
    </xf>
    <xf numFmtId="0" fontId="2" fillId="0" borderId="0" xfId="0" applyFont="1" applyFill="1" applyBorder="1" applyAlignment="1" applyProtection="1">
      <alignment horizontal="left" vertical="center" wrapText="1"/>
    </xf>
    <xf numFmtId="0" fontId="1" fillId="0" borderId="0" xfId="0" applyFont="1" applyFill="1" applyBorder="1" applyAlignment="1" applyProtection="1">
      <alignment horizontal="left" vertical="center"/>
    </xf>
    <xf numFmtId="0" fontId="1" fillId="0" borderId="0" xfId="0" applyFont="1" applyFill="1" applyBorder="1" applyAlignment="1" applyProtection="1"/>
    <xf numFmtId="0" fontId="25" fillId="0" borderId="0" xfId="0" applyFont="1" applyAlignment="1"/>
    <xf numFmtId="0" fontId="1" fillId="2" borderId="2" xfId="0" applyFont="1" applyFill="1" applyBorder="1" applyAlignment="1" applyProtection="1">
      <alignment horizontal="left" vertical="top" wrapText="1"/>
    </xf>
    <xf numFmtId="0" fontId="1" fillId="2" borderId="3" xfId="0" applyFont="1" applyFill="1" applyBorder="1" applyAlignment="1" applyProtection="1">
      <alignment horizontal="left" vertical="top" wrapText="1"/>
    </xf>
    <xf numFmtId="0" fontId="1" fillId="2" borderId="4" xfId="0" applyFont="1" applyFill="1" applyBorder="1" applyAlignment="1" applyProtection="1">
      <alignment horizontal="left" vertical="top" wrapText="1"/>
    </xf>
    <xf numFmtId="0" fontId="1" fillId="2" borderId="7" xfId="0" applyFont="1" applyFill="1" applyBorder="1" applyAlignment="1" applyProtection="1">
      <alignment vertical="top" wrapText="1"/>
    </xf>
    <xf numFmtId="0" fontId="16" fillId="2" borderId="1" xfId="0" applyFont="1" applyFill="1" applyBorder="1" applyAlignment="1" applyProtection="1">
      <alignment vertical="top" wrapText="1"/>
    </xf>
    <xf numFmtId="0" fontId="16" fillId="2" borderId="1" xfId="0" applyFont="1" applyFill="1" applyBorder="1" applyAlignment="1" applyProtection="1">
      <alignment horizontal="center" vertical="top" wrapText="1"/>
    </xf>
    <xf numFmtId="0" fontId="28" fillId="4" borderId="13" xfId="0" applyFont="1" applyFill="1" applyBorder="1" applyAlignment="1">
      <alignment horizontal="center" vertical="center" wrapText="1"/>
    </xf>
    <xf numFmtId="0" fontId="17" fillId="3" borderId="10" xfId="0" applyFont="1" applyFill="1" applyBorder="1" applyAlignment="1" applyProtection="1">
      <alignment horizontal="left" vertical="top" wrapText="1"/>
    </xf>
    <xf numFmtId="0" fontId="27" fillId="3" borderId="14" xfId="0" applyFont="1" applyFill="1" applyBorder="1" applyAlignment="1" applyProtection="1">
      <alignment vertical="top" wrapText="1"/>
    </xf>
    <xf numFmtId="0" fontId="1" fillId="3" borderId="15" xfId="0" applyFont="1" applyFill="1" applyBorder="1" applyProtection="1"/>
    <xf numFmtId="0" fontId="1" fillId="3" borderId="16" xfId="0" applyFont="1" applyFill="1" applyBorder="1" applyAlignment="1" applyProtection="1">
      <alignment horizontal="left" vertical="center"/>
    </xf>
    <xf numFmtId="0" fontId="1" fillId="3" borderId="16" xfId="0" applyFont="1" applyFill="1" applyBorder="1" applyProtection="1"/>
    <xf numFmtId="0" fontId="1" fillId="3" borderId="17" xfId="0" applyFont="1" applyFill="1" applyBorder="1" applyProtection="1"/>
    <xf numFmtId="0" fontId="1" fillId="3" borderId="18" xfId="0" applyFont="1" applyFill="1" applyBorder="1" applyProtection="1"/>
    <xf numFmtId="0" fontId="1" fillId="3" borderId="19" xfId="0" applyFont="1" applyFill="1" applyBorder="1" applyProtection="1"/>
    <xf numFmtId="0" fontId="1" fillId="3" borderId="0" xfId="0" applyFont="1" applyFill="1" applyBorder="1" applyAlignment="1" applyProtection="1">
      <alignment horizontal="left" vertical="center"/>
    </xf>
    <xf numFmtId="0" fontId="1" fillId="3" borderId="0" xfId="0" applyFont="1" applyFill="1" applyBorder="1" applyProtection="1"/>
    <xf numFmtId="0" fontId="1" fillId="3" borderId="18" xfId="0" applyFont="1" applyFill="1" applyBorder="1" applyAlignment="1" applyProtection="1">
      <alignment horizontal="left" vertical="center"/>
    </xf>
    <xf numFmtId="0" fontId="1" fillId="3" borderId="19" xfId="0" applyFont="1" applyFill="1" applyBorder="1" applyAlignment="1" applyProtection="1">
      <alignment horizontal="left" vertical="center"/>
    </xf>
    <xf numFmtId="0" fontId="1" fillId="3" borderId="0" xfId="0" applyFont="1" applyFill="1" applyBorder="1" applyAlignment="1" applyProtection="1">
      <alignment horizontal="left" vertical="center" wrapText="1"/>
    </xf>
    <xf numFmtId="0" fontId="13" fillId="3" borderId="0" xfId="0" applyFont="1" applyFill="1" applyBorder="1" applyAlignment="1" applyProtection="1">
      <alignment horizontal="left" vertical="center"/>
    </xf>
    <xf numFmtId="0" fontId="10" fillId="3" borderId="0" xfId="0" applyFont="1" applyFill="1" applyBorder="1" applyAlignment="1" applyProtection="1">
      <alignment vertical="top" wrapText="1"/>
    </xf>
    <xf numFmtId="0" fontId="1" fillId="3" borderId="20" xfId="0" applyFont="1" applyFill="1" applyBorder="1" applyProtection="1"/>
    <xf numFmtId="0" fontId="1" fillId="3" borderId="21" xfId="0" applyFont="1" applyFill="1" applyBorder="1" applyAlignment="1" applyProtection="1">
      <alignment horizontal="left" vertical="center" wrapText="1"/>
    </xf>
    <xf numFmtId="0" fontId="1" fillId="3" borderId="21" xfId="0" applyFont="1" applyFill="1" applyBorder="1" applyAlignment="1" applyProtection="1">
      <alignment vertical="top" wrapText="1"/>
    </xf>
    <xf numFmtId="0" fontId="1" fillId="3" borderId="22" xfId="0" applyFont="1" applyFill="1" applyBorder="1" applyProtection="1"/>
    <xf numFmtId="0" fontId="15" fillId="3" borderId="19" xfId="0" applyFont="1" applyFill="1" applyBorder="1" applyAlignment="1" applyProtection="1">
      <alignment vertical="top" wrapText="1"/>
    </xf>
    <xf numFmtId="0" fontId="15" fillId="3" borderId="18" xfId="0" applyFont="1" applyFill="1" applyBorder="1" applyAlignment="1" applyProtection="1">
      <alignment vertical="top" wrapText="1"/>
    </xf>
    <xf numFmtId="0" fontId="15" fillId="3" borderId="0" xfId="0" applyFont="1" applyFill="1" applyBorder="1" applyProtection="1"/>
    <xf numFmtId="0" fontId="15" fillId="3" borderId="0" xfId="0" applyFont="1" applyFill="1" applyBorder="1" applyAlignment="1" applyProtection="1">
      <alignment vertical="top" wrapText="1"/>
    </xf>
    <xf numFmtId="0" fontId="16" fillId="3" borderId="0" xfId="0" applyFont="1" applyFill="1" applyBorder="1" applyAlignment="1" applyProtection="1">
      <alignment vertical="top" wrapText="1"/>
    </xf>
    <xf numFmtId="0" fontId="7" fillId="3" borderId="20" xfId="0" applyFont="1" applyFill="1" applyBorder="1" applyAlignment="1" applyProtection="1">
      <alignment vertical="top" wrapText="1"/>
    </xf>
    <xf numFmtId="0" fontId="7" fillId="3" borderId="21" xfId="0" applyFont="1" applyFill="1" applyBorder="1" applyAlignment="1" applyProtection="1">
      <alignment vertical="top" wrapText="1"/>
    </xf>
    <xf numFmtId="0" fontId="7" fillId="3" borderId="22" xfId="0" applyFont="1" applyFill="1" applyBorder="1" applyAlignment="1" applyProtection="1">
      <alignment vertical="top" wrapText="1"/>
    </xf>
    <xf numFmtId="0" fontId="25" fillId="3" borderId="15" xfId="0" applyFont="1" applyFill="1" applyBorder="1" applyAlignment="1">
      <alignment horizontal="left" vertical="center"/>
    </xf>
    <xf numFmtId="0" fontId="25" fillId="3" borderId="16" xfId="0" applyFont="1" applyFill="1" applyBorder="1" applyAlignment="1">
      <alignment horizontal="left" vertical="center"/>
    </xf>
    <xf numFmtId="0" fontId="25" fillId="3" borderId="16" xfId="0" applyFont="1" applyFill="1" applyBorder="1"/>
    <xf numFmtId="0" fontId="25" fillId="3" borderId="17" xfId="0" applyFont="1" applyFill="1" applyBorder="1"/>
    <xf numFmtId="0" fontId="25" fillId="3" borderId="18" xfId="0" applyFont="1" applyFill="1" applyBorder="1" applyAlignment="1">
      <alignment horizontal="left" vertical="center"/>
    </xf>
    <xf numFmtId="0" fontId="1" fillId="3" borderId="19" xfId="0" applyFont="1" applyFill="1" applyBorder="1" applyAlignment="1" applyProtection="1">
      <alignment vertical="top" wrapText="1"/>
    </xf>
    <xf numFmtId="0" fontId="1" fillId="3" borderId="18" xfId="0" applyFont="1" applyFill="1" applyBorder="1" applyAlignment="1" applyProtection="1">
      <alignment horizontal="left" vertical="center" wrapText="1"/>
    </xf>
    <xf numFmtId="0" fontId="1" fillId="3" borderId="0" xfId="0" applyFont="1" applyFill="1" applyBorder="1" applyAlignment="1" applyProtection="1">
      <alignment vertical="top" wrapText="1"/>
    </xf>
    <xf numFmtId="0" fontId="1" fillId="3" borderId="20" xfId="0" applyFont="1" applyFill="1" applyBorder="1" applyAlignment="1" applyProtection="1">
      <alignment horizontal="left" vertical="center" wrapText="1"/>
    </xf>
    <xf numFmtId="0" fontId="2" fillId="3" borderId="21" xfId="0" applyFont="1" applyFill="1" applyBorder="1" applyAlignment="1" applyProtection="1">
      <alignment vertical="top" wrapText="1"/>
    </xf>
    <xf numFmtId="0" fontId="1" fillId="3" borderId="22" xfId="0" applyFont="1" applyFill="1" applyBorder="1" applyAlignment="1" applyProtection="1">
      <alignment vertical="top" wrapText="1"/>
    </xf>
    <xf numFmtId="0" fontId="25" fillId="3" borderId="16" xfId="0" applyFont="1" applyFill="1" applyBorder="1" applyProtection="1"/>
    <xf numFmtId="0" fontId="25" fillId="3" borderId="17" xfId="0" applyFont="1" applyFill="1" applyBorder="1" applyProtection="1"/>
    <xf numFmtId="0" fontId="25" fillId="3" borderId="0" xfId="0" applyFont="1" applyFill="1" applyBorder="1" applyProtection="1"/>
    <xf numFmtId="0" fontId="25" fillId="3" borderId="19" xfId="0" applyFont="1" applyFill="1" applyBorder="1" applyProtection="1"/>
    <xf numFmtId="0" fontId="2" fillId="3" borderId="0" xfId="0" applyFont="1" applyFill="1" applyBorder="1" applyAlignment="1" applyProtection="1">
      <alignment horizontal="right" vertical="center"/>
    </xf>
    <xf numFmtId="0" fontId="2" fillId="3" borderId="0" xfId="0" applyFont="1" applyFill="1" applyBorder="1" applyAlignment="1" applyProtection="1">
      <alignment horizontal="right" vertical="top"/>
    </xf>
    <xf numFmtId="0" fontId="2" fillId="3" borderId="0" xfId="0" applyFont="1" applyFill="1" applyBorder="1" applyAlignment="1" applyProtection="1">
      <alignment horizontal="right"/>
    </xf>
    <xf numFmtId="0" fontId="6" fillId="3" borderId="19" xfId="0" applyFont="1" applyFill="1" applyBorder="1" applyProtection="1"/>
    <xf numFmtId="0" fontId="1" fillId="3" borderId="0" xfId="0" applyFont="1" applyFill="1" applyBorder="1" applyAlignment="1" applyProtection="1">
      <alignment horizontal="center"/>
    </xf>
    <xf numFmtId="0" fontId="2" fillId="3" borderId="0" xfId="0" applyFont="1" applyFill="1" applyBorder="1" applyProtection="1"/>
    <xf numFmtId="0" fontId="1" fillId="3" borderId="0" xfId="0" applyFont="1" applyFill="1" applyBorder="1" applyAlignment="1" applyProtection="1">
      <alignment horizontal="right"/>
    </xf>
    <xf numFmtId="0" fontId="1" fillId="3" borderId="21" xfId="0" applyFont="1" applyFill="1" applyBorder="1" applyProtection="1"/>
    <xf numFmtId="0" fontId="29" fillId="0" borderId="1" xfId="0" applyFont="1" applyBorder="1" applyAlignment="1">
      <alignment horizontal="center" readingOrder="1"/>
    </xf>
    <xf numFmtId="0" fontId="0" fillId="3" borderId="15" xfId="0" applyFill="1" applyBorder="1"/>
    <xf numFmtId="0" fontId="0" fillId="3" borderId="16" xfId="0" applyFill="1" applyBorder="1"/>
    <xf numFmtId="0" fontId="0" fillId="3" borderId="17" xfId="0" applyFill="1" applyBorder="1"/>
    <xf numFmtId="0" fontId="0" fillId="3" borderId="18" xfId="0" applyFill="1" applyBorder="1"/>
    <xf numFmtId="0" fontId="0" fillId="3" borderId="0" xfId="0" applyFill="1" applyBorder="1"/>
    <xf numFmtId="0" fontId="14" fillId="3" borderId="19" xfId="0" applyFont="1" applyFill="1" applyBorder="1" applyAlignment="1" applyProtection="1"/>
    <xf numFmtId="0" fontId="0" fillId="3" borderId="19" xfId="0" applyFill="1" applyBorder="1"/>
    <xf numFmtId="0" fontId="30" fillId="3" borderId="15" xfId="0" applyFont="1" applyFill="1" applyBorder="1" applyAlignment="1">
      <alignment vertical="center"/>
    </xf>
    <xf numFmtId="0" fontId="30" fillId="3" borderId="18" xfId="0" applyFont="1" applyFill="1" applyBorder="1" applyAlignment="1">
      <alignment vertical="center"/>
    </xf>
    <xf numFmtId="0" fontId="30" fillId="3" borderId="0" xfId="0" applyFont="1" applyFill="1" applyBorder="1" applyAlignment="1">
      <alignment vertical="center"/>
    </xf>
    <xf numFmtId="0" fontId="0" fillId="0" borderId="0" xfId="0" applyAlignment="1"/>
    <xf numFmtId="0" fontId="2" fillId="2" borderId="1" xfId="0" applyFont="1" applyFill="1" applyBorder="1" applyAlignment="1" applyProtection="1">
      <alignment horizontal="center" vertical="center" wrapText="1"/>
    </xf>
    <xf numFmtId="0" fontId="2" fillId="2" borderId="13" xfId="0" applyFont="1" applyFill="1" applyBorder="1" applyAlignment="1" applyProtection="1">
      <alignment horizontal="center" vertical="center" wrapText="1"/>
    </xf>
    <xf numFmtId="0" fontId="1" fillId="3" borderId="20" xfId="0" applyFont="1" applyFill="1" applyBorder="1" applyAlignment="1" applyProtection="1">
      <alignment vertical="center"/>
    </xf>
    <xf numFmtId="0" fontId="1" fillId="3" borderId="21" xfId="0" applyFont="1" applyFill="1" applyBorder="1" applyAlignment="1" applyProtection="1">
      <alignment vertical="center"/>
    </xf>
    <xf numFmtId="0" fontId="1" fillId="3" borderId="22" xfId="0" applyFont="1" applyFill="1" applyBorder="1" applyAlignment="1" applyProtection="1">
      <alignment vertical="center"/>
    </xf>
    <xf numFmtId="0" fontId="2" fillId="3" borderId="0" xfId="0" applyFont="1" applyFill="1" applyBorder="1" applyAlignment="1" applyProtection="1">
      <alignment horizontal="left" vertical="center" wrapText="1"/>
    </xf>
    <xf numFmtId="0" fontId="11" fillId="3" borderId="0" xfId="0" applyFont="1" applyFill="1" applyBorder="1" applyAlignment="1" applyProtection="1">
      <alignment horizontal="left" vertical="center" wrapText="1"/>
    </xf>
    <xf numFmtId="0" fontId="2" fillId="3" borderId="19" xfId="0" applyFont="1" applyFill="1" applyBorder="1" applyAlignment="1" applyProtection="1">
      <alignment horizontal="left" vertical="center" wrapText="1"/>
    </xf>
    <xf numFmtId="0" fontId="2" fillId="3" borderId="0" xfId="0" applyFont="1" applyFill="1" applyBorder="1" applyAlignment="1" applyProtection="1">
      <alignment horizontal="center" vertical="center" wrapText="1"/>
    </xf>
    <xf numFmtId="0" fontId="0" fillId="3" borderId="16" xfId="0" applyFill="1" applyBorder="1" applyAlignment="1"/>
    <xf numFmtId="0" fontId="0" fillId="3" borderId="0" xfId="0" applyFill="1" applyBorder="1" applyAlignment="1"/>
    <xf numFmtId="0" fontId="0" fillId="3" borderId="21" xfId="0" applyFill="1" applyBorder="1" applyAlignment="1"/>
    <xf numFmtId="0" fontId="0" fillId="2" borderId="1" xfId="0" applyFill="1" applyBorder="1" applyAlignment="1"/>
    <xf numFmtId="0" fontId="11" fillId="3" borderId="0" xfId="0" applyFont="1" applyFill="1" applyBorder="1" applyAlignment="1" applyProtection="1">
      <alignment horizontal="left" vertical="center" wrapText="1"/>
    </xf>
    <xf numFmtId="0" fontId="0" fillId="3" borderId="0" xfId="0" applyFill="1" applyAlignment="1">
      <alignment horizontal="left" vertical="center"/>
    </xf>
    <xf numFmtId="0" fontId="1" fillId="5" borderId="0" xfId="0" applyFont="1" applyFill="1" applyBorder="1" applyAlignment="1" applyProtection="1">
      <alignment horizontal="right" vertical="center"/>
    </xf>
    <xf numFmtId="0" fontId="1" fillId="3" borderId="0" xfId="0" applyFont="1" applyFill="1" applyBorder="1" applyAlignment="1" applyProtection="1">
      <alignment horizontal="right" vertical="center"/>
    </xf>
    <xf numFmtId="0" fontId="1" fillId="5" borderId="1" xfId="0" applyFont="1" applyFill="1" applyBorder="1" applyAlignment="1" applyProtection="1">
      <alignment horizontal="left" vertical="center"/>
    </xf>
    <xf numFmtId="0" fontId="25" fillId="3" borderId="15" xfId="0" applyFont="1" applyFill="1" applyBorder="1"/>
    <xf numFmtId="0" fontId="25" fillId="3" borderId="18" xfId="0" applyFont="1" applyFill="1" applyBorder="1"/>
    <xf numFmtId="0" fontId="25" fillId="3" borderId="19" xfId="0" applyFont="1" applyFill="1" applyBorder="1"/>
    <xf numFmtId="0" fontId="31" fillId="3" borderId="0" xfId="0" applyFont="1" applyFill="1" applyBorder="1"/>
    <xf numFmtId="0" fontId="32" fillId="3" borderId="0" xfId="0" applyFont="1" applyFill="1" applyBorder="1"/>
    <xf numFmtId="0" fontId="31" fillId="0" borderId="1" xfId="0" applyFont="1" applyFill="1" applyBorder="1" applyAlignment="1">
      <alignment vertical="top" wrapText="1"/>
    </xf>
    <xf numFmtId="0" fontId="25" fillId="0" borderId="1" xfId="0" applyFont="1" applyFill="1" applyBorder="1" applyAlignment="1">
      <alignment vertical="top" wrapText="1"/>
    </xf>
    <xf numFmtId="0" fontId="25" fillId="3" borderId="21" xfId="0" applyFont="1" applyFill="1" applyBorder="1"/>
    <xf numFmtId="0" fontId="33" fillId="0" borderId="1" xfId="0" applyFont="1" applyFill="1" applyBorder="1" applyAlignment="1">
      <alignment horizontal="center" vertical="top" wrapText="1"/>
    </xf>
    <xf numFmtId="0" fontId="33" fillId="0" borderId="27" xfId="0" applyFont="1" applyFill="1" applyBorder="1" applyAlignment="1">
      <alignment horizontal="center" vertical="top" wrapText="1"/>
    </xf>
    <xf numFmtId="0" fontId="33" fillId="0" borderId="1" xfId="0" applyFont="1" applyFill="1" applyBorder="1" applyAlignment="1">
      <alignment horizontal="center" vertical="top"/>
    </xf>
    <xf numFmtId="0" fontId="11" fillId="3" borderId="0" xfId="0" applyFont="1" applyFill="1" applyBorder="1" applyAlignment="1" applyProtection="1">
      <alignment horizontal="center" wrapText="1"/>
    </xf>
    <xf numFmtId="0" fontId="2" fillId="2" borderId="28" xfId="0" applyFont="1" applyFill="1" applyBorder="1" applyAlignment="1" applyProtection="1">
      <alignment horizontal="center" vertical="center" wrapText="1"/>
    </xf>
    <xf numFmtId="0" fontId="2" fillId="3" borderId="0" xfId="0" applyFont="1" applyFill="1" applyBorder="1" applyAlignment="1" applyProtection="1">
      <alignment horizontal="left" vertical="center" wrapText="1"/>
    </xf>
    <xf numFmtId="0" fontId="25" fillId="0" borderId="0" xfId="0" applyFont="1" applyFill="1" applyAlignment="1" applyProtection="1">
      <alignment horizontal="right"/>
    </xf>
    <xf numFmtId="0" fontId="25" fillId="3" borderId="15" xfId="0" applyFont="1" applyFill="1" applyBorder="1" applyAlignment="1" applyProtection="1">
      <alignment horizontal="right"/>
    </xf>
    <xf numFmtId="0" fontId="25" fillId="3" borderId="16" xfId="0" applyFont="1" applyFill="1" applyBorder="1" applyAlignment="1" applyProtection="1">
      <alignment horizontal="right"/>
    </xf>
    <xf numFmtId="0" fontId="25" fillId="3" borderId="18" xfId="0" applyFont="1" applyFill="1" applyBorder="1" applyAlignment="1" applyProtection="1">
      <alignment horizontal="right"/>
    </xf>
    <xf numFmtId="0" fontId="25" fillId="3" borderId="0" xfId="0" applyFont="1" applyFill="1" applyBorder="1" applyAlignment="1" applyProtection="1">
      <alignment horizontal="right"/>
    </xf>
    <xf numFmtId="0" fontId="1" fillId="3" borderId="18" xfId="0" applyFont="1" applyFill="1" applyBorder="1" applyAlignment="1" applyProtection="1">
      <alignment horizontal="right"/>
    </xf>
    <xf numFmtId="0" fontId="1" fillId="3" borderId="18" xfId="0" applyFont="1" applyFill="1" applyBorder="1" applyAlignment="1" applyProtection="1">
      <alignment horizontal="right" vertical="top" wrapText="1"/>
    </xf>
    <xf numFmtId="0" fontId="34" fillId="3" borderId="0" xfId="0" applyFont="1" applyFill="1" applyBorder="1" applyAlignment="1" applyProtection="1">
      <alignment horizontal="right"/>
    </xf>
    <xf numFmtId="0" fontId="4" fillId="3" borderId="0" xfId="0" applyFont="1" applyFill="1" applyBorder="1" applyAlignment="1" applyProtection="1">
      <alignment horizontal="right"/>
    </xf>
    <xf numFmtId="0" fontId="5" fillId="3" borderId="0" xfId="0" applyFont="1" applyFill="1" applyBorder="1" applyAlignment="1" applyProtection="1">
      <alignment horizontal="right"/>
    </xf>
    <xf numFmtId="0" fontId="1" fillId="3" borderId="20" xfId="0" applyFont="1" applyFill="1" applyBorder="1" applyAlignment="1" applyProtection="1">
      <alignment horizontal="right"/>
    </xf>
    <xf numFmtId="0" fontId="1" fillId="3" borderId="21" xfId="0" applyFont="1" applyFill="1" applyBorder="1" applyAlignment="1" applyProtection="1">
      <alignment horizontal="right"/>
    </xf>
    <xf numFmtId="0" fontId="1" fillId="2" borderId="14" xfId="0" applyFont="1" applyFill="1" applyBorder="1" applyAlignment="1" applyProtection="1">
      <alignment vertical="top" wrapText="1"/>
    </xf>
    <xf numFmtId="0" fontId="2" fillId="2" borderId="28" xfId="0" applyFont="1" applyFill="1" applyBorder="1" applyAlignment="1" applyProtection="1">
      <alignment horizontal="right" vertical="center" wrapText="1"/>
    </xf>
    <xf numFmtId="0" fontId="2" fillId="2" borderId="14" xfId="0" applyFont="1" applyFill="1" applyBorder="1" applyAlignment="1" applyProtection="1">
      <alignment horizontal="center" vertical="center" wrapText="1"/>
    </xf>
    <xf numFmtId="0" fontId="35" fillId="2" borderId="1" xfId="0" applyFont="1" applyFill="1" applyBorder="1" applyAlignment="1" applyProtection="1">
      <alignment horizontal="center"/>
    </xf>
    <xf numFmtId="0" fontId="4" fillId="3" borderId="0" xfId="0" applyFont="1" applyFill="1" applyBorder="1" applyAlignment="1" applyProtection="1"/>
    <xf numFmtId="0" fontId="15" fillId="2" borderId="5" xfId="0" applyFont="1" applyFill="1" applyBorder="1" applyAlignment="1" applyProtection="1">
      <alignment vertical="top" wrapText="1"/>
    </xf>
    <xf numFmtId="0" fontId="1" fillId="3" borderId="0" xfId="0" applyFont="1" applyFill="1" applyBorder="1" applyAlignment="1" applyProtection="1">
      <alignment horizontal="left" vertical="top" wrapText="1"/>
    </xf>
    <xf numFmtId="0" fontId="2" fillId="3" borderId="0" xfId="0" applyFont="1" applyFill="1" applyBorder="1" applyAlignment="1" applyProtection="1">
      <alignment horizontal="left" vertical="center" wrapText="1"/>
    </xf>
    <xf numFmtId="0" fontId="0" fillId="3" borderId="0" xfId="0" applyFill="1"/>
    <xf numFmtId="0" fontId="34" fillId="3" borderId="1" xfId="0" applyFont="1" applyFill="1" applyBorder="1" applyAlignment="1">
      <alignment horizontal="center" vertical="center" wrapText="1"/>
    </xf>
    <xf numFmtId="0" fontId="25" fillId="3" borderId="20" xfId="0" applyFont="1" applyFill="1" applyBorder="1"/>
    <xf numFmtId="0" fontId="25" fillId="3" borderId="22" xfId="0" applyFont="1" applyFill="1" applyBorder="1"/>
    <xf numFmtId="0" fontId="4" fillId="3" borderId="0" xfId="0" applyFont="1" applyFill="1" applyBorder="1" applyAlignment="1" applyProtection="1">
      <alignment horizontal="center" vertical="center" wrapText="1"/>
    </xf>
    <xf numFmtId="0" fontId="0" fillId="0" borderId="0" xfId="0" applyProtection="1"/>
    <xf numFmtId="0" fontId="0" fillId="9" borderId="1" xfId="0" applyFill="1" applyBorder="1" applyProtection="1">
      <protection locked="0"/>
    </xf>
    <xf numFmtId="0" fontId="0" fillId="0" borderId="14" xfId="0" applyBorder="1" applyProtection="1"/>
    <xf numFmtId="0" fontId="44" fillId="11" borderId="50" xfId="0" applyFont="1" applyFill="1" applyBorder="1" applyAlignment="1" applyProtection="1">
      <alignment horizontal="left" vertical="center" wrapText="1"/>
    </xf>
    <xf numFmtId="0" fontId="44" fillId="11" borderId="9" xfId="0" applyFont="1" applyFill="1" applyBorder="1" applyAlignment="1" applyProtection="1">
      <alignment horizontal="left" vertical="center" wrapText="1"/>
    </xf>
    <xf numFmtId="0" fontId="44" fillId="11" borderId="7" xfId="0" applyFont="1" applyFill="1" applyBorder="1" applyAlignment="1" applyProtection="1">
      <alignment horizontal="left" vertical="center" wrapText="1"/>
    </xf>
    <xf numFmtId="0" fontId="45" fillId="0" borderId="8" xfId="0" applyFont="1" applyBorder="1" applyAlignment="1" applyProtection="1">
      <alignment horizontal="left" vertical="center"/>
    </xf>
    <xf numFmtId="0" fontId="45" fillId="0" borderId="53" xfId="0" applyFont="1" applyBorder="1" applyAlignment="1" applyProtection="1">
      <alignment horizontal="left" vertical="center"/>
    </xf>
    <xf numFmtId="0" fontId="41" fillId="12" borderId="9" xfId="4" applyFont="1" applyFill="1" applyBorder="1" applyAlignment="1" applyProtection="1">
      <alignment horizontal="center" vertical="center"/>
      <protection locked="0"/>
    </xf>
    <xf numFmtId="0" fontId="46" fillId="12" borderId="9" xfId="4" applyFont="1" applyFill="1" applyBorder="1" applyAlignment="1" applyProtection="1">
      <alignment horizontal="center" vertical="center"/>
      <protection locked="0"/>
    </xf>
    <xf numFmtId="0" fontId="46" fillId="12" borderId="6" xfId="4" applyFont="1" applyFill="1" applyBorder="1" applyAlignment="1" applyProtection="1">
      <alignment horizontal="center" vertical="center"/>
      <protection locked="0"/>
    </xf>
    <xf numFmtId="0" fontId="47" fillId="0" borderId="9" xfId="0" applyFont="1" applyBorder="1" applyAlignment="1" applyProtection="1">
      <alignment horizontal="left" vertical="center"/>
    </xf>
    <xf numFmtId="10" fontId="46" fillId="8" borderId="9" xfId="4" applyNumberFormat="1" applyFont="1" applyBorder="1" applyAlignment="1" applyProtection="1">
      <alignment horizontal="center" vertical="center"/>
      <protection locked="0"/>
    </xf>
    <xf numFmtId="10" fontId="46" fillId="8" borderId="6" xfId="4" applyNumberFormat="1" applyFont="1" applyBorder="1" applyAlignment="1" applyProtection="1">
      <alignment horizontal="center" vertical="center"/>
      <protection locked="0"/>
    </xf>
    <xf numFmtId="0" fontId="47" fillId="0" borderId="50" xfId="0" applyFont="1" applyBorder="1" applyAlignment="1" applyProtection="1">
      <alignment horizontal="left" vertical="center"/>
    </xf>
    <xf numFmtId="10" fontId="46" fillId="12" borderId="9" xfId="4" applyNumberFormat="1" applyFont="1" applyFill="1" applyBorder="1" applyAlignment="1" applyProtection="1">
      <alignment horizontal="center" vertical="center"/>
      <protection locked="0"/>
    </xf>
    <xf numFmtId="10" fontId="46" fillId="12" borderId="6" xfId="4" applyNumberFormat="1" applyFont="1" applyFill="1" applyBorder="1" applyAlignment="1" applyProtection="1">
      <alignment horizontal="center" vertical="center"/>
      <protection locked="0"/>
    </xf>
    <xf numFmtId="0" fontId="0" fillId="0" borderId="0" xfId="0" applyAlignment="1" applyProtection="1">
      <alignment horizontal="left"/>
    </xf>
    <xf numFmtId="0" fontId="0" fillId="0" borderId="0" xfId="0" applyProtection="1">
      <protection locked="0"/>
    </xf>
    <xf numFmtId="0" fontId="44" fillId="11" borderId="54" xfId="0" applyFont="1" applyFill="1" applyBorder="1" applyAlignment="1" applyProtection="1">
      <alignment horizontal="center" vertical="center" wrapText="1"/>
    </xf>
    <xf numFmtId="0" fontId="44" fillId="11" borderId="38" xfId="0" applyFont="1" applyFill="1" applyBorder="1" applyAlignment="1" applyProtection="1">
      <alignment horizontal="center" vertical="center" wrapText="1"/>
    </xf>
    <xf numFmtId="0" fontId="45" fillId="0" borderId="9" xfId="0" applyFont="1" applyFill="1" applyBorder="1" applyAlignment="1" applyProtection="1">
      <alignment vertical="center" wrapText="1"/>
    </xf>
    <xf numFmtId="0" fontId="41" fillId="8" borderId="9" xfId="4" applyBorder="1" applyAlignment="1" applyProtection="1">
      <alignment wrapText="1"/>
      <protection locked="0"/>
    </xf>
    <xf numFmtId="0" fontId="41" fillId="12" borderId="9" xfId="4" applyFill="1" applyBorder="1" applyAlignment="1" applyProtection="1">
      <alignment wrapText="1"/>
      <protection locked="0"/>
    </xf>
    <xf numFmtId="0" fontId="48" fillId="2" borderId="9" xfId="0" applyFont="1" applyFill="1" applyBorder="1" applyAlignment="1" applyProtection="1">
      <alignment vertical="center" wrapText="1"/>
    </xf>
    <xf numFmtId="10" fontId="41" fillId="8" borderId="9" xfId="4" applyNumberFormat="1" applyBorder="1" applyAlignment="1" applyProtection="1">
      <alignment horizontal="center" vertical="center" wrapText="1"/>
      <protection locked="0"/>
    </xf>
    <xf numFmtId="10" fontId="41" fillId="12" borderId="9" xfId="4" applyNumberFormat="1" applyFill="1" applyBorder="1" applyAlignment="1" applyProtection="1">
      <alignment horizontal="center" vertical="center" wrapText="1"/>
      <protection locked="0"/>
    </xf>
    <xf numFmtId="0" fontId="44" fillId="11" borderId="46" xfId="0" applyFont="1" applyFill="1" applyBorder="1" applyAlignment="1" applyProtection="1">
      <alignment horizontal="center" vertical="center" wrapText="1"/>
    </xf>
    <xf numFmtId="0" fontId="44" fillId="11" borderId="9" xfId="0" applyFont="1" applyFill="1" applyBorder="1" applyAlignment="1" applyProtection="1">
      <alignment horizontal="center" vertical="center" wrapText="1"/>
    </xf>
    <xf numFmtId="0" fontId="44" fillId="11" borderId="6" xfId="0" applyFont="1" applyFill="1" applyBorder="1" applyAlignment="1" applyProtection="1">
      <alignment horizontal="center" vertical="center" wrapText="1"/>
    </xf>
    <xf numFmtId="0" fontId="49" fillId="8" borderId="46" xfId="4" applyFont="1" applyBorder="1" applyAlignment="1" applyProtection="1">
      <alignment vertical="center" wrapText="1"/>
      <protection locked="0"/>
    </xf>
    <xf numFmtId="0" fontId="49" fillId="8" borderId="9" xfId="4" applyFont="1" applyBorder="1" applyAlignment="1" applyProtection="1">
      <alignment horizontal="center" vertical="center"/>
      <protection locked="0"/>
    </xf>
    <xf numFmtId="0" fontId="49" fillId="8" borderId="6" xfId="4" applyFont="1" applyBorder="1" applyAlignment="1" applyProtection="1">
      <alignment horizontal="center" vertical="center"/>
      <protection locked="0"/>
    </xf>
    <xf numFmtId="0" fontId="49" fillId="12" borderId="9" xfId="4" applyFont="1" applyFill="1" applyBorder="1" applyAlignment="1" applyProtection="1">
      <alignment horizontal="center" vertical="center"/>
      <protection locked="0"/>
    </xf>
    <xf numFmtId="0" fontId="49" fillId="12" borderId="46" xfId="4" applyFont="1" applyFill="1" applyBorder="1" applyAlignment="1" applyProtection="1">
      <alignment vertical="center" wrapText="1"/>
      <protection locked="0"/>
    </xf>
    <xf numFmtId="0" fontId="49" fillId="12" borderId="6" xfId="4" applyFont="1" applyFill="1" applyBorder="1" applyAlignment="1" applyProtection="1">
      <alignment horizontal="center" vertical="center"/>
      <protection locked="0"/>
    </xf>
    <xf numFmtId="0" fontId="49" fillId="8" borderId="6" xfId="4" applyFont="1" applyBorder="1" applyAlignment="1" applyProtection="1">
      <alignment vertical="center"/>
      <protection locked="0"/>
    </xf>
    <xf numFmtId="0" fontId="49" fillId="12" borderId="6" xfId="4" applyFont="1" applyFill="1" applyBorder="1" applyAlignment="1" applyProtection="1">
      <alignment vertical="center"/>
      <protection locked="0"/>
    </xf>
    <xf numFmtId="0" fontId="49" fillId="8" borderId="32" xfId="4" applyFont="1" applyBorder="1" applyAlignment="1" applyProtection="1">
      <alignment vertical="center"/>
      <protection locked="0"/>
    </xf>
    <xf numFmtId="0" fontId="49" fillId="12" borderId="32" xfId="4" applyFont="1" applyFill="1" applyBorder="1" applyAlignment="1" applyProtection="1">
      <alignment vertical="center"/>
      <protection locked="0"/>
    </xf>
    <xf numFmtId="0" fontId="0" fillId="0" borderId="0" xfId="0" applyBorder="1" applyAlignment="1" applyProtection="1">
      <alignment wrapText="1"/>
    </xf>
    <xf numFmtId="0" fontId="0" fillId="0" borderId="0" xfId="0" applyBorder="1" applyProtection="1"/>
    <xf numFmtId="0" fontId="44" fillId="11" borderId="54" xfId="0" applyFont="1" applyFill="1" applyBorder="1" applyAlignment="1" applyProtection="1">
      <alignment horizontal="center" vertical="center"/>
    </xf>
    <xf numFmtId="0" fontId="44" fillId="11" borderId="7" xfId="0" applyFont="1" applyFill="1" applyBorder="1" applyAlignment="1" applyProtection="1">
      <alignment horizontal="center" vertical="center"/>
    </xf>
    <xf numFmtId="0" fontId="44" fillId="11" borderId="50" xfId="0" applyFont="1" applyFill="1" applyBorder="1" applyAlignment="1" applyProtection="1">
      <alignment horizontal="center" vertical="center" wrapText="1"/>
    </xf>
    <xf numFmtId="0" fontId="41" fillId="8" borderId="9" xfId="4" applyBorder="1" applyAlignment="1" applyProtection="1">
      <alignment horizontal="center" vertical="center"/>
      <protection locked="0"/>
    </xf>
    <xf numFmtId="10" fontId="41" fillId="8" borderId="9" xfId="4" applyNumberFormat="1" applyBorder="1" applyAlignment="1" applyProtection="1">
      <alignment horizontal="center" vertical="center"/>
      <protection locked="0"/>
    </xf>
    <xf numFmtId="0" fontId="41" fillId="12" borderId="9" xfId="4" applyFill="1" applyBorder="1" applyAlignment="1" applyProtection="1">
      <alignment horizontal="center" vertical="center"/>
      <protection locked="0"/>
    </xf>
    <xf numFmtId="10" fontId="41" fillId="12" borderId="9" xfId="4" applyNumberFormat="1" applyFill="1" applyBorder="1" applyAlignment="1" applyProtection="1">
      <alignment horizontal="center" vertical="center"/>
      <protection locked="0"/>
    </xf>
    <xf numFmtId="0" fontId="44" fillId="11" borderId="35" xfId="0" applyFont="1" applyFill="1" applyBorder="1" applyAlignment="1" applyProtection="1">
      <alignment horizontal="center" vertical="center" wrapText="1"/>
    </xf>
    <xf numFmtId="0" fontId="44" fillId="11" borderId="26" xfId="0" applyFont="1" applyFill="1" applyBorder="1" applyAlignment="1" applyProtection="1">
      <alignment horizontal="center" vertical="center" wrapText="1"/>
    </xf>
    <xf numFmtId="0" fontId="44" fillId="11" borderId="47" xfId="0" applyFont="1" applyFill="1" applyBorder="1" applyAlignment="1" applyProtection="1">
      <alignment horizontal="center" vertical="center" wrapText="1"/>
    </xf>
    <xf numFmtId="0" fontId="41" fillId="8" borderId="9" xfId="4" applyBorder="1" applyProtection="1">
      <protection locked="0"/>
    </xf>
    <xf numFmtId="0" fontId="49" fillId="8" borderId="26" xfId="4" applyFont="1" applyBorder="1" applyAlignment="1" applyProtection="1">
      <alignment vertical="center" wrapText="1"/>
      <protection locked="0"/>
    </xf>
    <xf numFmtId="0" fontId="49" fillId="8" borderId="47" xfId="4" applyFont="1" applyBorder="1" applyAlignment="1" applyProtection="1">
      <alignment horizontal="center" vertical="center"/>
      <protection locked="0"/>
    </xf>
    <xf numFmtId="0" fontId="41" fillId="12" borderId="9" xfId="4" applyFill="1" applyBorder="1" applyProtection="1">
      <protection locked="0"/>
    </xf>
    <xf numFmtId="0" fontId="49" fillId="12" borderId="26" xfId="4" applyFont="1" applyFill="1" applyBorder="1" applyAlignment="1" applyProtection="1">
      <alignment vertical="center" wrapText="1"/>
      <protection locked="0"/>
    </xf>
    <xf numFmtId="0" fontId="49" fillId="12" borderId="47" xfId="4" applyFont="1" applyFill="1" applyBorder="1" applyAlignment="1" applyProtection="1">
      <alignment horizontal="center" vertical="center"/>
      <protection locked="0"/>
    </xf>
    <xf numFmtId="0" fontId="0" fillId="0" borderId="0" xfId="0" applyBorder="1" applyAlignment="1" applyProtection="1">
      <alignment horizontal="left" wrapText="1"/>
    </xf>
    <xf numFmtId="0" fontId="44" fillId="11" borderId="5" xfId="0" applyFont="1" applyFill="1" applyBorder="1" applyAlignment="1" applyProtection="1">
      <alignment horizontal="center" vertical="center" wrapText="1"/>
    </xf>
    <xf numFmtId="0" fontId="44" fillId="11" borderId="25" xfId="0" applyFont="1" applyFill="1" applyBorder="1" applyAlignment="1" applyProtection="1">
      <alignment horizontal="center" vertical="center"/>
    </xf>
    <xf numFmtId="0" fontId="41" fillId="8" borderId="9" xfId="4" applyBorder="1" applyAlignment="1" applyProtection="1">
      <alignment vertical="center" wrapText="1"/>
      <protection locked="0"/>
    </xf>
    <xf numFmtId="0" fontId="41" fillId="8" borderId="46" xfId="4" applyBorder="1" applyAlignment="1" applyProtection="1">
      <alignment vertical="center" wrapText="1"/>
      <protection locked="0"/>
    </xf>
    <xf numFmtId="0" fontId="41" fillId="12" borderId="9" xfId="4" applyFill="1" applyBorder="1" applyAlignment="1" applyProtection="1">
      <alignment vertical="center" wrapText="1"/>
      <protection locked="0"/>
    </xf>
    <xf numFmtId="0" fontId="41" fillId="12" borderId="46" xfId="4" applyFill="1" applyBorder="1" applyAlignment="1" applyProtection="1">
      <alignment vertical="center" wrapText="1"/>
      <protection locked="0"/>
    </xf>
    <xf numFmtId="0" fontId="41" fillId="8" borderId="50" xfId="4" applyBorder="1" applyAlignment="1" applyProtection="1">
      <alignment horizontal="center" vertical="center"/>
      <protection locked="0"/>
    </xf>
    <xf numFmtId="0" fontId="41" fillId="8" borderId="6" xfId="4" applyBorder="1" applyAlignment="1" applyProtection="1">
      <alignment horizontal="center" vertical="center"/>
      <protection locked="0"/>
    </xf>
    <xf numFmtId="0" fontId="41" fillId="12" borderId="50" xfId="4" applyFill="1" applyBorder="1" applyAlignment="1" applyProtection="1">
      <alignment horizontal="center" vertical="center"/>
      <protection locked="0"/>
    </xf>
    <xf numFmtId="0" fontId="41" fillId="12" borderId="6" xfId="4" applyFill="1" applyBorder="1" applyAlignment="1" applyProtection="1">
      <alignment horizontal="center" vertical="center"/>
      <protection locked="0"/>
    </xf>
    <xf numFmtId="0" fontId="0" fillId="0" borderId="0" xfId="0" applyBorder="1" applyAlignment="1" applyProtection="1">
      <alignment horizontal="left" vertical="center" wrapText="1"/>
    </xf>
    <xf numFmtId="0" fontId="44" fillId="11" borderId="38" xfId="0" applyFont="1" applyFill="1" applyBorder="1" applyAlignment="1" applyProtection="1">
      <alignment horizontal="center" vertical="center"/>
    </xf>
    <xf numFmtId="0" fontId="41" fillId="8" borderId="6" xfId="4" applyBorder="1" applyAlignment="1" applyProtection="1">
      <alignment vertical="center" wrapText="1"/>
      <protection locked="0"/>
    </xf>
    <xf numFmtId="0" fontId="41" fillId="12" borderId="26" xfId="4" applyFill="1" applyBorder="1" applyAlignment="1" applyProtection="1">
      <alignment horizontal="center" vertical="center" wrapText="1"/>
      <protection locked="0"/>
    </xf>
    <xf numFmtId="0" fontId="41" fillId="12" borderId="50" xfId="4" applyFill="1" applyBorder="1" applyAlignment="1" applyProtection="1">
      <alignment horizontal="center" vertical="center" wrapText="1"/>
      <protection locked="0"/>
    </xf>
    <xf numFmtId="0" fontId="41" fillId="12" borderId="6" xfId="4" applyFill="1" applyBorder="1" applyAlignment="1" applyProtection="1">
      <alignment vertical="center" wrapText="1"/>
      <protection locked="0"/>
    </xf>
    <xf numFmtId="0" fontId="44" fillId="11" borderId="36" xfId="0" applyFont="1" applyFill="1" applyBorder="1" applyAlignment="1" applyProtection="1">
      <alignment horizontal="center" vertical="center"/>
    </xf>
    <xf numFmtId="0" fontId="44" fillId="11" borderId="8" xfId="0" applyFont="1" applyFill="1" applyBorder="1" applyAlignment="1" applyProtection="1">
      <alignment horizontal="center" vertical="center" wrapText="1"/>
    </xf>
    <xf numFmtId="0" fontId="41" fillId="8" borderId="30" xfId="4" applyBorder="1" applyAlignment="1" applyProtection="1">
      <protection locked="0"/>
    </xf>
    <xf numFmtId="10" fontId="41" fillId="8" borderId="35" xfId="4" applyNumberFormat="1" applyBorder="1" applyAlignment="1" applyProtection="1">
      <alignment horizontal="center" vertical="center"/>
      <protection locked="0"/>
    </xf>
    <xf numFmtId="0" fontId="41" fillId="12" borderId="30" xfId="4" applyFill="1" applyBorder="1" applyAlignment="1" applyProtection="1">
      <protection locked="0"/>
    </xf>
    <xf numFmtId="10" fontId="41" fillId="12" borderId="35" xfId="4" applyNumberFormat="1" applyFill="1" applyBorder="1" applyAlignment="1" applyProtection="1">
      <alignment horizontal="center" vertical="center"/>
      <protection locked="0"/>
    </xf>
    <xf numFmtId="0" fontId="44" fillId="11" borderId="26" xfId="0" applyFont="1" applyFill="1" applyBorder="1" applyAlignment="1" applyProtection="1">
      <alignment horizontal="center" vertical="center"/>
    </xf>
    <xf numFmtId="0" fontId="44" fillId="11" borderId="9" xfId="0" applyFont="1" applyFill="1" applyBorder="1" applyAlignment="1" applyProtection="1">
      <alignment horizontal="center" wrapText="1"/>
    </xf>
    <xf numFmtId="0" fontId="44" fillId="11" borderId="6" xfId="0" applyFont="1" applyFill="1" applyBorder="1" applyAlignment="1" applyProtection="1">
      <alignment horizontal="center" wrapText="1"/>
    </xf>
    <xf numFmtId="0" fontId="44" fillId="11" borderId="50" xfId="0" applyFont="1" applyFill="1" applyBorder="1" applyAlignment="1" applyProtection="1">
      <alignment horizontal="center" wrapText="1"/>
    </xf>
    <xf numFmtId="0" fontId="49" fillId="8" borderId="9" xfId="4" applyFont="1" applyBorder="1" applyAlignment="1" applyProtection="1">
      <alignment horizontal="center" vertical="center" wrapText="1"/>
      <protection locked="0"/>
    </xf>
    <xf numFmtId="0" fontId="49" fillId="12" borderId="9" xfId="4" applyFont="1" applyFill="1" applyBorder="1" applyAlignment="1" applyProtection="1">
      <alignment horizontal="center" vertical="center" wrapText="1"/>
      <protection locked="0"/>
    </xf>
    <xf numFmtId="0" fontId="41" fillId="8" borderId="26" xfId="4" applyBorder="1" applyAlignment="1" applyProtection="1">
      <alignment vertical="center"/>
      <protection locked="0"/>
    </xf>
    <xf numFmtId="0" fontId="41" fillId="8" borderId="0" xfId="4" applyProtection="1"/>
    <xf numFmtId="0" fontId="39" fillId="6" borderId="0" xfId="2" applyProtection="1"/>
    <xf numFmtId="0" fontId="40" fillId="7" borderId="0" xfId="3" applyProtection="1"/>
    <xf numFmtId="0" fontId="0" fillId="0" borderId="0" xfId="0" applyAlignment="1" applyProtection="1">
      <alignment wrapText="1"/>
    </xf>
    <xf numFmtId="0" fontId="26" fillId="3" borderId="16" xfId="0" applyFont="1" applyFill="1" applyBorder="1" applyAlignment="1">
      <alignment vertical="top" wrapText="1"/>
    </xf>
    <xf numFmtId="0" fontId="26" fillId="3" borderId="17" xfId="0" applyFont="1" applyFill="1" applyBorder="1" applyAlignment="1">
      <alignment vertical="top" wrapText="1"/>
    </xf>
    <xf numFmtId="0" fontId="24" fillId="3" borderId="21" xfId="1" applyFill="1" applyBorder="1" applyAlignment="1" applyProtection="1">
      <alignment vertical="top" wrapText="1"/>
    </xf>
    <xf numFmtId="0" fontId="24" fillId="3" borderId="22" xfId="1" applyFill="1" applyBorder="1" applyAlignment="1" applyProtection="1">
      <alignment vertical="top" wrapText="1"/>
    </xf>
    <xf numFmtId="0" fontId="44" fillId="11" borderId="26" xfId="0" applyFont="1" applyFill="1" applyBorder="1" applyAlignment="1" applyProtection="1">
      <alignment horizontal="center" vertical="center" wrapText="1"/>
    </xf>
    <xf numFmtId="0" fontId="41" fillId="12" borderId="47" xfId="4" applyFill="1" applyBorder="1" applyAlignment="1" applyProtection="1">
      <alignment horizontal="center" vertical="center"/>
      <protection locked="0"/>
    </xf>
    <xf numFmtId="0" fontId="0" fillId="10" borderId="1" xfId="0" applyFill="1" applyBorder="1" applyProtection="1"/>
    <xf numFmtId="0" fontId="41" fillId="12" borderId="50" xfId="4" applyFill="1" applyBorder="1" applyAlignment="1" applyProtection="1">
      <alignment vertical="center"/>
      <protection locked="0"/>
    </xf>
    <xf numFmtId="0" fontId="0" fillId="0" borderId="0" xfId="0" applyAlignment="1">
      <alignment vertical="center" wrapText="1"/>
    </xf>
    <xf numFmtId="0" fontId="1" fillId="0" borderId="0" xfId="0" applyFont="1" applyFill="1" applyBorder="1" applyAlignment="1" applyProtection="1">
      <alignment horizontal="left" vertical="center" wrapText="1"/>
    </xf>
    <xf numFmtId="0" fontId="2" fillId="2" borderId="31" xfId="0" applyFont="1" applyFill="1" applyBorder="1" applyAlignment="1" applyProtection="1">
      <alignment horizontal="center" vertical="center" wrapText="1"/>
    </xf>
    <xf numFmtId="1" fontId="15" fillId="2" borderId="3" xfId="0" applyNumberFormat="1" applyFont="1" applyFill="1" applyBorder="1" applyAlignment="1" applyProtection="1">
      <alignment horizontal="left" vertical="center"/>
      <protection locked="0"/>
    </xf>
    <xf numFmtId="1" fontId="15" fillId="2" borderId="3" xfId="0" applyNumberFormat="1" applyFont="1" applyFill="1" applyBorder="1" applyAlignment="1" applyProtection="1">
      <alignment horizontal="left"/>
      <protection locked="0"/>
    </xf>
    <xf numFmtId="1" fontId="15" fillId="2" borderId="29" xfId="0" applyNumberFormat="1" applyFont="1" applyFill="1" applyBorder="1" applyAlignment="1" applyProtection="1">
      <alignment horizontal="left"/>
      <protection locked="0"/>
    </xf>
    <xf numFmtId="1" fontId="1" fillId="2" borderId="1" xfId="0" applyNumberFormat="1" applyFont="1" applyFill="1" applyBorder="1" applyAlignment="1" applyProtection="1">
      <alignment horizontal="left" wrapText="1"/>
      <protection locked="0"/>
    </xf>
    <xf numFmtId="0" fontId="15" fillId="2" borderId="3" xfId="0" applyFont="1" applyFill="1" applyBorder="1" applyAlignment="1" applyProtection="1">
      <alignment horizontal="center" vertical="center"/>
    </xf>
    <xf numFmtId="0" fontId="1" fillId="2" borderId="1" xfId="0" quotePrefix="1" applyFont="1" applyFill="1" applyBorder="1" applyAlignment="1" applyProtection="1">
      <alignment vertical="top" wrapText="1"/>
      <protection locked="0"/>
    </xf>
    <xf numFmtId="0" fontId="15" fillId="2" borderId="2" xfId="0" applyFont="1" applyFill="1" applyBorder="1" applyProtection="1">
      <protection locked="0"/>
    </xf>
    <xf numFmtId="0" fontId="24" fillId="2" borderId="3" xfId="7" applyFill="1" applyBorder="1" applyAlignment="1" applyProtection="1">
      <protection locked="0"/>
    </xf>
    <xf numFmtId="0" fontId="24" fillId="2" borderId="3" xfId="1" applyFill="1" applyBorder="1" applyAlignment="1" applyProtection="1">
      <protection locked="0"/>
    </xf>
    <xf numFmtId="43" fontId="2" fillId="3" borderId="1" xfId="5" applyFont="1" applyFill="1" applyBorder="1" applyAlignment="1" applyProtection="1">
      <alignment vertical="top" wrapText="1"/>
    </xf>
    <xf numFmtId="0" fontId="15" fillId="13" borderId="58" xfId="0" applyFont="1" applyFill="1" applyBorder="1" applyAlignment="1" applyProtection="1">
      <alignment vertical="top" wrapText="1"/>
    </xf>
    <xf numFmtId="0" fontId="15" fillId="13" borderId="59" xfId="0" applyFont="1" applyFill="1" applyBorder="1" applyAlignment="1" applyProtection="1">
      <alignment vertical="top" wrapText="1"/>
    </xf>
    <xf numFmtId="0" fontId="2" fillId="2" borderId="17" xfId="0" applyFont="1" applyFill="1" applyBorder="1" applyAlignment="1" applyProtection="1">
      <alignment horizontal="center" vertical="center" wrapText="1"/>
    </xf>
    <xf numFmtId="0" fontId="15" fillId="13" borderId="60" xfId="0" applyFont="1" applyFill="1" applyBorder="1" applyAlignment="1" applyProtection="1">
      <alignment vertical="top" wrapText="1"/>
    </xf>
    <xf numFmtId="43" fontId="55" fillId="0" borderId="0" xfId="0" applyNumberFormat="1" applyFont="1" applyAlignment="1">
      <alignment horizontal="left" vertical="center"/>
    </xf>
    <xf numFmtId="0" fontId="15" fillId="3" borderId="0" xfId="0" applyFont="1" applyFill="1" applyBorder="1" applyAlignment="1" applyProtection="1">
      <alignment horizontal="left" vertical="center"/>
    </xf>
    <xf numFmtId="0" fontId="15" fillId="3" borderId="0" xfId="0" applyFont="1" applyFill="1" applyBorder="1" applyAlignment="1" applyProtection="1">
      <alignment horizontal="left" vertical="center" wrapText="1"/>
    </xf>
    <xf numFmtId="43" fontId="16" fillId="2" borderId="0" xfId="5" applyNumberFormat="1" applyFont="1" applyFill="1" applyBorder="1" applyAlignment="1" applyProtection="1">
      <alignment vertical="top" wrapText="1"/>
    </xf>
    <xf numFmtId="9" fontId="57" fillId="14" borderId="0" xfId="6" applyNumberFormat="1" applyFont="1" applyFill="1" applyAlignment="1">
      <alignment vertical="center"/>
    </xf>
    <xf numFmtId="9" fontId="57" fillId="14" borderId="0" xfId="6" applyFont="1" applyFill="1" applyAlignment="1">
      <alignment vertical="center"/>
    </xf>
    <xf numFmtId="0" fontId="16" fillId="2" borderId="33" xfId="0" applyFont="1" applyFill="1" applyBorder="1" applyAlignment="1" applyProtection="1">
      <alignment horizontal="center" vertical="center" wrapText="1"/>
    </xf>
    <xf numFmtId="0" fontId="16" fillId="2" borderId="34" xfId="0" applyFont="1" applyFill="1" applyBorder="1" applyAlignment="1" applyProtection="1">
      <alignment horizontal="center" vertical="center" wrapText="1"/>
    </xf>
    <xf numFmtId="43" fontId="15" fillId="13" borderId="61" xfId="5" applyNumberFormat="1" applyFont="1" applyFill="1" applyBorder="1" applyAlignment="1" applyProtection="1">
      <alignment vertical="top" wrapText="1"/>
    </xf>
    <xf numFmtId="43" fontId="15" fillId="2" borderId="32" xfId="5" applyNumberFormat="1" applyFont="1" applyFill="1" applyBorder="1" applyAlignment="1" applyProtection="1">
      <alignment vertical="top" wrapText="1"/>
    </xf>
    <xf numFmtId="0" fontId="16" fillId="2" borderId="28" xfId="0" applyFont="1" applyFill="1" applyBorder="1" applyAlignment="1" applyProtection="1">
      <alignment horizontal="right" vertical="center" wrapText="1"/>
    </xf>
    <xf numFmtId="43" fontId="16" fillId="2" borderId="14" xfId="5" applyNumberFormat="1" applyFont="1" applyFill="1" applyBorder="1" applyAlignment="1" applyProtection="1">
      <alignment vertical="top" wrapText="1"/>
    </xf>
    <xf numFmtId="43" fontId="34" fillId="0" borderId="0" xfId="0" applyNumberFormat="1" applyFont="1" applyAlignment="1">
      <alignment horizontal="left" vertical="center"/>
    </xf>
    <xf numFmtId="43" fontId="1" fillId="0" borderId="0" xfId="0" applyNumberFormat="1" applyFont="1" applyFill="1" applyBorder="1" applyAlignment="1" applyProtection="1">
      <alignment vertical="top" wrapText="1"/>
    </xf>
    <xf numFmtId="0" fontId="55" fillId="0" borderId="0" xfId="0" applyFont="1" applyAlignment="1">
      <alignment horizontal="center" vertical="center"/>
    </xf>
    <xf numFmtId="0" fontId="55" fillId="0" borderId="0" xfId="0" applyFont="1" applyAlignment="1">
      <alignment horizontal="center"/>
    </xf>
    <xf numFmtId="43" fontId="59" fillId="0" borderId="0" xfId="5" applyFont="1"/>
    <xf numFmtId="43" fontId="25" fillId="0" borderId="0" xfId="0" applyNumberFormat="1" applyFont="1"/>
    <xf numFmtId="165" fontId="56" fillId="0" borderId="0" xfId="0" applyNumberFormat="1" applyFont="1" applyFill="1" applyAlignment="1"/>
    <xf numFmtId="9" fontId="56" fillId="0" borderId="0" xfId="0" applyNumberFormat="1" applyFont="1" applyFill="1" applyAlignment="1"/>
    <xf numFmtId="43" fontId="25" fillId="0" borderId="0" xfId="5" applyNumberFormat="1" applyFont="1"/>
    <xf numFmtId="165" fontId="59" fillId="0" borderId="0" xfId="5" applyNumberFormat="1" applyFont="1"/>
    <xf numFmtId="0" fontId="16" fillId="3" borderId="0" xfId="0" applyFont="1" applyFill="1" applyBorder="1" applyAlignment="1" applyProtection="1">
      <alignment horizontal="left" vertical="center" wrapText="1"/>
    </xf>
    <xf numFmtId="0" fontId="1" fillId="2" borderId="10" xfId="0" applyFont="1" applyFill="1" applyBorder="1" applyAlignment="1" applyProtection="1">
      <alignment vertical="top" wrapText="1"/>
    </xf>
    <xf numFmtId="43" fontId="2" fillId="0" borderId="0" xfId="0" applyNumberFormat="1" applyFont="1" applyFill="1" applyBorder="1" applyAlignment="1" applyProtection="1">
      <alignment vertical="top" wrapText="1"/>
    </xf>
    <xf numFmtId="0" fontId="60" fillId="15" borderId="62" xfId="0" applyFont="1" applyFill="1" applyBorder="1" applyAlignment="1" applyProtection="1">
      <alignment vertical="top" wrapText="1"/>
    </xf>
    <xf numFmtId="0" fontId="60" fillId="15" borderId="3" xfId="0" applyFont="1" applyFill="1" applyBorder="1" applyAlignment="1" applyProtection="1">
      <alignment vertical="top" wrapText="1"/>
    </xf>
    <xf numFmtId="0" fontId="60" fillId="16" borderId="3" xfId="0" applyFont="1" applyFill="1" applyBorder="1" applyAlignment="1" applyProtection="1">
      <alignment horizontal="center" vertical="top" wrapText="1"/>
    </xf>
    <xf numFmtId="0" fontId="60" fillId="15" borderId="4" xfId="0" applyFont="1" applyFill="1" applyBorder="1" applyAlignment="1" applyProtection="1">
      <alignment vertical="top" wrapText="1"/>
    </xf>
    <xf numFmtId="0" fontId="60" fillId="16" borderId="4" xfId="0" applyFont="1" applyFill="1" applyBorder="1" applyAlignment="1" applyProtection="1">
      <alignment horizontal="center" vertical="top" wrapText="1"/>
    </xf>
    <xf numFmtId="0" fontId="60" fillId="16" borderId="65" xfId="0" applyFont="1" applyFill="1" applyBorder="1" applyAlignment="1" applyProtection="1">
      <alignment horizontal="center" vertical="top" wrapText="1"/>
    </xf>
    <xf numFmtId="0" fontId="60" fillId="16" borderId="66" xfId="0" applyFont="1" applyFill="1" applyBorder="1" applyAlignment="1" applyProtection="1">
      <alignment horizontal="center" vertical="top" wrapText="1"/>
    </xf>
    <xf numFmtId="0" fontId="60" fillId="15" borderId="68" xfId="0" applyFont="1" applyFill="1" applyBorder="1" applyAlignment="1" applyProtection="1">
      <alignment vertical="top" wrapText="1"/>
    </xf>
    <xf numFmtId="0" fontId="15" fillId="16" borderId="69" xfId="0" applyFont="1" applyFill="1" applyBorder="1" applyAlignment="1" applyProtection="1">
      <alignment horizontal="center" vertical="top" wrapText="1"/>
    </xf>
    <xf numFmtId="0" fontId="15" fillId="15" borderId="4" xfId="0" applyFont="1" applyFill="1" applyBorder="1" applyAlignment="1" applyProtection="1">
      <alignment vertical="top" wrapText="1"/>
    </xf>
    <xf numFmtId="0" fontId="64" fillId="17" borderId="12" xfId="0" applyFont="1" applyFill="1" applyBorder="1" applyAlignment="1" applyProtection="1">
      <alignment horizontal="left" vertical="center" wrapText="1"/>
    </xf>
    <xf numFmtId="0" fontId="64" fillId="15" borderId="62" xfId="0" applyFont="1" applyFill="1" applyBorder="1" applyAlignment="1" applyProtection="1">
      <alignment horizontal="left" vertical="center" wrapText="1"/>
    </xf>
    <xf numFmtId="0" fontId="64" fillId="17" borderId="23" xfId="0" applyFont="1" applyFill="1" applyBorder="1" applyAlignment="1" applyProtection="1">
      <alignment horizontal="left" vertical="center" wrapText="1"/>
    </xf>
    <xf numFmtId="0" fontId="64" fillId="15" borderId="67" xfId="0" applyFont="1" applyFill="1" applyBorder="1" applyAlignment="1" applyProtection="1">
      <alignment horizontal="left" vertical="center" wrapText="1"/>
    </xf>
    <xf numFmtId="0" fontId="15" fillId="15" borderId="67" xfId="0" applyFont="1" applyFill="1" applyBorder="1" applyAlignment="1" applyProtection="1">
      <alignment horizontal="left" vertical="center" wrapText="1"/>
    </xf>
    <xf numFmtId="0" fontId="60" fillId="15" borderId="67" xfId="0" applyFont="1" applyFill="1" applyBorder="1" applyAlignment="1" applyProtection="1">
      <alignment horizontal="left" vertical="center" wrapText="1"/>
    </xf>
    <xf numFmtId="0" fontId="60" fillId="15" borderId="74" xfId="0" applyFont="1" applyFill="1" applyBorder="1" applyAlignment="1" applyProtection="1">
      <alignment horizontal="left" vertical="center" wrapText="1"/>
    </xf>
    <xf numFmtId="0" fontId="64" fillId="15" borderId="74" xfId="0" applyFont="1" applyFill="1" applyBorder="1" applyAlignment="1" applyProtection="1">
      <alignment horizontal="left" vertical="center" wrapText="1"/>
    </xf>
    <xf numFmtId="0" fontId="64" fillId="15" borderId="76" xfId="0" applyFont="1" applyFill="1" applyBorder="1" applyAlignment="1" applyProtection="1">
      <alignment horizontal="left" vertical="center" wrapText="1"/>
    </xf>
    <xf numFmtId="0" fontId="64" fillId="17" borderId="24" xfId="0" applyFont="1" applyFill="1" applyBorder="1" applyAlignment="1" applyProtection="1">
      <alignment horizontal="left" vertical="center" wrapText="1"/>
    </xf>
    <xf numFmtId="0" fontId="64" fillId="15" borderId="78" xfId="0" applyFont="1" applyFill="1" applyBorder="1" applyAlignment="1" applyProtection="1">
      <alignment horizontal="left" vertical="center" wrapText="1"/>
    </xf>
    <xf numFmtId="43" fontId="1" fillId="2" borderId="7" xfId="5" applyFont="1" applyFill="1" applyBorder="1" applyAlignment="1" applyProtection="1">
      <alignment vertical="top" wrapText="1"/>
    </xf>
    <xf numFmtId="43" fontId="1" fillId="2" borderId="6" xfId="5" applyFont="1" applyFill="1" applyBorder="1" applyAlignment="1" applyProtection="1">
      <alignment vertical="top" wrapText="1"/>
    </xf>
    <xf numFmtId="43" fontId="1" fillId="2" borderId="14" xfId="5" applyFont="1" applyFill="1" applyBorder="1" applyAlignment="1" applyProtection="1">
      <alignment vertical="top" wrapText="1"/>
    </xf>
    <xf numFmtId="43" fontId="25" fillId="2" borderId="0" xfId="5" applyFont="1" applyFill="1"/>
    <xf numFmtId="43" fontId="25" fillId="2" borderId="0" xfId="5" applyFont="1" applyFill="1" applyBorder="1"/>
    <xf numFmtId="43" fontId="1" fillId="2" borderId="0" xfId="5" applyFont="1" applyFill="1" applyBorder="1" applyAlignment="1" applyProtection="1">
      <alignment vertical="top" wrapText="1"/>
    </xf>
    <xf numFmtId="43" fontId="25" fillId="2" borderId="0" xfId="5" applyFont="1" applyFill="1" applyAlignment="1">
      <alignment wrapText="1"/>
    </xf>
    <xf numFmtId="43" fontId="66" fillId="3" borderId="0" xfId="0" applyNumberFormat="1" applyFont="1" applyFill="1" applyBorder="1" applyAlignment="1" applyProtection="1">
      <alignment vertical="top" wrapText="1"/>
    </xf>
    <xf numFmtId="43" fontId="1" fillId="2" borderId="25" xfId="5" applyFont="1" applyFill="1" applyBorder="1" applyAlignment="1" applyProtection="1">
      <alignment vertical="top" wrapText="1"/>
    </xf>
    <xf numFmtId="43" fontId="1" fillId="2" borderId="31" xfId="5" applyFont="1" applyFill="1" applyBorder="1" applyAlignment="1" applyProtection="1">
      <alignment vertical="top" wrapText="1"/>
    </xf>
    <xf numFmtId="0" fontId="22" fillId="3" borderId="0" xfId="0" applyFont="1" applyFill="1" applyBorder="1" applyAlignment="1" applyProtection="1">
      <alignment horizontal="left" vertical="center" wrapText="1"/>
    </xf>
    <xf numFmtId="0" fontId="31" fillId="16" borderId="63" xfId="0" applyFont="1" applyFill="1" applyBorder="1" applyAlignment="1" applyProtection="1">
      <alignment horizontal="left" vertical="center" wrapText="1"/>
    </xf>
    <xf numFmtId="0" fontId="31" fillId="16" borderId="75" xfId="0" applyFont="1" applyFill="1" applyBorder="1" applyAlignment="1" applyProtection="1">
      <alignment horizontal="left" vertical="center" wrapText="1"/>
    </xf>
    <xf numFmtId="0" fontId="15" fillId="16" borderId="75" xfId="0" applyFont="1" applyFill="1" applyBorder="1" applyAlignment="1" applyProtection="1">
      <alignment horizontal="left" vertical="center" wrapText="1"/>
    </xf>
    <xf numFmtId="0" fontId="67" fillId="0" borderId="0" xfId="0" applyFont="1" applyAlignment="1">
      <alignment vertical="top"/>
    </xf>
    <xf numFmtId="0" fontId="15" fillId="16" borderId="67" xfId="0" applyFont="1" applyFill="1" applyBorder="1" applyAlignment="1" applyProtection="1">
      <alignment horizontal="left" vertical="center" wrapText="1"/>
    </xf>
    <xf numFmtId="0" fontId="15" fillId="16" borderId="63" xfId="0" applyFont="1" applyFill="1" applyBorder="1" applyAlignment="1" applyProtection="1">
      <alignment horizontal="left" vertical="center" wrapText="1"/>
    </xf>
    <xf numFmtId="0" fontId="15" fillId="19" borderId="77" xfId="8" applyFont="1" applyFill="1" applyBorder="1" applyAlignment="1" applyProtection="1">
      <alignment horizontal="left" vertical="center" wrapText="1"/>
    </xf>
    <xf numFmtId="0" fontId="15" fillId="16" borderId="68" xfId="0" applyFont="1" applyFill="1" applyBorder="1" applyAlignment="1" applyProtection="1">
      <alignment vertical="center" wrapText="1"/>
    </xf>
    <xf numFmtId="0" fontId="15" fillId="16" borderId="79" xfId="0" applyFont="1" applyFill="1" applyBorder="1" applyAlignment="1" applyProtection="1">
      <alignment horizontal="left" vertical="center" wrapText="1"/>
    </xf>
    <xf numFmtId="0" fontId="15" fillId="16" borderId="67" xfId="0" applyFont="1" applyFill="1" applyBorder="1" applyAlignment="1" applyProtection="1">
      <alignment vertical="center" wrapText="1"/>
    </xf>
    <xf numFmtId="0" fontId="60" fillId="16" borderId="1" xfId="0" applyFont="1" applyFill="1" applyBorder="1" applyAlignment="1" applyProtection="1">
      <alignment horizontal="center" vertical="center" wrapText="1"/>
    </xf>
    <xf numFmtId="0" fontId="1" fillId="2" borderId="1" xfId="0" applyFont="1" applyFill="1" applyBorder="1" applyAlignment="1" applyProtection="1">
      <alignment horizontal="center" vertical="center"/>
    </xf>
    <xf numFmtId="0" fontId="0" fillId="2" borderId="1" xfId="0" applyFill="1" applyBorder="1" applyAlignment="1">
      <alignment horizontal="center" vertical="center"/>
    </xf>
    <xf numFmtId="17" fontId="15" fillId="2" borderId="4" xfId="0" quotePrefix="1" applyNumberFormat="1" applyFont="1" applyFill="1" applyBorder="1" applyAlignment="1" applyProtection="1">
      <alignment horizontal="center" vertical="center"/>
    </xf>
    <xf numFmtId="0" fontId="0" fillId="17" borderId="15" xfId="0" applyFill="1" applyBorder="1"/>
    <xf numFmtId="0" fontId="0" fillId="17" borderId="16" xfId="0" applyFill="1" applyBorder="1"/>
    <xf numFmtId="0" fontId="0" fillId="17" borderId="17" xfId="0" applyFill="1" applyBorder="1"/>
    <xf numFmtId="0" fontId="0" fillId="17" borderId="18" xfId="0" applyFill="1" applyBorder="1"/>
    <xf numFmtId="0" fontId="60" fillId="17" borderId="19" xfId="0" applyFont="1" applyFill="1" applyBorder="1" applyAlignment="1" applyProtection="1">
      <alignment vertical="top" wrapText="1"/>
    </xf>
    <xf numFmtId="0" fontId="60" fillId="17" borderId="18" xfId="0" applyFont="1" applyFill="1" applyBorder="1" applyAlignment="1" applyProtection="1">
      <alignment vertical="top" wrapText="1"/>
    </xf>
    <xf numFmtId="0" fontId="60" fillId="17" borderId="0" xfId="0" applyFont="1" applyFill="1" applyBorder="1" applyProtection="1"/>
    <xf numFmtId="0" fontId="60" fillId="17" borderId="0" xfId="0" applyFont="1" applyFill="1" applyBorder="1" applyAlignment="1" applyProtection="1">
      <alignment vertical="top" wrapText="1"/>
    </xf>
    <xf numFmtId="0" fontId="69" fillId="15" borderId="1" xfId="0" applyFont="1" applyFill="1" applyBorder="1" applyAlignment="1" applyProtection="1">
      <alignment vertical="top" wrapText="1"/>
    </xf>
    <xf numFmtId="0" fontId="69" fillId="15" borderId="1" xfId="0" applyFont="1" applyFill="1" applyBorder="1" applyAlignment="1" applyProtection="1">
      <alignment horizontal="center" vertical="top" wrapText="1"/>
    </xf>
    <xf numFmtId="0" fontId="70" fillId="15" borderId="68" xfId="0" applyFont="1" applyFill="1" applyBorder="1" applyAlignment="1" applyProtection="1">
      <alignment vertical="top" wrapText="1"/>
    </xf>
    <xf numFmtId="0" fontId="70" fillId="16" borderId="3" xfId="0" applyFont="1" applyFill="1" applyBorder="1" applyAlignment="1" applyProtection="1">
      <alignment vertical="top" wrapText="1"/>
    </xf>
    <xf numFmtId="0" fontId="0" fillId="17" borderId="20" xfId="0" applyFont="1" applyFill="1" applyBorder="1" applyAlignment="1" applyProtection="1">
      <alignment vertical="top" wrapText="1"/>
    </xf>
    <xf numFmtId="0" fontId="0" fillId="17" borderId="21" xfId="0" applyFont="1" applyFill="1" applyBorder="1" applyAlignment="1" applyProtection="1">
      <alignment vertical="top" wrapText="1"/>
    </xf>
    <xf numFmtId="0" fontId="0" fillId="17" borderId="22" xfId="0" applyFont="1" applyFill="1" applyBorder="1" applyAlignment="1" applyProtection="1">
      <alignment vertical="top" wrapText="1"/>
    </xf>
    <xf numFmtId="0" fontId="25" fillId="0" borderId="0" xfId="0" applyFont="1" applyAlignment="1">
      <alignment vertical="center"/>
    </xf>
    <xf numFmtId="0" fontId="1" fillId="3" borderId="18" xfId="0" applyFont="1" applyFill="1" applyBorder="1" applyAlignment="1" applyProtection="1">
      <alignment vertical="center"/>
    </xf>
    <xf numFmtId="0" fontId="11" fillId="3" borderId="0" xfId="0" applyFont="1" applyFill="1" applyBorder="1" applyAlignment="1" applyProtection="1">
      <alignment vertical="center" wrapText="1"/>
    </xf>
    <xf numFmtId="0" fontId="1" fillId="3" borderId="19" xfId="0" applyFont="1" applyFill="1" applyBorder="1" applyAlignment="1" applyProtection="1">
      <alignment vertical="center"/>
    </xf>
    <xf numFmtId="0" fontId="0" fillId="0" borderId="0" xfId="0" applyAlignment="1">
      <alignment vertical="center"/>
    </xf>
    <xf numFmtId="0" fontId="15" fillId="16" borderId="3" xfId="0" applyFont="1" applyFill="1" applyBorder="1" applyAlignment="1" applyProtection="1">
      <alignment horizontal="center" vertical="top" wrapText="1"/>
    </xf>
    <xf numFmtId="0" fontId="15" fillId="16" borderId="40" xfId="0" applyFont="1" applyFill="1" applyBorder="1" applyAlignment="1" applyProtection="1">
      <alignment horizontal="center" vertical="top" wrapText="1"/>
    </xf>
    <xf numFmtId="0" fontId="15" fillId="2" borderId="37" xfId="8" applyFont="1" applyFill="1" applyBorder="1" applyAlignment="1" applyProtection="1">
      <alignment vertical="center" wrapText="1"/>
    </xf>
    <xf numFmtId="0" fontId="22" fillId="3" borderId="0" xfId="0" applyFont="1" applyFill="1" applyBorder="1" applyAlignment="1" applyProtection="1">
      <alignment horizontal="left" vertical="center" wrapText="1"/>
    </xf>
    <xf numFmtId="0" fontId="60" fillId="17" borderId="18" xfId="0" applyFont="1" applyFill="1" applyBorder="1" applyAlignment="1" applyProtection="1">
      <alignment horizontal="center" wrapText="1"/>
    </xf>
    <xf numFmtId="0" fontId="0" fillId="0" borderId="0" xfId="0" applyAlignment="1">
      <alignment wrapText="1"/>
    </xf>
    <xf numFmtId="0" fontId="70" fillId="18" borderId="68" xfId="0" applyFont="1" applyFill="1" applyBorder="1" applyAlignment="1" applyProtection="1">
      <alignment vertical="top" wrapText="1"/>
    </xf>
    <xf numFmtId="0" fontId="70" fillId="18" borderId="4" xfId="0" applyFont="1" applyFill="1" applyBorder="1" applyAlignment="1" applyProtection="1">
      <alignment vertical="top" wrapText="1"/>
    </xf>
    <xf numFmtId="0" fontId="25" fillId="2" borderId="1" xfId="0" applyFont="1" applyFill="1" applyBorder="1" applyAlignment="1">
      <alignment horizontal="left" vertical="top" wrapText="1"/>
    </xf>
    <xf numFmtId="0" fontId="60" fillId="15" borderId="62" xfId="0" applyFont="1" applyFill="1" applyBorder="1" applyAlignment="1" applyProtection="1">
      <alignment horizontal="center" vertical="center" wrapText="1"/>
    </xf>
    <xf numFmtId="0" fontId="60" fillId="15" borderId="3" xfId="0" applyFont="1" applyFill="1" applyBorder="1" applyAlignment="1" applyProtection="1">
      <alignment horizontal="center" vertical="center" wrapText="1"/>
    </xf>
    <xf numFmtId="0" fontId="60" fillId="15" borderId="68" xfId="0" applyFont="1" applyFill="1" applyBorder="1" applyAlignment="1" applyProtection="1">
      <alignment horizontal="center" vertical="center" wrapText="1"/>
    </xf>
    <xf numFmtId="0" fontId="70" fillId="15" borderId="68" xfId="0" applyFont="1" applyFill="1" applyBorder="1" applyAlignment="1" applyProtection="1">
      <alignment horizontal="center" vertical="center" wrapText="1"/>
    </xf>
    <xf numFmtId="17" fontId="70" fillId="15" borderId="68" xfId="0" quotePrefix="1" applyNumberFormat="1" applyFont="1" applyFill="1" applyBorder="1" applyAlignment="1" applyProtection="1">
      <alignment horizontal="center" vertical="center" wrapText="1"/>
    </xf>
    <xf numFmtId="0" fontId="70" fillId="15" borderId="68" xfId="0" quotePrefix="1" applyFont="1" applyFill="1" applyBorder="1" applyAlignment="1" applyProtection="1">
      <alignment horizontal="center" vertical="center" wrapText="1"/>
    </xf>
    <xf numFmtId="0" fontId="70" fillId="16" borderId="3" xfId="0" applyFont="1" applyFill="1" applyBorder="1" applyAlignment="1" applyProtection="1">
      <alignment horizontal="center" vertical="center" wrapText="1"/>
    </xf>
    <xf numFmtId="0" fontId="70" fillId="18" borderId="68" xfId="0" applyFont="1" applyFill="1" applyBorder="1" applyAlignment="1" applyProtection="1">
      <alignment horizontal="center" vertical="center" wrapText="1"/>
    </xf>
    <xf numFmtId="0" fontId="70" fillId="18" borderId="4" xfId="0" applyFont="1" applyFill="1" applyBorder="1" applyAlignment="1" applyProtection="1">
      <alignment horizontal="center" vertical="center" wrapText="1"/>
    </xf>
    <xf numFmtId="0" fontId="60" fillId="17" borderId="20" xfId="0" applyFont="1" applyFill="1" applyBorder="1" applyAlignment="1" applyProtection="1">
      <alignment vertical="top" wrapText="1"/>
    </xf>
    <xf numFmtId="0" fontId="60" fillId="17" borderId="21" xfId="0" applyFont="1" applyFill="1" applyBorder="1" applyProtection="1"/>
    <xf numFmtId="0" fontId="60" fillId="17" borderId="21" xfId="0" applyFont="1" applyFill="1" applyBorder="1" applyAlignment="1" applyProtection="1">
      <alignment vertical="top" wrapText="1"/>
    </xf>
    <xf numFmtId="0" fontId="60" fillId="17" borderId="22" xfId="0" applyFont="1" applyFill="1" applyBorder="1" applyAlignment="1" applyProtection="1">
      <alignment vertical="top" wrapText="1"/>
    </xf>
    <xf numFmtId="3" fontId="1" fillId="3" borderId="0" xfId="0" applyNumberFormat="1" applyFont="1" applyFill="1" applyBorder="1" applyAlignment="1" applyProtection="1">
      <alignment vertical="top" wrapText="1"/>
    </xf>
    <xf numFmtId="43" fontId="1" fillId="3" borderId="0" xfId="0" applyNumberFormat="1" applyFont="1" applyFill="1" applyBorder="1" applyAlignment="1" applyProtection="1">
      <alignment vertical="top" wrapText="1"/>
    </xf>
    <xf numFmtId="0" fontId="15" fillId="0" borderId="0" xfId="0" applyFont="1"/>
    <xf numFmtId="166" fontId="15" fillId="0" borderId="0" xfId="5" applyNumberFormat="1" applyFont="1" applyAlignment="1">
      <alignment horizontal="center"/>
    </xf>
    <xf numFmtId="43" fontId="15" fillId="0" borderId="0" xfId="5" applyFont="1"/>
    <xf numFmtId="43" fontId="15" fillId="0" borderId="0" xfId="5" applyFont="1" applyAlignment="1">
      <alignment horizontal="center"/>
    </xf>
    <xf numFmtId="43" fontId="3" fillId="0" borderId="0" xfId="5" applyFont="1" applyAlignment="1">
      <alignment horizontal="center"/>
    </xf>
    <xf numFmtId="0" fontId="3" fillId="0" borderId="0" xfId="0" applyFont="1"/>
    <xf numFmtId="0" fontId="15" fillId="17" borderId="15" xfId="0" applyFont="1" applyFill="1" applyBorder="1"/>
    <xf numFmtId="0" fontId="15" fillId="17" borderId="16" xfId="0" applyFont="1" applyFill="1" applyBorder="1"/>
    <xf numFmtId="166" fontId="15" fillId="17" borderId="16" xfId="5" applyNumberFormat="1" applyFont="1" applyFill="1" applyBorder="1" applyAlignment="1">
      <alignment horizontal="center"/>
    </xf>
    <xf numFmtId="0" fontId="15" fillId="17" borderId="16" xfId="0" applyFont="1" applyFill="1" applyBorder="1" applyAlignment="1">
      <alignment horizontal="center"/>
    </xf>
    <xf numFmtId="0" fontId="3" fillId="17" borderId="16" xfId="0" applyFont="1" applyFill="1" applyBorder="1" applyAlignment="1">
      <alignment horizontal="center"/>
    </xf>
    <xf numFmtId="0" fontId="3" fillId="17" borderId="16" xfId="0" applyFont="1" applyFill="1" applyBorder="1"/>
    <xf numFmtId="0" fontId="15" fillId="17" borderId="17" xfId="0" applyFont="1" applyFill="1" applyBorder="1"/>
    <xf numFmtId="0" fontId="15" fillId="17" borderId="18" xfId="0" applyFont="1" applyFill="1" applyBorder="1"/>
    <xf numFmtId="0" fontId="15" fillId="17" borderId="19" xfId="0" applyFont="1" applyFill="1" applyBorder="1"/>
    <xf numFmtId="0" fontId="15" fillId="17" borderId="0" xfId="0" applyFont="1" applyFill="1" applyBorder="1"/>
    <xf numFmtId="166" fontId="15" fillId="17" borderId="0" xfId="5" applyNumberFormat="1" applyFont="1" applyFill="1" applyBorder="1" applyAlignment="1">
      <alignment horizontal="center"/>
    </xf>
    <xf numFmtId="0" fontId="15" fillId="17" borderId="0" xfId="0" applyFont="1" applyFill="1" applyBorder="1" applyAlignment="1">
      <alignment horizontal="center"/>
    </xf>
    <xf numFmtId="0" fontId="3" fillId="17" borderId="0" xfId="0" applyFont="1" applyFill="1" applyBorder="1" applyAlignment="1">
      <alignment horizontal="center"/>
    </xf>
    <xf numFmtId="0" fontId="3" fillId="17" borderId="0" xfId="0" applyFont="1" applyFill="1" applyBorder="1"/>
    <xf numFmtId="0" fontId="15" fillId="17" borderId="18" xfId="0" applyFont="1" applyFill="1" applyBorder="1" applyAlignment="1">
      <alignment vertical="center"/>
    </xf>
    <xf numFmtId="0" fontId="15" fillId="17" borderId="19" xfId="0" applyFont="1" applyFill="1" applyBorder="1" applyAlignment="1">
      <alignment vertical="center"/>
    </xf>
    <xf numFmtId="0" fontId="15" fillId="0" borderId="0" xfId="0" applyFont="1" applyAlignment="1">
      <alignment vertical="center"/>
    </xf>
    <xf numFmtId="0" fontId="16" fillId="17" borderId="18" xfId="0" applyFont="1" applyFill="1" applyBorder="1" applyAlignment="1">
      <alignment horizontal="center" vertical="center"/>
    </xf>
    <xf numFmtId="0" fontId="71" fillId="0" borderId="81" xfId="0" applyFont="1" applyBorder="1" applyAlignment="1">
      <alignment horizontal="center" vertical="center" wrapText="1"/>
    </xf>
    <xf numFmtId="0" fontId="72" fillId="0" borderId="81" xfId="0" applyFont="1" applyBorder="1" applyAlignment="1">
      <alignment horizontal="center" vertical="center" wrapText="1"/>
    </xf>
    <xf numFmtId="0" fontId="72" fillId="0" borderId="92" xfId="0" applyFont="1" applyBorder="1" applyAlignment="1">
      <alignment horizontal="center" vertical="center" wrapText="1"/>
    </xf>
    <xf numFmtId="0" fontId="72" fillId="0" borderId="80" xfId="0" applyFont="1" applyBorder="1" applyAlignment="1">
      <alignment horizontal="center" vertical="center" wrapText="1"/>
    </xf>
    <xf numFmtId="0" fontId="16" fillId="17" borderId="19" xfId="0" applyFont="1" applyFill="1" applyBorder="1" applyAlignment="1">
      <alignment horizontal="center" vertical="center"/>
    </xf>
    <xf numFmtId="0" fontId="16" fillId="0" borderId="0" xfId="0" applyFont="1" applyAlignment="1">
      <alignment horizontal="center" vertical="center"/>
    </xf>
    <xf numFmtId="0" fontId="16" fillId="0" borderId="70" xfId="0" applyFont="1" applyBorder="1" applyAlignment="1">
      <alignment horizontal="center" vertical="center" wrapText="1"/>
    </xf>
    <xf numFmtId="0" fontId="16" fillId="0" borderId="81" xfId="0" applyFont="1" applyBorder="1" applyAlignment="1">
      <alignment horizontal="center" vertical="center" wrapText="1"/>
    </xf>
    <xf numFmtId="166" fontId="16" fillId="0" borderId="81" xfId="5" applyNumberFormat="1" applyFont="1" applyBorder="1" applyAlignment="1">
      <alignment horizontal="center" vertical="center" wrapText="1"/>
    </xf>
    <xf numFmtId="0" fontId="15" fillId="0" borderId="70" xfId="0" applyFont="1" applyFill="1" applyBorder="1" applyAlignment="1">
      <alignment horizontal="center" vertical="center" wrapText="1"/>
    </xf>
    <xf numFmtId="0" fontId="15" fillId="0" borderId="81" xfId="0" applyFont="1" applyFill="1" applyBorder="1" applyAlignment="1">
      <alignment vertical="center" wrapText="1"/>
    </xf>
    <xf numFmtId="166" fontId="15" fillId="0" borderId="81" xfId="5" applyNumberFormat="1" applyFont="1" applyFill="1" applyBorder="1" applyAlignment="1">
      <alignment horizontal="center" vertical="center" wrapText="1"/>
    </xf>
    <xf numFmtId="43" fontId="15" fillId="0" borderId="81" xfId="5" applyFont="1" applyFill="1" applyBorder="1" applyAlignment="1">
      <alignment vertical="center"/>
    </xf>
    <xf numFmtId="0" fontId="15" fillId="0" borderId="81" xfId="5" applyNumberFormat="1" applyFont="1" applyFill="1" applyBorder="1" applyAlignment="1">
      <alignment vertical="center" wrapText="1"/>
    </xf>
    <xf numFmtId="0" fontId="15" fillId="2" borderId="81" xfId="5" applyNumberFormat="1" applyFont="1" applyFill="1" applyBorder="1" applyAlignment="1">
      <alignment horizontal="center" vertical="center" wrapText="1"/>
    </xf>
    <xf numFmtId="14" fontId="3" fillId="0" borderId="81" xfId="0" applyNumberFormat="1" applyFont="1" applyBorder="1" applyAlignment="1">
      <alignment vertical="center" wrapText="1"/>
    </xf>
    <xf numFmtId="0" fontId="15" fillId="22" borderId="81" xfId="0" applyFont="1" applyFill="1" applyBorder="1" applyAlignment="1">
      <alignment horizontal="center" vertical="center" wrapText="1"/>
    </xf>
    <xf numFmtId="0" fontId="15" fillId="21" borderId="92" xfId="0" applyFont="1" applyFill="1" applyBorder="1" applyAlignment="1">
      <alignment vertical="center" wrapText="1"/>
    </xf>
    <xf numFmtId="0" fontId="15" fillId="16" borderId="80" xfId="0" applyFont="1" applyFill="1" applyBorder="1" applyAlignment="1">
      <alignment vertical="center" wrapText="1"/>
    </xf>
    <xf numFmtId="0" fontId="15" fillId="0" borderId="83" xfId="9" applyFont="1" applyFill="1" applyBorder="1" applyAlignment="1">
      <alignment vertical="center" wrapText="1"/>
    </xf>
    <xf numFmtId="166" fontId="15" fillId="0" borderId="63" xfId="5" applyNumberFormat="1" applyFont="1" applyFill="1" applyBorder="1" applyAlignment="1">
      <alignment horizontal="center" vertical="center"/>
    </xf>
    <xf numFmtId="165" fontId="15" fillId="0" borderId="51" xfId="10" applyFont="1" applyFill="1" applyBorder="1" applyAlignment="1">
      <alignment horizontal="right" vertical="center"/>
    </xf>
    <xf numFmtId="0" fontId="15" fillId="0" borderId="93" xfId="9" applyFont="1" applyFill="1" applyBorder="1" applyAlignment="1">
      <alignment vertical="center" wrapText="1"/>
    </xf>
    <xf numFmtId="166" fontId="15" fillId="0" borderId="81" xfId="5" applyNumberFormat="1" applyFont="1" applyFill="1" applyBorder="1" applyAlignment="1">
      <alignment horizontal="center" vertical="center"/>
    </xf>
    <xf numFmtId="165" fontId="15" fillId="0" borderId="81" xfId="10" applyFont="1" applyFill="1" applyBorder="1" applyAlignment="1">
      <alignment horizontal="right" vertical="center"/>
    </xf>
    <xf numFmtId="49" fontId="15" fillId="0" borderId="81" xfId="5" applyNumberFormat="1" applyFont="1" applyFill="1" applyBorder="1" applyAlignment="1">
      <alignment vertical="center" wrapText="1"/>
    </xf>
    <xf numFmtId="14" fontId="3" fillId="2" borderId="81" xfId="0" applyNumberFormat="1" applyFont="1" applyFill="1" applyBorder="1" applyAlignment="1">
      <alignment vertical="center" wrapText="1"/>
    </xf>
    <xf numFmtId="14" fontId="3" fillId="0" borderId="81" xfId="0" applyNumberFormat="1" applyFont="1" applyFill="1" applyBorder="1" applyAlignment="1">
      <alignment vertical="center" wrapText="1"/>
    </xf>
    <xf numFmtId="0" fontId="15" fillId="0" borderId="81" xfId="0" applyFont="1" applyBorder="1" applyAlignment="1">
      <alignment vertical="center" wrapText="1"/>
    </xf>
    <xf numFmtId="0" fontId="15" fillId="0" borderId="92" xfId="0" applyFont="1" applyBorder="1" applyAlignment="1">
      <alignment vertical="center" wrapText="1"/>
    </xf>
    <xf numFmtId="0" fontId="15" fillId="0" borderId="81" xfId="9" applyFont="1" applyFill="1" applyBorder="1" applyAlignment="1">
      <alignment vertical="center" wrapText="1"/>
    </xf>
    <xf numFmtId="165" fontId="15" fillId="0" borderId="81" xfId="10" applyFont="1" applyFill="1" applyBorder="1" applyAlignment="1">
      <alignment vertical="center"/>
    </xf>
    <xf numFmtId="0" fontId="15" fillId="23" borderId="94" xfId="0" applyFont="1" applyFill="1" applyBorder="1" applyAlignment="1">
      <alignment vertical="center" wrapText="1"/>
    </xf>
    <xf numFmtId="0" fontId="15" fillId="0" borderId="52" xfId="9" applyFont="1" applyFill="1" applyBorder="1" applyAlignment="1">
      <alignment vertical="center" wrapText="1"/>
    </xf>
    <xf numFmtId="0" fontId="15" fillId="0" borderId="93" xfId="9" applyFont="1" applyFill="1" applyBorder="1" applyAlignment="1">
      <alignment horizontal="left" vertical="center" wrapText="1"/>
    </xf>
    <xf numFmtId="166" fontId="15" fillId="0" borderId="51" xfId="5" applyNumberFormat="1" applyFont="1" applyFill="1" applyBorder="1" applyAlignment="1">
      <alignment horizontal="center" vertical="center"/>
    </xf>
    <xf numFmtId="0" fontId="73" fillId="17" borderId="18" xfId="0" applyFont="1" applyFill="1" applyBorder="1" applyAlignment="1">
      <alignment vertical="center"/>
    </xf>
    <xf numFmtId="0" fontId="73" fillId="0" borderId="81" xfId="0" applyFont="1" applyFill="1" applyBorder="1" applyAlignment="1">
      <alignment vertical="center" wrapText="1"/>
    </xf>
    <xf numFmtId="166" fontId="73" fillId="0" borderId="81" xfId="5" applyNumberFormat="1" applyFont="1" applyFill="1" applyBorder="1" applyAlignment="1">
      <alignment horizontal="center" vertical="center" wrapText="1"/>
    </xf>
    <xf numFmtId="166" fontId="73" fillId="0" borderId="81" xfId="5" applyNumberFormat="1" applyFont="1" applyFill="1" applyBorder="1" applyAlignment="1">
      <alignment vertical="center"/>
    </xf>
    <xf numFmtId="0" fontId="73" fillId="0" borderId="81" xfId="5" applyNumberFormat="1" applyFont="1" applyFill="1" applyBorder="1" applyAlignment="1">
      <alignment vertical="center" wrapText="1"/>
    </xf>
    <xf numFmtId="0" fontId="73" fillId="2" borderId="81" xfId="5" applyNumberFormat="1" applyFont="1" applyFill="1" applyBorder="1" applyAlignment="1">
      <alignment horizontal="center" vertical="center" wrapText="1"/>
    </xf>
    <xf numFmtId="0" fontId="73" fillId="0" borderId="81" xfId="0" applyFont="1" applyBorder="1" applyAlignment="1">
      <alignment vertical="center" wrapText="1"/>
    </xf>
    <xf numFmtId="0" fontId="73" fillId="0" borderId="92" xfId="0" applyFont="1" applyBorder="1" applyAlignment="1">
      <alignment vertical="center" wrapText="1"/>
    </xf>
    <xf numFmtId="0" fontId="73" fillId="16" borderId="80" xfId="0" applyFont="1" applyFill="1" applyBorder="1" applyAlignment="1">
      <alignment vertical="center" wrapText="1"/>
    </xf>
    <xf numFmtId="0" fontId="73" fillId="17" borderId="19" xfId="0" applyFont="1" applyFill="1" applyBorder="1" applyAlignment="1">
      <alignment vertical="center"/>
    </xf>
    <xf numFmtId="0" fontId="73" fillId="0" borderId="0" xfId="0" applyFont="1" applyAlignment="1">
      <alignment vertical="center"/>
    </xf>
    <xf numFmtId="0" fontId="16" fillId="16" borderId="80" xfId="0" applyFont="1" applyFill="1" applyBorder="1" applyAlignment="1">
      <alignment vertical="center" wrapText="1"/>
    </xf>
    <xf numFmtId="0" fontId="15" fillId="0" borderId="81" xfId="0" applyFont="1" applyFill="1" applyBorder="1" applyAlignment="1">
      <alignment horizontal="justify" vertical="center" wrapText="1"/>
    </xf>
    <xf numFmtId="0" fontId="15" fillId="0" borderId="81" xfId="0" applyFont="1" applyBorder="1" applyAlignment="1">
      <alignment horizontal="center" vertical="center" wrapText="1"/>
    </xf>
    <xf numFmtId="4" fontId="15" fillId="0" borderId="81" xfId="0" applyNumberFormat="1" applyFont="1" applyFill="1" applyBorder="1" applyAlignment="1">
      <alignment vertical="center" wrapText="1"/>
    </xf>
    <xf numFmtId="43" fontId="15" fillId="0" borderId="81" xfId="5" applyFont="1" applyFill="1" applyBorder="1" applyAlignment="1">
      <alignment horizontal="right" vertical="center" wrapText="1"/>
    </xf>
    <xf numFmtId="166" fontId="15" fillId="0" borderId="82" xfId="5" applyNumberFormat="1" applyFont="1" applyFill="1" applyBorder="1" applyAlignment="1">
      <alignment horizontal="center" vertical="center" wrapText="1"/>
    </xf>
    <xf numFmtId="43" fontId="15" fillId="0" borderId="82" xfId="5" applyFont="1" applyFill="1" applyBorder="1" applyAlignment="1">
      <alignment vertical="center"/>
    </xf>
    <xf numFmtId="0" fontId="15" fillId="0" borderId="82" xfId="0" applyFont="1" applyBorder="1" applyAlignment="1">
      <alignment vertical="center" wrapText="1"/>
    </xf>
    <xf numFmtId="0" fontId="15" fillId="0" borderId="71" xfId="0" applyFont="1" applyBorder="1" applyAlignment="1">
      <alignment vertical="center" wrapText="1"/>
    </xf>
    <xf numFmtId="0" fontId="15" fillId="16" borderId="72" xfId="0" applyFont="1" applyFill="1" applyBorder="1" applyAlignment="1">
      <alignment vertical="center" wrapText="1"/>
    </xf>
    <xf numFmtId="0" fontId="74" fillId="0" borderId="81" xfId="0" applyFont="1" applyBorder="1" applyAlignment="1">
      <alignment vertical="center" wrapText="1"/>
    </xf>
    <xf numFmtId="0" fontId="73" fillId="0" borderId="63" xfId="0" applyFont="1" applyBorder="1" applyAlignment="1">
      <alignment vertical="center" wrapText="1"/>
    </xf>
    <xf numFmtId="0" fontId="73" fillId="0" borderId="95" xfId="0" applyFont="1" applyBorder="1" applyAlignment="1">
      <alignment vertical="center" wrapText="1"/>
    </xf>
    <xf numFmtId="0" fontId="73" fillId="0" borderId="70" xfId="0" applyFont="1" applyBorder="1" applyAlignment="1">
      <alignment horizontal="center" vertical="center" wrapText="1"/>
    </xf>
    <xf numFmtId="0" fontId="73" fillId="2" borderId="81" xfId="0" applyFont="1" applyFill="1" applyBorder="1" applyAlignment="1">
      <alignment vertical="center" wrapText="1"/>
    </xf>
    <xf numFmtId="166" fontId="73" fillId="0" borderId="81" xfId="5" applyNumberFormat="1" applyFont="1" applyBorder="1" applyAlignment="1">
      <alignment horizontal="center" vertical="center" wrapText="1"/>
    </xf>
    <xf numFmtId="166" fontId="73" fillId="0" borderId="81" xfId="5" applyNumberFormat="1" applyFont="1" applyBorder="1" applyAlignment="1">
      <alignment vertical="center"/>
    </xf>
    <xf numFmtId="0" fontId="73" fillId="2" borderId="81" xfId="5" applyNumberFormat="1" applyFont="1" applyFill="1" applyBorder="1" applyAlignment="1">
      <alignment vertical="center" wrapText="1"/>
    </xf>
    <xf numFmtId="0" fontId="15" fillId="17" borderId="37" xfId="0" applyFont="1" applyFill="1" applyBorder="1"/>
    <xf numFmtId="0" fontId="15" fillId="2" borderId="0" xfId="0" applyFont="1" applyFill="1" applyBorder="1"/>
    <xf numFmtId="0" fontId="11" fillId="0" borderId="0" xfId="0" applyFont="1"/>
    <xf numFmtId="0" fontId="15" fillId="2" borderId="0" xfId="0" applyFont="1" applyFill="1" applyBorder="1" applyAlignment="1">
      <alignment horizontal="justify" vertical="center" wrapText="1"/>
    </xf>
    <xf numFmtId="166" fontId="75" fillId="2" borderId="0" xfId="5" applyNumberFormat="1" applyFont="1" applyFill="1" applyBorder="1" applyAlignment="1">
      <alignment horizontal="center"/>
    </xf>
    <xf numFmtId="43" fontId="15" fillId="2" borderId="0" xfId="5" applyFont="1" applyFill="1" applyBorder="1"/>
    <xf numFmtId="0" fontId="15" fillId="2" borderId="0" xfId="5" applyNumberFormat="1" applyFont="1" applyFill="1" applyBorder="1" applyAlignment="1">
      <alignment vertical="center" wrapText="1"/>
    </xf>
    <xf numFmtId="0" fontId="15" fillId="2" borderId="0" xfId="5" applyNumberFormat="1" applyFont="1" applyFill="1" applyBorder="1" applyAlignment="1">
      <alignment horizontal="center" vertical="center" wrapText="1"/>
    </xf>
    <xf numFmtId="0" fontId="3" fillId="2" borderId="0" xfId="5" applyNumberFormat="1" applyFont="1" applyFill="1" applyBorder="1" applyAlignment="1">
      <alignment horizontal="center" vertical="center" wrapText="1"/>
    </xf>
    <xf numFmtId="0" fontId="3" fillId="2" borderId="0" xfId="0" applyFont="1" applyFill="1" applyBorder="1"/>
    <xf numFmtId="0" fontId="22" fillId="0" borderId="0" xfId="0" applyFont="1"/>
    <xf numFmtId="43" fontId="22" fillId="0" borderId="0" xfId="5" applyFont="1"/>
    <xf numFmtId="0" fontId="74" fillId="0" borderId="0" xfId="0" applyFont="1"/>
    <xf numFmtId="0" fontId="71" fillId="0" borderId="0" xfId="0" applyFont="1"/>
    <xf numFmtId="0" fontId="16" fillId="0" borderId="0" xfId="0" applyFont="1"/>
    <xf numFmtId="43" fontId="16" fillId="0" borderId="0" xfId="5" applyFont="1"/>
    <xf numFmtId="0" fontId="76" fillId="0" borderId="0" xfId="0" applyFont="1" applyAlignment="1">
      <alignment horizontal="left" vertical="center"/>
    </xf>
    <xf numFmtId="0" fontId="77" fillId="0" borderId="0" xfId="0" applyFont="1"/>
    <xf numFmtId="0" fontId="31" fillId="2" borderId="19" xfId="0" applyFont="1" applyFill="1" applyBorder="1" applyAlignment="1">
      <alignment vertical="top" wrapText="1"/>
    </xf>
    <xf numFmtId="0" fontId="31" fillId="2" borderId="27" xfId="0" applyFont="1" applyFill="1" applyBorder="1" applyAlignment="1">
      <alignment vertical="top" wrapText="1"/>
    </xf>
    <xf numFmtId="0" fontId="31" fillId="2" borderId="1" xfId="0" applyFont="1" applyFill="1" applyBorder="1" applyAlignment="1">
      <alignment wrapText="1"/>
    </xf>
    <xf numFmtId="49" fontId="31" fillId="2" borderId="1" xfId="0" quotePrefix="1" applyNumberFormat="1" applyFont="1" applyFill="1" applyBorder="1" applyAlignment="1">
      <alignment vertical="top" wrapText="1"/>
    </xf>
    <xf numFmtId="0" fontId="25" fillId="2" borderId="1" xfId="0" applyFont="1" applyFill="1" applyBorder="1" applyAlignment="1">
      <alignment vertical="top" wrapText="1"/>
    </xf>
    <xf numFmtId="0" fontId="31" fillId="2" borderId="1" xfId="0" applyFont="1" applyFill="1" applyBorder="1" applyAlignment="1">
      <alignment vertical="top" wrapText="1"/>
    </xf>
    <xf numFmtId="0" fontId="60" fillId="17" borderId="18" xfId="0" applyFont="1" applyFill="1" applyBorder="1" applyAlignment="1" applyProtection="1">
      <alignment horizontal="center" wrapText="1"/>
    </xf>
    <xf numFmtId="43" fontId="41" fillId="8" borderId="9" xfId="5" applyFont="1" applyFill="1" applyBorder="1" applyAlignment="1" applyProtection="1">
      <alignment vertical="center"/>
      <protection locked="0"/>
    </xf>
    <xf numFmtId="43" fontId="46" fillId="8" borderId="9" xfId="5" applyFont="1" applyFill="1" applyBorder="1" applyAlignment="1" applyProtection="1">
      <alignment vertical="center"/>
      <protection locked="0"/>
    </xf>
    <xf numFmtId="43" fontId="46" fillId="8" borderId="6" xfId="5" applyFont="1" applyFill="1" applyBorder="1" applyAlignment="1" applyProtection="1">
      <alignment vertical="center"/>
      <protection locked="0"/>
    </xf>
    <xf numFmtId="43" fontId="41" fillId="12" borderId="9" xfId="5" applyFont="1" applyFill="1" applyBorder="1" applyAlignment="1" applyProtection="1">
      <alignment horizontal="center" vertical="center"/>
      <protection locked="0"/>
    </xf>
    <xf numFmtId="43" fontId="46" fillId="12" borderId="9" xfId="5" applyFont="1" applyFill="1" applyBorder="1" applyAlignment="1" applyProtection="1">
      <alignment horizontal="center" vertical="center"/>
      <protection locked="0"/>
    </xf>
    <xf numFmtId="43" fontId="46" fillId="12" borderId="6" xfId="5" applyFont="1" applyFill="1" applyBorder="1" applyAlignment="1" applyProtection="1">
      <alignment horizontal="center" vertical="center"/>
      <protection locked="0"/>
    </xf>
    <xf numFmtId="9" fontId="55" fillId="0" borderId="0" xfId="6" applyFont="1" applyAlignment="1">
      <alignment horizontal="left" vertical="center"/>
    </xf>
    <xf numFmtId="0" fontId="78" fillId="3" borderId="18" xfId="0" applyFont="1" applyFill="1" applyBorder="1" applyAlignment="1" applyProtection="1">
      <alignment vertical="top" wrapText="1"/>
    </xf>
    <xf numFmtId="0" fontId="79" fillId="3" borderId="0" xfId="0" applyFont="1" applyFill="1" applyBorder="1" applyAlignment="1" applyProtection="1">
      <alignment vertical="top" wrapText="1"/>
    </xf>
    <xf numFmtId="0" fontId="80" fillId="3" borderId="0" xfId="0" applyFont="1" applyFill="1" applyBorder="1" applyAlignment="1" applyProtection="1">
      <alignment vertical="top" wrapText="1"/>
    </xf>
    <xf numFmtId="0" fontId="78" fillId="3" borderId="0" xfId="0" applyFont="1" applyFill="1" applyBorder="1" applyAlignment="1" applyProtection="1">
      <alignment vertical="top" wrapText="1"/>
    </xf>
    <xf numFmtId="0" fontId="78" fillId="3" borderId="19" xfId="0" applyFont="1" applyFill="1" applyBorder="1" applyAlignment="1" applyProtection="1">
      <alignment vertical="top" wrapText="1"/>
    </xf>
    <xf numFmtId="0" fontId="81" fillId="0" borderId="0" xfId="0" applyFont="1"/>
    <xf numFmtId="0" fontId="15" fillId="16" borderId="67" xfId="0" applyFont="1" applyFill="1" applyBorder="1" applyAlignment="1" applyProtection="1">
      <alignment vertical="top" wrapText="1"/>
    </xf>
    <xf numFmtId="0" fontId="73" fillId="0" borderId="96" xfId="0" applyFont="1" applyFill="1" applyBorder="1" applyAlignment="1">
      <alignment horizontal="center" vertical="center" wrapText="1"/>
    </xf>
    <xf numFmtId="0" fontId="73" fillId="16" borderId="38" xfId="0" applyFont="1" applyFill="1" applyBorder="1" applyAlignment="1">
      <alignment vertical="center" wrapText="1"/>
    </xf>
    <xf numFmtId="0" fontId="15" fillId="17" borderId="13" xfId="0" applyFont="1" applyFill="1" applyBorder="1"/>
    <xf numFmtId="166" fontId="22" fillId="2" borderId="0" xfId="5" applyNumberFormat="1" applyFont="1" applyFill="1" applyAlignment="1">
      <alignment horizontal="center"/>
    </xf>
    <xf numFmtId="0" fontId="22" fillId="2" borderId="0" xfId="0" applyFont="1" applyFill="1"/>
    <xf numFmtId="0" fontId="15" fillId="15" borderId="3" xfId="0" applyFont="1" applyFill="1" applyBorder="1" applyAlignment="1" applyProtection="1">
      <alignment vertical="center" wrapText="1"/>
    </xf>
    <xf numFmtId="43" fontId="15" fillId="15" borderId="62" xfId="5" applyFont="1" applyFill="1" applyBorder="1" applyAlignment="1" applyProtection="1">
      <alignment vertical="center" wrapText="1"/>
    </xf>
    <xf numFmtId="10" fontId="15" fillId="0" borderId="81" xfId="0" applyNumberFormat="1" applyFont="1" applyFill="1" applyBorder="1" applyAlignment="1">
      <alignment horizontal="left" vertical="center" wrapText="1"/>
    </xf>
    <xf numFmtId="9" fontId="15" fillId="15" borderId="62" xfId="6" applyFont="1" applyFill="1" applyBorder="1" applyAlignment="1" applyProtection="1">
      <alignment horizontal="center" vertical="center" wrapText="1"/>
    </xf>
    <xf numFmtId="43" fontId="15" fillId="15" borderId="67" xfId="5" applyFont="1" applyFill="1" applyBorder="1" applyAlignment="1" applyProtection="1">
      <alignment vertical="center" wrapText="1"/>
    </xf>
    <xf numFmtId="0" fontId="15" fillId="15" borderId="67" xfId="0" applyFont="1" applyFill="1" applyBorder="1" applyAlignment="1" applyProtection="1">
      <alignment vertical="center" wrapText="1"/>
    </xf>
    <xf numFmtId="10" fontId="15" fillId="0" borderId="81" xfId="0" applyNumberFormat="1" applyFont="1" applyFill="1" applyBorder="1" applyAlignment="1">
      <alignment horizontal="left" vertical="center"/>
    </xf>
    <xf numFmtId="0" fontId="25" fillId="18" borderId="4" xfId="0" applyFont="1" applyFill="1" applyBorder="1" applyAlignment="1" applyProtection="1">
      <alignment vertical="top" wrapText="1"/>
    </xf>
    <xf numFmtId="43" fontId="25" fillId="18" borderId="4" xfId="5" applyFont="1" applyFill="1" applyBorder="1" applyAlignment="1" applyProtection="1">
      <alignment vertical="top" wrapText="1"/>
    </xf>
    <xf numFmtId="0" fontId="25" fillId="18" borderId="4" xfId="5" applyNumberFormat="1" applyFont="1" applyFill="1" applyBorder="1" applyAlignment="1" applyProtection="1">
      <alignment vertical="top" wrapText="1"/>
    </xf>
    <xf numFmtId="9" fontId="25" fillId="18" borderId="4" xfId="6" applyFont="1" applyFill="1" applyBorder="1" applyAlignment="1" applyProtection="1">
      <alignment horizontal="center" vertical="center" wrapText="1"/>
    </xf>
    <xf numFmtId="0" fontId="60" fillId="17" borderId="18" xfId="0" applyFont="1" applyFill="1" applyBorder="1" applyAlignment="1" applyProtection="1">
      <alignment horizontal="center" wrapText="1"/>
    </xf>
    <xf numFmtId="0" fontId="16" fillId="17" borderId="0" xfId="0" applyFont="1" applyFill="1" applyBorder="1" applyAlignment="1" applyProtection="1">
      <alignment horizontal="center" wrapText="1"/>
    </xf>
    <xf numFmtId="165" fontId="25" fillId="0" borderId="51" xfId="10" applyFont="1" applyFill="1" applyBorder="1" applyAlignment="1">
      <alignment horizontal="right" vertical="center"/>
    </xf>
    <xf numFmtId="39" fontId="15" fillId="0" borderId="81" xfId="10" applyNumberFormat="1" applyFont="1" applyFill="1" applyBorder="1" applyAlignment="1">
      <alignment horizontal="right" vertical="center"/>
    </xf>
    <xf numFmtId="0" fontId="15" fillId="21" borderId="70" xfId="0" applyFont="1" applyFill="1" applyBorder="1" applyAlignment="1">
      <alignment horizontal="center" vertical="center" wrapText="1"/>
    </xf>
    <xf numFmtId="0" fontId="73" fillId="0" borderId="70" xfId="0" applyFont="1" applyFill="1" applyBorder="1" applyAlignment="1">
      <alignment horizontal="center" vertical="center" wrapText="1"/>
    </xf>
    <xf numFmtId="0" fontId="16" fillId="0" borderId="70" xfId="0" applyFont="1" applyFill="1" applyBorder="1" applyAlignment="1">
      <alignment horizontal="center" vertical="center" wrapText="1"/>
    </xf>
    <xf numFmtId="0" fontId="15" fillId="0" borderId="73" xfId="0" applyFont="1" applyFill="1" applyBorder="1" applyAlignment="1">
      <alignment horizontal="center" vertical="center" wrapText="1"/>
    </xf>
    <xf numFmtId="0" fontId="60" fillId="17" borderId="18" xfId="0" applyFont="1" applyFill="1" applyBorder="1" applyAlignment="1" applyProtection="1">
      <alignment horizontal="center" wrapText="1"/>
    </xf>
    <xf numFmtId="0" fontId="15" fillId="16" borderId="62" xfId="0" applyFont="1" applyFill="1" applyBorder="1" applyAlignment="1" applyProtection="1">
      <alignment horizontal="center" vertical="top" wrapText="1"/>
    </xf>
    <xf numFmtId="0" fontId="15" fillId="2" borderId="37" xfId="8" applyFont="1" applyFill="1" applyBorder="1" applyAlignment="1" applyProtection="1">
      <alignment vertical="top" wrapText="1"/>
    </xf>
    <xf numFmtId="0" fontId="15" fillId="16" borderId="37" xfId="0" applyFont="1" applyFill="1" applyBorder="1" applyAlignment="1" applyProtection="1">
      <alignment vertical="top" wrapText="1"/>
    </xf>
    <xf numFmtId="0" fontId="25" fillId="16" borderId="1" xfId="0" applyFont="1" applyFill="1" applyBorder="1" applyAlignment="1" applyProtection="1">
      <alignment vertical="top" wrapText="1"/>
    </xf>
    <xf numFmtId="0" fontId="25" fillId="16" borderId="37" xfId="0" applyFont="1" applyFill="1" applyBorder="1" applyAlignment="1" applyProtection="1">
      <alignment vertical="top" wrapText="1"/>
    </xf>
    <xf numFmtId="0" fontId="15" fillId="16" borderId="12" xfId="0" applyFont="1" applyFill="1" applyBorder="1" applyAlignment="1" applyProtection="1">
      <alignment vertical="top" wrapText="1"/>
    </xf>
    <xf numFmtId="0" fontId="25" fillId="3" borderId="18" xfId="0" applyFont="1" applyFill="1" applyBorder="1" applyAlignment="1">
      <alignment vertical="top"/>
    </xf>
    <xf numFmtId="0" fontId="25" fillId="3" borderId="19" xfId="0" applyFont="1" applyFill="1" applyBorder="1" applyAlignment="1">
      <alignment vertical="top"/>
    </xf>
    <xf numFmtId="0" fontId="0" fillId="0" borderId="0" xfId="0" applyAlignment="1">
      <alignment vertical="top"/>
    </xf>
    <xf numFmtId="0" fontId="24" fillId="17" borderId="0" xfId="1" applyFill="1" applyBorder="1" applyAlignment="1" applyProtection="1">
      <alignment horizontal="left" wrapText="1"/>
    </xf>
    <xf numFmtId="0" fontId="25" fillId="2" borderId="1" xfId="0" quotePrefix="1" applyFont="1" applyFill="1" applyBorder="1" applyAlignment="1">
      <alignment vertical="top" wrapText="1"/>
    </xf>
    <xf numFmtId="0" fontId="31" fillId="2" borderId="1" xfId="0" quotePrefix="1" applyFont="1" applyFill="1" applyBorder="1" applyAlignment="1">
      <alignment vertical="top" wrapText="1"/>
    </xf>
    <xf numFmtId="0" fontId="60" fillId="15" borderId="97" xfId="0" applyFont="1" applyFill="1" applyBorder="1" applyAlignment="1" applyProtection="1">
      <alignment vertical="top" wrapText="1"/>
    </xf>
    <xf numFmtId="0" fontId="60" fillId="16" borderId="97" xfId="0" applyFont="1" applyFill="1" applyBorder="1" applyAlignment="1" applyProtection="1">
      <alignment horizontal="center" vertical="top" wrapText="1"/>
    </xf>
    <xf numFmtId="0" fontId="15" fillId="2" borderId="12" xfId="0" applyFont="1" applyFill="1" applyBorder="1" applyAlignment="1" applyProtection="1">
      <alignment horizontal="center" vertical="center"/>
    </xf>
    <xf numFmtId="0" fontId="15" fillId="2" borderId="11" xfId="0" applyFont="1" applyFill="1" applyBorder="1" applyAlignment="1" applyProtection="1">
      <alignment horizontal="center" vertical="center"/>
    </xf>
    <xf numFmtId="0" fontId="2" fillId="3" borderId="18" xfId="0" applyFont="1" applyFill="1" applyBorder="1" applyAlignment="1" applyProtection="1">
      <alignment horizontal="right" wrapText="1"/>
    </xf>
    <xf numFmtId="0" fontId="2" fillId="3" borderId="19" xfId="0" applyFont="1" applyFill="1" applyBorder="1" applyAlignment="1" applyProtection="1">
      <alignment horizontal="right" wrapText="1"/>
    </xf>
    <xf numFmtId="0" fontId="2" fillId="3" borderId="0" xfId="0" applyFont="1" applyFill="1" applyBorder="1" applyAlignment="1" applyProtection="1">
      <alignment horizontal="right" wrapText="1"/>
    </xf>
    <xf numFmtId="0" fontId="2" fillId="3" borderId="18" xfId="0" applyFont="1" applyFill="1" applyBorder="1" applyAlignment="1" applyProtection="1">
      <alignment horizontal="right" vertical="top" wrapText="1"/>
    </xf>
    <xf numFmtId="0" fontId="2" fillId="3" borderId="19" xfId="0" applyFont="1" applyFill="1" applyBorder="1" applyAlignment="1" applyProtection="1">
      <alignment horizontal="right" vertical="top" wrapText="1"/>
    </xf>
    <xf numFmtId="0" fontId="1" fillId="2" borderId="37" xfId="0" applyFont="1" applyFill="1" applyBorder="1" applyAlignment="1" applyProtection="1">
      <alignment horizontal="left" vertical="top" wrapText="1"/>
      <protection locked="0"/>
    </xf>
    <xf numFmtId="0" fontId="1" fillId="2" borderId="27" xfId="0" applyFont="1" applyFill="1" applyBorder="1" applyAlignment="1" applyProtection="1">
      <alignment horizontal="left" vertical="top" wrapText="1"/>
      <protection locked="0"/>
    </xf>
    <xf numFmtId="0" fontId="4" fillId="3" borderId="0" xfId="0" applyFont="1" applyFill="1" applyBorder="1" applyAlignment="1" applyProtection="1">
      <alignment horizontal="left" vertical="top" wrapText="1"/>
    </xf>
    <xf numFmtId="0" fontId="2" fillId="3" borderId="0" xfId="0" applyFont="1" applyFill="1" applyBorder="1" applyAlignment="1" applyProtection="1">
      <alignment horizontal="left" vertical="center" wrapText="1"/>
    </xf>
    <xf numFmtId="0" fontId="1" fillId="2" borderId="37" xfId="0" applyFont="1" applyFill="1" applyBorder="1" applyAlignment="1" applyProtection="1">
      <alignment vertical="top" wrapText="1"/>
      <protection locked="0"/>
    </xf>
    <xf numFmtId="0" fontId="1" fillId="2" borderId="27" xfId="0" applyFont="1" applyFill="1" applyBorder="1" applyAlignment="1" applyProtection="1">
      <alignment vertical="top" wrapText="1"/>
      <protection locked="0"/>
    </xf>
    <xf numFmtId="43" fontId="1" fillId="2" borderId="37" xfId="5" applyFont="1" applyFill="1" applyBorder="1" applyAlignment="1" applyProtection="1">
      <alignment vertical="top" wrapText="1"/>
      <protection locked="0"/>
    </xf>
    <xf numFmtId="43" fontId="1" fillId="2" borderId="27" xfId="5" applyFont="1" applyFill="1" applyBorder="1" applyAlignment="1" applyProtection="1">
      <alignment vertical="top" wrapText="1"/>
      <protection locked="0"/>
    </xf>
    <xf numFmtId="0" fontId="14" fillId="2" borderId="37" xfId="0" applyFont="1" applyFill="1" applyBorder="1" applyAlignment="1" applyProtection="1">
      <alignment horizontal="center"/>
    </xf>
    <xf numFmtId="0" fontId="14" fillId="2" borderId="13" xfId="0" applyFont="1" applyFill="1" applyBorder="1" applyAlignment="1" applyProtection="1">
      <alignment horizontal="center"/>
    </xf>
    <xf numFmtId="0" fontId="14" fillId="2" borderId="27" xfId="0" applyFont="1" applyFill="1" applyBorder="1" applyAlignment="1" applyProtection="1">
      <alignment horizontal="center"/>
    </xf>
    <xf numFmtId="0" fontId="11" fillId="3" borderId="0" xfId="0" applyFont="1" applyFill="1" applyBorder="1" applyAlignment="1" applyProtection="1">
      <alignment vertical="top" wrapText="1"/>
    </xf>
    <xf numFmtId="0" fontId="2" fillId="2" borderId="37" xfId="0" applyFont="1" applyFill="1" applyBorder="1" applyAlignment="1" applyProtection="1">
      <alignment horizontal="center" vertical="top" wrapText="1"/>
    </xf>
    <xf numFmtId="0" fontId="2" fillId="2" borderId="27" xfId="0" applyFont="1" applyFill="1" applyBorder="1" applyAlignment="1" applyProtection="1">
      <alignment horizontal="center" vertical="top" wrapText="1"/>
    </xf>
    <xf numFmtId="0" fontId="10" fillId="3" borderId="0" xfId="0" applyFont="1" applyFill="1" applyBorder="1" applyAlignment="1" applyProtection="1">
      <alignment horizontal="center"/>
    </xf>
    <xf numFmtId="0" fontId="10" fillId="3" borderId="18" xfId="0" applyFont="1" applyFill="1" applyBorder="1" applyAlignment="1" applyProtection="1">
      <alignment horizontal="center" wrapText="1"/>
    </xf>
    <xf numFmtId="0" fontId="10" fillId="3" borderId="0" xfId="0" applyFont="1" applyFill="1" applyBorder="1" applyAlignment="1" applyProtection="1">
      <alignment horizontal="center" wrapText="1"/>
    </xf>
    <xf numFmtId="0" fontId="4" fillId="3" borderId="0" xfId="0" applyFont="1" applyFill="1" applyBorder="1" applyAlignment="1" applyProtection="1">
      <alignment horizontal="left" vertical="center" wrapText="1"/>
    </xf>
    <xf numFmtId="43" fontId="1" fillId="2" borderId="37" xfId="5" applyFont="1" applyFill="1" applyBorder="1" applyAlignment="1" applyProtection="1">
      <alignment horizontal="center" vertical="top" wrapText="1"/>
      <protection locked="0"/>
    </xf>
    <xf numFmtId="43" fontId="1" fillId="2" borderId="27" xfId="5" applyFont="1" applyFill="1" applyBorder="1" applyAlignment="1" applyProtection="1">
      <alignment horizontal="center" vertical="top" wrapText="1"/>
      <protection locked="0"/>
    </xf>
    <xf numFmtId="3" fontId="2" fillId="2" borderId="37" xfId="0" applyNumberFormat="1" applyFont="1" applyFill="1" applyBorder="1" applyAlignment="1" applyProtection="1">
      <alignment horizontal="right" vertical="center" wrapText="1"/>
      <protection locked="0"/>
    </xf>
    <xf numFmtId="3" fontId="2" fillId="2" borderId="27" xfId="0" applyNumberFormat="1" applyFont="1" applyFill="1" applyBorder="1" applyAlignment="1" applyProtection="1">
      <alignment horizontal="right" vertical="center" wrapText="1"/>
      <protection locked="0"/>
    </xf>
    <xf numFmtId="0" fontId="2" fillId="3" borderId="21" xfId="0" applyFont="1" applyFill="1" applyBorder="1" applyAlignment="1" applyProtection="1">
      <alignment horizontal="left" vertical="center" wrapText="1"/>
    </xf>
    <xf numFmtId="0" fontId="2" fillId="0" borderId="0" xfId="0" applyFont="1" applyFill="1" applyBorder="1" applyAlignment="1" applyProtection="1">
      <alignment horizontal="left" vertical="center" wrapText="1"/>
    </xf>
    <xf numFmtId="0" fontId="2" fillId="0" borderId="0" xfId="0" applyFont="1" applyFill="1" applyBorder="1" applyAlignment="1" applyProtection="1">
      <alignment horizontal="center" vertical="top" wrapText="1"/>
    </xf>
    <xf numFmtId="0" fontId="1" fillId="0" borderId="0" xfId="0" applyFont="1" applyFill="1" applyBorder="1" applyAlignment="1" applyProtection="1">
      <alignment horizontal="left" vertical="center" wrapText="1"/>
    </xf>
    <xf numFmtId="0" fontId="1" fillId="0" borderId="0" xfId="0" applyFont="1" applyFill="1" applyBorder="1" applyAlignment="1" applyProtection="1">
      <alignment vertical="top" wrapText="1"/>
      <protection locked="0"/>
    </xf>
    <xf numFmtId="3" fontId="1" fillId="0" borderId="0" xfId="0" applyNumberFormat="1" applyFont="1" applyFill="1" applyBorder="1" applyAlignment="1" applyProtection="1">
      <alignment vertical="top" wrapText="1"/>
      <protection locked="0"/>
    </xf>
    <xf numFmtId="0" fontId="16" fillId="3" borderId="0" xfId="0" applyFont="1" applyFill="1" applyBorder="1" applyAlignment="1" applyProtection="1">
      <alignment horizontal="left" vertical="center" wrapText="1"/>
    </xf>
    <xf numFmtId="0" fontId="11" fillId="3" borderId="0" xfId="0" applyFont="1" applyFill="1" applyBorder="1" applyAlignment="1" applyProtection="1">
      <alignment horizontal="left" vertical="top" wrapText="1"/>
    </xf>
    <xf numFmtId="43" fontId="16" fillId="2" borderId="37" xfId="5" applyNumberFormat="1" applyFont="1" applyFill="1" applyBorder="1" applyAlignment="1" applyProtection="1">
      <alignment horizontal="center" vertical="center" wrapText="1"/>
      <protection locked="0"/>
    </xf>
    <xf numFmtId="43" fontId="16" fillId="2" borderId="27" xfId="5" applyNumberFormat="1" applyFont="1" applyFill="1" applyBorder="1" applyAlignment="1" applyProtection="1">
      <alignment horizontal="center" vertical="center" wrapText="1"/>
      <protection locked="0"/>
    </xf>
    <xf numFmtId="43" fontId="33" fillId="0" borderId="37" xfId="5" applyFont="1" applyBorder="1" applyAlignment="1" applyProtection="1">
      <alignment vertical="center"/>
      <protection locked="0"/>
    </xf>
    <xf numFmtId="43" fontId="33" fillId="0" borderId="27" xfId="5" applyFont="1" applyBorder="1" applyAlignment="1" applyProtection="1">
      <alignment vertical="center"/>
      <protection locked="0"/>
    </xf>
    <xf numFmtId="0" fontId="15" fillId="2" borderId="37" xfId="0" applyFont="1" applyFill="1" applyBorder="1" applyAlignment="1" applyProtection="1">
      <alignment horizontal="left" vertical="top" wrapText="1"/>
      <protection locked="0"/>
    </xf>
    <xf numFmtId="0" fontId="15" fillId="2" borderId="27" xfId="0" applyFont="1" applyFill="1" applyBorder="1" applyAlignment="1" applyProtection="1">
      <alignment horizontal="left" vertical="top" wrapText="1"/>
      <protection locked="0"/>
    </xf>
    <xf numFmtId="0" fontId="80" fillId="3" borderId="0" xfId="0" applyFont="1" applyFill="1" applyBorder="1" applyAlignment="1" applyProtection="1">
      <alignment horizontal="left" vertical="top" wrapText="1"/>
    </xf>
    <xf numFmtId="0" fontId="7" fillId="0" borderId="0" xfId="0" applyFont="1" applyFill="1" applyBorder="1" applyAlignment="1" applyProtection="1">
      <alignment vertical="top" wrapText="1"/>
    </xf>
    <xf numFmtId="0" fontId="7" fillId="0" borderId="0" xfId="0" applyFont="1" applyFill="1" applyBorder="1" applyAlignment="1" applyProtection="1">
      <alignment vertical="top" wrapText="1"/>
      <protection locked="0"/>
    </xf>
    <xf numFmtId="0" fontId="8" fillId="0" borderId="0" xfId="0" applyFont="1" applyFill="1" applyBorder="1" applyAlignment="1" applyProtection="1">
      <alignment vertical="top" wrapText="1"/>
    </xf>
    <xf numFmtId="0" fontId="9" fillId="0" borderId="0" xfId="0" applyFont="1" applyFill="1" applyBorder="1" applyAlignment="1" applyProtection="1">
      <alignment vertical="top" wrapText="1"/>
    </xf>
    <xf numFmtId="0" fontId="8" fillId="0" borderId="0" xfId="0" applyFont="1" applyFill="1" applyBorder="1" applyAlignment="1" applyProtection="1">
      <alignment horizontal="center" vertical="top" wrapText="1"/>
    </xf>
    <xf numFmtId="3" fontId="7" fillId="0" borderId="0" xfId="0" applyNumberFormat="1" applyFont="1" applyFill="1" applyBorder="1" applyAlignment="1" applyProtection="1">
      <alignment vertical="top" wrapText="1"/>
      <protection locked="0"/>
    </xf>
    <xf numFmtId="0" fontId="15" fillId="2" borderId="37" xfId="0" applyFont="1" applyFill="1" applyBorder="1" applyAlignment="1" applyProtection="1">
      <alignment horizontal="left" vertical="top" wrapText="1"/>
    </xf>
    <xf numFmtId="0" fontId="15" fillId="2" borderId="13" xfId="0" applyFont="1" applyFill="1" applyBorder="1" applyAlignment="1" applyProtection="1">
      <alignment horizontal="left" vertical="top" wrapText="1"/>
    </xf>
    <xf numFmtId="0" fontId="15" fillId="2" borderId="27" xfId="0" applyFont="1" applyFill="1" applyBorder="1" applyAlignment="1" applyProtection="1">
      <alignment horizontal="left" vertical="top" wrapText="1"/>
    </xf>
    <xf numFmtId="0" fontId="60" fillId="16" borderId="63" xfId="0" applyFont="1" applyFill="1" applyBorder="1" applyAlignment="1" applyProtection="1">
      <alignment horizontal="left" vertical="top" wrapText="1"/>
    </xf>
    <xf numFmtId="0" fontId="60" fillId="16" borderId="64" xfId="0" applyFont="1" applyFill="1" applyBorder="1" applyAlignment="1" applyProtection="1">
      <alignment horizontal="left" vertical="top" wrapText="1"/>
    </xf>
    <xf numFmtId="0" fontId="60" fillId="16" borderId="3" xfId="0" applyFont="1" applyFill="1" applyBorder="1" applyAlignment="1" applyProtection="1">
      <alignment horizontal="left" vertical="top" wrapText="1"/>
    </xf>
    <xf numFmtId="0" fontId="15" fillId="3" borderId="0" xfId="0" applyFont="1" applyFill="1" applyBorder="1" applyAlignment="1" applyProtection="1">
      <alignment horizontal="left" vertical="top" wrapText="1"/>
    </xf>
    <xf numFmtId="0" fontId="15" fillId="3" borderId="18" xfId="0" applyFont="1" applyFill="1" applyBorder="1" applyAlignment="1" applyProtection="1">
      <alignment horizontal="center" wrapText="1"/>
    </xf>
    <xf numFmtId="0" fontId="15" fillId="3" borderId="0" xfId="0" applyFont="1" applyFill="1" applyBorder="1" applyAlignment="1" applyProtection="1">
      <alignment horizontal="center" wrapText="1"/>
    </xf>
    <xf numFmtId="0" fontId="15" fillId="3" borderId="0" xfId="0" applyFont="1" applyFill="1" applyBorder="1" applyAlignment="1" applyProtection="1">
      <alignment horizontal="center"/>
    </xf>
    <xf numFmtId="0" fontId="16" fillId="3" borderId="0" xfId="0" applyFont="1" applyFill="1" applyBorder="1" applyAlignment="1" applyProtection="1">
      <alignment horizontal="left" vertical="top" wrapText="1"/>
    </xf>
    <xf numFmtId="0" fontId="16" fillId="2" borderId="28" xfId="0" applyFont="1" applyFill="1" applyBorder="1" applyAlignment="1" applyProtection="1">
      <alignment horizontal="center" vertical="top" wrapText="1"/>
    </xf>
    <xf numFmtId="0" fontId="16" fillId="2" borderId="14" xfId="0" applyFont="1" applyFill="1" applyBorder="1" applyAlignment="1" applyProtection="1">
      <alignment horizontal="center" vertical="top" wrapText="1"/>
    </xf>
    <xf numFmtId="0" fontId="34" fillId="3" borderId="0" xfId="0" applyFont="1" applyFill="1" applyAlignment="1">
      <alignment horizontal="left" wrapText="1"/>
    </xf>
    <xf numFmtId="0" fontId="15" fillId="16" borderId="4" xfId="0" applyFont="1" applyFill="1" applyBorder="1" applyAlignment="1" applyProtection="1">
      <alignment vertical="top" wrapText="1"/>
    </xf>
    <xf numFmtId="0" fontId="60" fillId="16" borderId="2" xfId="0" applyFont="1" applyFill="1" applyBorder="1" applyAlignment="1" applyProtection="1">
      <alignment horizontal="left" vertical="top" wrapText="1"/>
    </xf>
    <xf numFmtId="0" fontId="60" fillId="16" borderId="67" xfId="0" applyFont="1" applyFill="1" applyBorder="1" applyAlignment="1" applyProtection="1">
      <alignment vertical="top" wrapText="1"/>
    </xf>
    <xf numFmtId="0" fontId="15" fillId="16" borderId="68" xfId="0" applyFont="1" applyFill="1" applyBorder="1" applyAlignment="1" applyProtection="1">
      <alignment vertical="top" wrapText="1"/>
    </xf>
    <xf numFmtId="0" fontId="60" fillId="16" borderId="68" xfId="0" applyFont="1" applyFill="1" applyBorder="1" applyAlignment="1" applyProtection="1">
      <alignment vertical="top" wrapText="1"/>
    </xf>
    <xf numFmtId="0" fontId="34" fillId="3" borderId="0" xfId="0" applyFont="1" applyFill="1" applyAlignment="1">
      <alignment horizontal="left"/>
    </xf>
    <xf numFmtId="0" fontId="36" fillId="3" borderId="0" xfId="0" applyFont="1" applyFill="1" applyAlignment="1">
      <alignment horizontal="left"/>
    </xf>
    <xf numFmtId="0" fontId="60" fillId="16" borderId="70" xfId="0" applyFont="1" applyFill="1" applyBorder="1" applyAlignment="1" applyProtection="1">
      <alignment horizontal="left" vertical="top" wrapText="1"/>
    </xf>
    <xf numFmtId="0" fontId="60" fillId="16" borderId="80" xfId="0" applyFont="1" applyFill="1" applyBorder="1" applyAlignment="1" applyProtection="1">
      <alignment horizontal="left" vertical="top" wrapText="1"/>
    </xf>
    <xf numFmtId="0" fontId="60" fillId="16" borderId="99" xfId="0" applyFont="1" applyFill="1" applyBorder="1" applyAlignment="1" applyProtection="1">
      <alignment horizontal="left" vertical="top" wrapText="1"/>
    </xf>
    <xf numFmtId="0" fontId="60" fillId="16" borderId="100" xfId="0" applyFont="1" applyFill="1" applyBorder="1" applyAlignment="1" applyProtection="1">
      <alignment horizontal="left" vertical="top" wrapText="1"/>
    </xf>
    <xf numFmtId="0" fontId="60" fillId="16" borderId="74" xfId="0" applyFont="1" applyFill="1" applyBorder="1" applyAlignment="1" applyProtection="1">
      <alignment horizontal="left" vertical="top" wrapText="1"/>
    </xf>
    <xf numFmtId="0" fontId="60" fillId="16" borderId="98" xfId="0" applyFont="1" applyFill="1" applyBorder="1" applyAlignment="1" applyProtection="1">
      <alignment horizontal="left" vertical="top" wrapText="1"/>
    </xf>
    <xf numFmtId="0" fontId="11" fillId="2" borderId="15" xfId="0" applyFont="1" applyFill="1" applyBorder="1" applyAlignment="1" applyProtection="1">
      <alignment horizontal="left" vertical="top" wrapText="1"/>
    </xf>
    <xf numFmtId="0" fontId="11" fillId="2" borderId="16" xfId="0" applyFont="1" applyFill="1" applyBorder="1" applyAlignment="1" applyProtection="1">
      <alignment horizontal="left" vertical="top" wrapText="1"/>
    </xf>
    <xf numFmtId="0" fontId="11" fillId="2" borderId="17" xfId="0" applyFont="1" applyFill="1" applyBorder="1" applyAlignment="1" applyProtection="1">
      <alignment horizontal="left" vertical="top" wrapText="1"/>
    </xf>
    <xf numFmtId="0" fontId="11" fillId="2" borderId="18" xfId="0" applyFont="1" applyFill="1" applyBorder="1" applyAlignment="1" applyProtection="1">
      <alignment horizontal="left" vertical="top" wrapText="1"/>
    </xf>
    <xf numFmtId="0" fontId="11" fillId="2" borderId="0" xfId="0" applyFont="1" applyFill="1" applyBorder="1" applyAlignment="1" applyProtection="1">
      <alignment horizontal="left" vertical="top" wrapText="1"/>
    </xf>
    <xf numFmtId="0" fontId="11" fillId="2" borderId="19" xfId="0" applyFont="1" applyFill="1" applyBorder="1" applyAlignment="1" applyProtection="1">
      <alignment horizontal="left" vertical="top" wrapText="1"/>
    </xf>
    <xf numFmtId="0" fontId="11" fillId="2" borderId="20" xfId="0" applyFont="1" applyFill="1" applyBorder="1" applyAlignment="1" applyProtection="1">
      <alignment horizontal="left" vertical="top" wrapText="1"/>
    </xf>
    <xf numFmtId="0" fontId="11" fillId="2" borderId="21" xfId="0" applyFont="1" applyFill="1" applyBorder="1" applyAlignment="1" applyProtection="1">
      <alignment horizontal="left" vertical="top" wrapText="1"/>
    </xf>
    <xf numFmtId="0" fontId="11" fillId="2" borderId="22" xfId="0" applyFont="1" applyFill="1" applyBorder="1" applyAlignment="1" applyProtection="1">
      <alignment horizontal="left" vertical="top" wrapText="1"/>
    </xf>
    <xf numFmtId="0" fontId="1" fillId="2" borderId="37" xfId="0" applyFont="1" applyFill="1" applyBorder="1" applyAlignment="1" applyProtection="1">
      <alignment horizontal="left"/>
      <protection locked="0"/>
    </xf>
    <xf numFmtId="0" fontId="1" fillId="2" borderId="13" xfId="0" applyFont="1" applyFill="1" applyBorder="1" applyAlignment="1" applyProtection="1">
      <alignment horizontal="left"/>
      <protection locked="0"/>
    </xf>
    <xf numFmtId="0" fontId="1" fillId="2" borderId="27" xfId="0" applyFont="1" applyFill="1" applyBorder="1" applyAlignment="1" applyProtection="1">
      <alignment horizontal="left"/>
      <protection locked="0"/>
    </xf>
    <xf numFmtId="0" fontId="2" fillId="3" borderId="21" xfId="0" applyFont="1" applyFill="1" applyBorder="1" applyAlignment="1" applyProtection="1">
      <alignment horizontal="center" vertical="center" wrapText="1"/>
    </xf>
    <xf numFmtId="0" fontId="1" fillId="2" borderId="37" xfId="0" applyFont="1" applyFill="1" applyBorder="1" applyAlignment="1" applyProtection="1">
      <alignment horizontal="center" vertical="center" wrapText="1"/>
    </xf>
    <xf numFmtId="0" fontId="1" fillId="2" borderId="27" xfId="0" applyFont="1" applyFill="1" applyBorder="1" applyAlignment="1" applyProtection="1">
      <alignment horizontal="center" vertical="center" wrapText="1"/>
    </xf>
    <xf numFmtId="0" fontId="15" fillId="18" borderId="1" xfId="0" applyFont="1" applyFill="1" applyBorder="1" applyAlignment="1" applyProtection="1">
      <alignment horizontal="left" vertical="center" wrapText="1"/>
    </xf>
    <xf numFmtId="0" fontId="64" fillId="15" borderId="1" xfId="0" applyFont="1" applyFill="1" applyBorder="1" applyAlignment="1" applyProtection="1">
      <alignment horizontal="left" vertical="center" wrapText="1"/>
    </xf>
    <xf numFmtId="0" fontId="15" fillId="2" borderId="39" xfId="0" applyFont="1" applyFill="1" applyBorder="1" applyAlignment="1" applyProtection="1">
      <alignment horizontal="left" vertical="center" wrapText="1"/>
    </xf>
    <xf numFmtId="0" fontId="15" fillId="2" borderId="40" xfId="0" applyFont="1" applyFill="1" applyBorder="1" applyAlignment="1" applyProtection="1">
      <alignment horizontal="left" vertical="center" wrapText="1"/>
    </xf>
    <xf numFmtId="0" fontId="15" fillId="2" borderId="41" xfId="0" applyFont="1" applyFill="1" applyBorder="1" applyAlignment="1" applyProtection="1">
      <alignment horizontal="left" vertical="center" wrapText="1"/>
    </xf>
    <xf numFmtId="0" fontId="15" fillId="2" borderId="42" xfId="0" applyFont="1" applyFill="1" applyBorder="1" applyAlignment="1" applyProtection="1">
      <alignment horizontal="left" vertical="center" wrapText="1"/>
    </xf>
    <xf numFmtId="0" fontId="15" fillId="2" borderId="43" xfId="0" applyFont="1" applyFill="1" applyBorder="1" applyAlignment="1" applyProtection="1">
      <alignment horizontal="left" vertical="center" wrapText="1"/>
    </xf>
    <xf numFmtId="0" fontId="15" fillId="2" borderId="44" xfId="0" applyFont="1" applyFill="1" applyBorder="1" applyAlignment="1" applyProtection="1">
      <alignment horizontal="left" vertical="center" wrapText="1"/>
    </xf>
    <xf numFmtId="0" fontId="15" fillId="2" borderId="45" xfId="0" applyFont="1" applyFill="1" applyBorder="1" applyAlignment="1" applyProtection="1">
      <alignment horizontal="left" vertical="center" wrapText="1"/>
    </xf>
    <xf numFmtId="0" fontId="15" fillId="2" borderId="46" xfId="0" applyFont="1" applyFill="1" applyBorder="1" applyAlignment="1" applyProtection="1">
      <alignment horizontal="left" vertical="center" wrapText="1"/>
    </xf>
    <xf numFmtId="0" fontId="15" fillId="2" borderId="47" xfId="0" applyFont="1" applyFill="1" applyBorder="1" applyAlignment="1" applyProtection="1">
      <alignment horizontal="left" vertical="center" wrapText="1"/>
    </xf>
    <xf numFmtId="0" fontId="22" fillId="3" borderId="0" xfId="0" applyFont="1" applyFill="1" applyBorder="1" applyAlignment="1" applyProtection="1">
      <alignment horizontal="left" vertical="center" wrapText="1"/>
    </xf>
    <xf numFmtId="0" fontId="1" fillId="2" borderId="37" xfId="0" applyFont="1" applyFill="1" applyBorder="1" applyAlignment="1" applyProtection="1">
      <alignment horizontal="left" vertical="center" wrapText="1"/>
    </xf>
    <xf numFmtId="0" fontId="1" fillId="2" borderId="27" xfId="0" applyFont="1" applyFill="1" applyBorder="1" applyAlignment="1" applyProtection="1">
      <alignment horizontal="left" vertical="center" wrapText="1"/>
    </xf>
    <xf numFmtId="0" fontId="11" fillId="3" borderId="16" xfId="0" applyFont="1" applyFill="1" applyBorder="1" applyAlignment="1" applyProtection="1">
      <alignment horizontal="center" wrapText="1"/>
    </xf>
    <xf numFmtId="0" fontId="11" fillId="3" borderId="0" xfId="0" applyFont="1" applyFill="1" applyBorder="1" applyAlignment="1" applyProtection="1">
      <alignment horizontal="left" vertical="center" wrapText="1"/>
    </xf>
    <xf numFmtId="0" fontId="15" fillId="18" borderId="1" xfId="0" applyFont="1" applyFill="1" applyBorder="1" applyAlignment="1" applyProtection="1">
      <alignment vertical="center" wrapText="1"/>
    </xf>
    <xf numFmtId="0" fontId="24" fillId="2" borderId="37" xfId="1" applyFill="1" applyBorder="1" applyAlignment="1" applyProtection="1">
      <alignment horizontal="left"/>
      <protection locked="0"/>
    </xf>
    <xf numFmtId="0" fontId="4" fillId="3" borderId="0" xfId="0" applyFont="1" applyFill="1" applyBorder="1" applyAlignment="1" applyProtection="1">
      <alignment horizontal="left"/>
    </xf>
    <xf numFmtId="0" fontId="15" fillId="18" borderId="24" xfId="0" applyFont="1" applyFill="1" applyBorder="1" applyAlignment="1" applyProtection="1">
      <alignment horizontal="left" vertical="center" wrapText="1"/>
    </xf>
    <xf numFmtId="0" fontId="64" fillId="15" borderId="1" xfId="0" applyFont="1" applyFill="1" applyBorder="1" applyAlignment="1" applyProtection="1">
      <alignment horizontal="center" vertical="center" wrapText="1"/>
    </xf>
    <xf numFmtId="0" fontId="11" fillId="2" borderId="15" xfId="0" applyFont="1" applyFill="1" applyBorder="1" applyAlignment="1" applyProtection="1">
      <alignment vertical="center" wrapText="1"/>
    </xf>
    <xf numFmtId="0" fontId="11" fillId="2" borderId="16" xfId="0" applyFont="1" applyFill="1" applyBorder="1" applyAlignment="1" applyProtection="1">
      <alignment vertical="center" wrapText="1"/>
    </xf>
    <xf numFmtId="0" fontId="11" fillId="2" borderId="17" xfId="0" applyFont="1" applyFill="1" applyBorder="1" applyAlignment="1" applyProtection="1">
      <alignment vertical="center" wrapText="1"/>
    </xf>
    <xf numFmtId="0" fontId="11" fillId="2" borderId="18" xfId="0" applyFont="1" applyFill="1" applyBorder="1" applyAlignment="1" applyProtection="1">
      <alignment vertical="center" wrapText="1"/>
    </xf>
    <xf numFmtId="0" fontId="11" fillId="2" borderId="0" xfId="0" applyFont="1" applyFill="1" applyBorder="1" applyAlignment="1" applyProtection="1">
      <alignment vertical="center" wrapText="1"/>
    </xf>
    <xf numFmtId="0" fontId="11" fillId="2" borderId="19" xfId="0" applyFont="1" applyFill="1" applyBorder="1" applyAlignment="1" applyProtection="1">
      <alignment vertical="center" wrapText="1"/>
    </xf>
    <xf numFmtId="0" fontId="11" fillId="2" borderId="20" xfId="0" applyFont="1" applyFill="1" applyBorder="1" applyAlignment="1" applyProtection="1">
      <alignment vertical="center" wrapText="1"/>
    </xf>
    <xf numFmtId="0" fontId="11" fillId="2" borderId="21" xfId="0" applyFont="1" applyFill="1" applyBorder="1" applyAlignment="1" applyProtection="1">
      <alignment vertical="center" wrapText="1"/>
    </xf>
    <xf numFmtId="0" fontId="11" fillId="2" borderId="22" xfId="0" applyFont="1" applyFill="1" applyBorder="1" applyAlignment="1" applyProtection="1">
      <alignment vertical="center" wrapText="1"/>
    </xf>
    <xf numFmtId="0" fontId="1" fillId="2" borderId="15" xfId="0" applyFont="1" applyFill="1" applyBorder="1" applyAlignment="1" applyProtection="1">
      <alignment horizontal="center" vertical="center" wrapText="1"/>
    </xf>
    <xf numFmtId="0" fontId="1" fillId="2" borderId="17" xfId="0" applyFont="1" applyFill="1" applyBorder="1" applyAlignment="1" applyProtection="1">
      <alignment horizontal="center" vertical="center" wrapText="1"/>
    </xf>
    <xf numFmtId="0" fontId="1" fillId="2" borderId="18" xfId="0" applyFont="1" applyFill="1" applyBorder="1" applyAlignment="1" applyProtection="1">
      <alignment horizontal="center" vertical="center" wrapText="1"/>
    </xf>
    <xf numFmtId="0" fontId="1" fillId="2" borderId="19" xfId="0" applyFont="1" applyFill="1" applyBorder="1" applyAlignment="1" applyProtection="1">
      <alignment horizontal="center" vertical="center" wrapText="1"/>
    </xf>
    <xf numFmtId="0" fontId="1" fillId="2" borderId="20" xfId="0" applyFont="1" applyFill="1" applyBorder="1" applyAlignment="1" applyProtection="1">
      <alignment horizontal="center" vertical="center" wrapText="1"/>
    </xf>
    <xf numFmtId="0" fontId="1" fillId="2" borderId="22" xfId="0" applyFont="1" applyFill="1" applyBorder="1" applyAlignment="1" applyProtection="1">
      <alignment horizontal="center" vertical="center" wrapText="1"/>
    </xf>
    <xf numFmtId="0" fontId="15" fillId="18" borderId="1" xfId="0" applyFont="1" applyFill="1" applyBorder="1" applyAlignment="1" applyProtection="1">
      <alignment horizontal="left" vertical="top" wrapText="1"/>
    </xf>
    <xf numFmtId="0" fontId="64" fillId="18" borderId="1" xfId="0" applyFont="1" applyFill="1" applyBorder="1" applyAlignment="1" applyProtection="1">
      <alignment horizontal="left" vertical="center" wrapText="1"/>
    </xf>
    <xf numFmtId="0" fontId="60" fillId="15" borderId="1" xfId="0" applyFont="1" applyFill="1" applyBorder="1" applyAlignment="1" applyProtection="1">
      <alignment horizontal="left" vertical="center" wrapText="1"/>
    </xf>
    <xf numFmtId="0" fontId="60" fillId="15" borderId="15" xfId="0" applyFont="1" applyFill="1" applyBorder="1" applyAlignment="1" applyProtection="1">
      <alignment horizontal="center" vertical="center" wrapText="1"/>
    </xf>
    <xf numFmtId="0" fontId="60" fillId="15" borderId="17" xfId="0" applyFont="1" applyFill="1" applyBorder="1" applyAlignment="1" applyProtection="1">
      <alignment horizontal="center" vertical="center" wrapText="1"/>
    </xf>
    <xf numFmtId="0" fontId="60" fillId="15" borderId="20" xfId="0" applyFont="1" applyFill="1" applyBorder="1" applyAlignment="1" applyProtection="1">
      <alignment horizontal="center" vertical="center" wrapText="1"/>
    </xf>
    <xf numFmtId="0" fontId="60" fillId="15" borderId="22" xfId="0" applyFont="1" applyFill="1" applyBorder="1" applyAlignment="1" applyProtection="1">
      <alignment horizontal="center" vertical="center" wrapText="1"/>
    </xf>
    <xf numFmtId="0" fontId="64" fillId="17" borderId="23" xfId="0" applyFont="1" applyFill="1" applyBorder="1" applyAlignment="1" applyProtection="1">
      <alignment horizontal="left" vertical="center" wrapText="1"/>
    </xf>
    <xf numFmtId="0" fontId="64" fillId="18" borderId="84" xfId="0" applyFont="1" applyFill="1" applyBorder="1" applyAlignment="1" applyProtection="1">
      <alignment horizontal="left" vertical="center" wrapText="1"/>
    </xf>
    <xf numFmtId="0" fontId="64" fillId="18" borderId="85" xfId="0" applyFont="1" applyFill="1" applyBorder="1" applyAlignment="1" applyProtection="1">
      <alignment horizontal="left" vertical="center" wrapText="1"/>
    </xf>
    <xf numFmtId="0" fontId="64" fillId="18" borderId="86" xfId="0" applyFont="1" applyFill="1" applyBorder="1" applyAlignment="1" applyProtection="1">
      <alignment horizontal="left" vertical="center" wrapText="1"/>
    </xf>
    <xf numFmtId="0" fontId="64" fillId="18" borderId="87" xfId="0" applyFont="1" applyFill="1" applyBorder="1" applyAlignment="1" applyProtection="1">
      <alignment horizontal="left" vertical="center" wrapText="1"/>
    </xf>
    <xf numFmtId="0" fontId="64" fillId="15" borderId="68" xfId="0" applyFont="1" applyFill="1" applyBorder="1" applyAlignment="1" applyProtection="1">
      <alignment horizontal="left" vertical="center" wrapText="1"/>
    </xf>
    <xf numFmtId="0" fontId="64" fillId="15" borderId="62" xfId="0" applyFont="1" applyFill="1" applyBorder="1" applyAlignment="1" applyProtection="1">
      <alignment horizontal="left" vertical="center" wrapText="1"/>
    </xf>
    <xf numFmtId="0" fontId="15" fillId="20" borderId="88" xfId="8" applyFont="1" applyFill="1" applyBorder="1" applyAlignment="1" applyProtection="1">
      <alignment horizontal="left" vertical="center" wrapText="1"/>
    </xf>
    <xf numFmtId="0" fontId="15" fillId="20" borderId="62" xfId="8" applyFont="1" applyFill="1" applyBorder="1" applyAlignment="1" applyProtection="1">
      <alignment horizontal="left" vertical="center" wrapText="1"/>
    </xf>
    <xf numFmtId="0" fontId="0" fillId="0" borderId="13" xfId="0" applyBorder="1"/>
    <xf numFmtId="0" fontId="0" fillId="0" borderId="27" xfId="0" applyBorder="1"/>
    <xf numFmtId="0" fontId="36" fillId="3" borderId="16" xfId="0" applyFont="1" applyFill="1" applyBorder="1" applyAlignment="1">
      <alignment horizontal="center"/>
    </xf>
    <xf numFmtId="0" fontId="11" fillId="3" borderId="0" xfId="0" applyFont="1" applyFill="1" applyBorder="1" applyAlignment="1" applyProtection="1">
      <alignment horizontal="center" wrapText="1"/>
    </xf>
    <xf numFmtId="0" fontId="2" fillId="2" borderId="28" xfId="0" applyFont="1" applyFill="1" applyBorder="1" applyAlignment="1" applyProtection="1">
      <alignment horizontal="center" vertical="center" wrapText="1"/>
    </xf>
    <xf numFmtId="0" fontId="2" fillId="2" borderId="31" xfId="0" applyFont="1" applyFill="1" applyBorder="1" applyAlignment="1" applyProtection="1">
      <alignment horizontal="center" vertical="center" wrapText="1"/>
    </xf>
    <xf numFmtId="0" fontId="64" fillId="18" borderId="2" xfId="0" applyFont="1" applyFill="1" applyBorder="1" applyAlignment="1" applyProtection="1">
      <alignment horizontal="left" vertical="center" wrapText="1"/>
    </xf>
    <xf numFmtId="0" fontId="4" fillId="3" borderId="0" xfId="0" applyFont="1" applyFill="1" applyBorder="1" applyAlignment="1" applyProtection="1">
      <alignment horizontal="center" vertical="center" wrapText="1"/>
    </xf>
    <xf numFmtId="0" fontId="64" fillId="18" borderId="74" xfId="0" applyFont="1" applyFill="1" applyBorder="1" applyAlignment="1" applyProtection="1">
      <alignment horizontal="left" vertical="center" wrapText="1"/>
    </xf>
    <xf numFmtId="0" fontId="64" fillId="18" borderId="78" xfId="0" applyFont="1" applyFill="1" applyBorder="1" applyAlignment="1" applyProtection="1">
      <alignment horizontal="left" vertical="center" wrapText="1"/>
    </xf>
    <xf numFmtId="0" fontId="60" fillId="18" borderId="74" xfId="0" applyFont="1" applyFill="1" applyBorder="1" applyAlignment="1" applyProtection="1">
      <alignment horizontal="left" vertical="center" wrapText="1"/>
    </xf>
    <xf numFmtId="0" fontId="64" fillId="18" borderId="67" xfId="0" applyFont="1" applyFill="1" applyBorder="1" applyAlignment="1" applyProtection="1">
      <alignment horizontal="left" vertical="center" wrapText="1"/>
    </xf>
    <xf numFmtId="0" fontId="15" fillId="16" borderId="67" xfId="0" applyFont="1" applyFill="1" applyBorder="1" applyAlignment="1" applyProtection="1">
      <alignment horizontal="left" vertical="center" wrapText="1"/>
    </xf>
    <xf numFmtId="0" fontId="60" fillId="16" borderId="68" xfId="0" applyFont="1" applyFill="1" applyBorder="1" applyAlignment="1" applyProtection="1">
      <alignment horizontal="left" vertical="center" wrapText="1"/>
    </xf>
    <xf numFmtId="0" fontId="60" fillId="15" borderId="68" xfId="0" applyFont="1" applyFill="1" applyBorder="1" applyAlignment="1" applyProtection="1">
      <alignment horizontal="left" vertical="center" wrapText="1"/>
    </xf>
    <xf numFmtId="0" fontId="60" fillId="15" borderId="62" xfId="0" applyFont="1" applyFill="1" applyBorder="1" applyAlignment="1" applyProtection="1">
      <alignment horizontal="left" vertical="center" wrapText="1"/>
    </xf>
    <xf numFmtId="0" fontId="15" fillId="16" borderId="68" xfId="0" applyFont="1" applyFill="1" applyBorder="1" applyAlignment="1" applyProtection="1">
      <alignment horizontal="left" vertical="center" wrapText="1"/>
    </xf>
    <xf numFmtId="0" fontId="15" fillId="16" borderId="62" xfId="0" applyFont="1" applyFill="1" applyBorder="1" applyAlignment="1" applyProtection="1">
      <alignment horizontal="left" vertical="center" wrapText="1"/>
    </xf>
    <xf numFmtId="0" fontId="37" fillId="4" borderId="1" xfId="0" applyFont="1" applyFill="1" applyBorder="1" applyAlignment="1">
      <alignment horizontal="center"/>
    </xf>
    <xf numFmtId="0" fontId="29" fillId="0" borderId="37" xfId="0" applyFont="1" applyFill="1" applyBorder="1" applyAlignment="1">
      <alignment horizontal="center"/>
    </xf>
    <xf numFmtId="0" fontId="29" fillId="0" borderId="48" xfId="0" applyFont="1" applyFill="1" applyBorder="1" applyAlignment="1">
      <alignment horizontal="center"/>
    </xf>
    <xf numFmtId="0" fontId="32" fillId="3" borderId="21" xfId="0" applyFont="1" applyFill="1" applyBorder="1"/>
    <xf numFmtId="0" fontId="31" fillId="2" borderId="12" xfId="0" applyFont="1" applyFill="1" applyBorder="1" applyAlignment="1">
      <alignment horizontal="left" vertical="top" wrapText="1"/>
    </xf>
    <xf numFmtId="0" fontId="31" fillId="2" borderId="62" xfId="0" applyFont="1" applyFill="1" applyBorder="1" applyAlignment="1">
      <alignment horizontal="left" vertical="top" wrapText="1"/>
    </xf>
    <xf numFmtId="0" fontId="31" fillId="0" borderId="12" xfId="0" applyFont="1" applyFill="1" applyBorder="1" applyAlignment="1">
      <alignment horizontal="left" vertical="top" wrapText="1"/>
    </xf>
    <xf numFmtId="0" fontId="31" fillId="0" borderId="23" xfId="0" applyFont="1" applyFill="1" applyBorder="1" applyAlignment="1">
      <alignment horizontal="left" vertical="top" wrapText="1"/>
    </xf>
    <xf numFmtId="0" fontId="31" fillId="2" borderId="23" xfId="0" applyFont="1" applyFill="1" applyBorder="1" applyAlignment="1">
      <alignment horizontal="left" vertical="top" wrapText="1"/>
    </xf>
    <xf numFmtId="0" fontId="31" fillId="2" borderId="24" xfId="0" applyFont="1" applyFill="1" applyBorder="1" applyAlignment="1">
      <alignment horizontal="left" vertical="top" wrapText="1"/>
    </xf>
    <xf numFmtId="0" fontId="31" fillId="0" borderId="24" xfId="0" applyFont="1" applyFill="1" applyBorder="1" applyAlignment="1">
      <alignment horizontal="left" vertical="top" wrapText="1"/>
    </xf>
    <xf numFmtId="0" fontId="31" fillId="0" borderId="15" xfId="0" applyFont="1" applyFill="1" applyBorder="1" applyAlignment="1">
      <alignment horizontal="left" vertical="top" wrapText="1"/>
    </xf>
    <xf numFmtId="0" fontId="31" fillId="0" borderId="20" xfId="0" applyFont="1" applyFill="1" applyBorder="1" applyAlignment="1">
      <alignment horizontal="left" vertical="top" wrapText="1"/>
    </xf>
    <xf numFmtId="0" fontId="25" fillId="0" borderId="12" xfId="0" applyFont="1" applyFill="1" applyBorder="1" applyAlignment="1">
      <alignment horizontal="left" vertical="top" wrapText="1"/>
    </xf>
    <xf numFmtId="0" fontId="25" fillId="0" borderId="24" xfId="0" applyFont="1" applyFill="1" applyBorder="1" applyAlignment="1">
      <alignment horizontal="left" vertical="top" wrapText="1"/>
    </xf>
    <xf numFmtId="0" fontId="25" fillId="2" borderId="12" xfId="0" quotePrefix="1" applyFont="1" applyFill="1" applyBorder="1" applyAlignment="1">
      <alignment horizontal="left" vertical="top" wrapText="1"/>
    </xf>
    <xf numFmtId="0" fontId="25" fillId="2" borderId="24" xfId="0" applyFont="1" applyFill="1" applyBorder="1" applyAlignment="1">
      <alignment horizontal="left" vertical="top" wrapText="1"/>
    </xf>
    <xf numFmtId="0" fontId="44" fillId="11" borderId="36" xfId="0" applyFont="1" applyFill="1" applyBorder="1" applyAlignment="1" applyProtection="1">
      <alignment horizontal="center" vertical="center"/>
    </xf>
    <xf numFmtId="0" fontId="44" fillId="11" borderId="44" xfId="0" applyFont="1" applyFill="1" applyBorder="1" applyAlignment="1" applyProtection="1">
      <alignment horizontal="center" vertical="center"/>
    </xf>
    <xf numFmtId="0" fontId="41" fillId="12" borderId="26" xfId="4" applyFill="1" applyBorder="1" applyAlignment="1" applyProtection="1">
      <alignment horizontal="center"/>
      <protection locked="0"/>
    </xf>
    <xf numFmtId="0" fontId="41" fillId="12" borderId="47" xfId="4" applyFill="1" applyBorder="1" applyAlignment="1" applyProtection="1">
      <alignment horizontal="center"/>
      <protection locked="0"/>
    </xf>
    <xf numFmtId="0" fontId="44" fillId="11" borderId="26" xfId="0" applyFont="1" applyFill="1" applyBorder="1" applyAlignment="1" applyProtection="1">
      <alignment horizontal="center" vertical="center" wrapText="1"/>
    </xf>
    <xf numFmtId="0" fontId="44" fillId="11" borderId="50" xfId="0" applyFont="1" applyFill="1" applyBorder="1" applyAlignment="1" applyProtection="1">
      <alignment horizontal="center" vertical="center" wrapText="1"/>
    </xf>
    <xf numFmtId="0" fontId="49" fillId="12" borderId="26" xfId="4" applyFont="1" applyFill="1" applyBorder="1" applyAlignment="1" applyProtection="1">
      <alignment horizontal="center" vertical="center"/>
      <protection locked="0"/>
    </xf>
    <xf numFmtId="0" fontId="49" fillId="12" borderId="50" xfId="4" applyFont="1" applyFill="1" applyBorder="1" applyAlignment="1" applyProtection="1">
      <alignment horizontal="center" vertical="center"/>
      <protection locked="0"/>
    </xf>
    <xf numFmtId="0" fontId="0" fillId="10" borderId="56" xfId="0" applyFill="1" applyBorder="1" applyAlignment="1" applyProtection="1">
      <alignment horizontal="center" vertical="center"/>
    </xf>
    <xf numFmtId="0" fontId="0" fillId="10" borderId="57" xfId="0" applyFill="1" applyBorder="1" applyAlignment="1" applyProtection="1">
      <alignment horizontal="center" vertical="center"/>
    </xf>
    <xf numFmtId="0" fontId="0" fillId="10" borderId="14" xfId="0" applyFill="1" applyBorder="1" applyAlignment="1" applyProtection="1">
      <alignment horizontal="center" vertical="center"/>
    </xf>
    <xf numFmtId="0" fontId="41" fillId="12" borderId="35" xfId="4" applyFill="1" applyBorder="1" applyAlignment="1" applyProtection="1">
      <alignment horizontal="center" vertical="center"/>
      <protection locked="0"/>
    </xf>
    <xf numFmtId="0" fontId="41" fillId="12" borderId="54" xfId="4" applyFill="1" applyBorder="1" applyAlignment="1" applyProtection="1">
      <alignment horizontal="center" vertical="center"/>
      <protection locked="0"/>
    </xf>
    <xf numFmtId="0" fontId="41" fillId="12" borderId="32" xfId="4" applyFill="1" applyBorder="1" applyAlignment="1" applyProtection="1">
      <alignment horizontal="center" vertical="center"/>
      <protection locked="0"/>
    </xf>
    <xf numFmtId="0" fontId="41" fillId="12" borderId="38" xfId="4" applyFill="1" applyBorder="1" applyAlignment="1" applyProtection="1">
      <alignment horizontal="center" vertical="center"/>
      <protection locked="0"/>
    </xf>
    <xf numFmtId="10" fontId="41" fillId="12" borderId="26" xfId="4" applyNumberFormat="1" applyFill="1" applyBorder="1" applyAlignment="1" applyProtection="1">
      <alignment horizontal="center" vertical="center"/>
      <protection locked="0"/>
    </xf>
    <xf numFmtId="10" fontId="41" fillId="12" borderId="50" xfId="4" applyNumberFormat="1" applyFill="1" applyBorder="1" applyAlignment="1" applyProtection="1">
      <alignment horizontal="center" vertical="center"/>
      <protection locked="0"/>
    </xf>
    <xf numFmtId="0" fontId="30" fillId="3" borderId="16" xfId="0" applyFont="1" applyFill="1" applyBorder="1" applyAlignment="1">
      <alignment horizontal="center" vertical="center"/>
    </xf>
    <xf numFmtId="0" fontId="20" fillId="3" borderId="15" xfId="0" applyFont="1" applyFill="1" applyBorder="1" applyAlignment="1">
      <alignment horizontal="center" vertical="top" wrapText="1"/>
    </xf>
    <xf numFmtId="0" fontId="20" fillId="3" borderId="16" xfId="0" applyFont="1" applyFill="1" applyBorder="1" applyAlignment="1">
      <alignment horizontal="center" vertical="top" wrapText="1"/>
    </xf>
    <xf numFmtId="0" fontId="26" fillId="3" borderId="16" xfId="0" applyFont="1" applyFill="1" applyBorder="1" applyAlignment="1">
      <alignment horizontal="center" vertical="top" wrapText="1"/>
    </xf>
    <xf numFmtId="0" fontId="24" fillId="3" borderId="20" xfId="1" applyFill="1" applyBorder="1" applyAlignment="1" applyProtection="1">
      <alignment horizontal="center" vertical="top" wrapText="1"/>
    </xf>
    <xf numFmtId="0" fontId="24" fillId="3" borderId="21" xfId="1" applyFill="1" applyBorder="1" applyAlignment="1" applyProtection="1">
      <alignment horizontal="center" vertical="top" wrapText="1"/>
    </xf>
    <xf numFmtId="0" fontId="38" fillId="2" borderId="26" xfId="0" applyFont="1" applyFill="1" applyBorder="1" applyAlignment="1">
      <alignment horizontal="center" vertical="center"/>
    </xf>
    <xf numFmtId="0" fontId="38" fillId="2" borderId="46" xfId="0" applyFont="1" applyFill="1" applyBorder="1" applyAlignment="1">
      <alignment horizontal="center" vertical="center"/>
    </xf>
    <xf numFmtId="0" fontId="38" fillId="2" borderId="50" xfId="0" applyFont="1" applyFill="1" applyBorder="1" applyAlignment="1">
      <alignment horizontal="center" vertical="center"/>
    </xf>
    <xf numFmtId="0" fontId="0" fillId="0" borderId="35" xfId="0" applyBorder="1" applyAlignment="1" applyProtection="1">
      <alignment horizontal="left" vertical="center" wrapText="1"/>
    </xf>
    <xf numFmtId="0" fontId="0" fillId="0" borderId="54" xfId="0" applyBorder="1" applyAlignment="1" applyProtection="1">
      <alignment horizontal="left" vertical="center" wrapText="1"/>
    </xf>
    <xf numFmtId="0" fontId="49" fillId="8" borderId="26" xfId="4" applyFont="1" applyBorder="1" applyAlignment="1" applyProtection="1">
      <alignment horizontal="center" vertical="center"/>
      <protection locked="0"/>
    </xf>
    <xf numFmtId="0" fontId="49" fillId="8" borderId="50" xfId="4" applyFont="1" applyBorder="1" applyAlignment="1" applyProtection="1">
      <alignment horizontal="center" vertical="center"/>
      <protection locked="0"/>
    </xf>
    <xf numFmtId="0" fontId="44" fillId="11" borderId="43" xfId="0" applyFont="1" applyFill="1" applyBorder="1" applyAlignment="1" applyProtection="1">
      <alignment horizontal="center" vertical="center"/>
    </xf>
    <xf numFmtId="0" fontId="41" fillId="8" borderId="26" xfId="4" applyBorder="1" applyAlignment="1" applyProtection="1">
      <alignment horizontal="left" vertical="center" wrapText="1"/>
      <protection locked="0"/>
    </xf>
    <xf numFmtId="0" fontId="41" fillId="8" borderId="46" xfId="4" applyBorder="1" applyAlignment="1" applyProtection="1">
      <alignment horizontal="left" vertical="center" wrapText="1"/>
      <protection locked="0"/>
    </xf>
    <xf numFmtId="0" fontId="41" fillId="8" borderId="47" xfId="4" applyBorder="1" applyAlignment="1" applyProtection="1">
      <alignment horizontal="left" vertical="center" wrapText="1"/>
      <protection locked="0"/>
    </xf>
    <xf numFmtId="0" fontId="41" fillId="12" borderId="26" xfId="4" applyFill="1" applyBorder="1" applyAlignment="1" applyProtection="1">
      <alignment horizontal="left" vertical="center" wrapText="1"/>
      <protection locked="0"/>
    </xf>
    <xf numFmtId="0" fontId="41" fillId="12" borderId="46" xfId="4" applyFill="1" applyBorder="1" applyAlignment="1" applyProtection="1">
      <alignment horizontal="left" vertical="center" wrapText="1"/>
      <protection locked="0"/>
    </xf>
    <xf numFmtId="0" fontId="41" fillId="12" borderId="47" xfId="4" applyFill="1" applyBorder="1" applyAlignment="1" applyProtection="1">
      <alignment horizontal="left" vertical="center" wrapText="1"/>
      <protection locked="0"/>
    </xf>
    <xf numFmtId="0" fontId="0" fillId="0" borderId="51" xfId="0" applyBorder="1" applyAlignment="1" applyProtection="1">
      <alignment horizontal="left" vertical="center" wrapText="1"/>
    </xf>
    <xf numFmtId="0" fontId="0" fillId="10" borderId="35" xfId="0" applyFill="1" applyBorder="1" applyAlignment="1" applyProtection="1">
      <alignment horizontal="left" vertical="center" wrapText="1"/>
    </xf>
    <xf numFmtId="0" fontId="0" fillId="10" borderId="54" xfId="0" applyFill="1" applyBorder="1" applyAlignment="1" applyProtection="1">
      <alignment horizontal="left" vertical="center" wrapText="1"/>
    </xf>
    <xf numFmtId="0" fontId="0" fillId="0" borderId="35" xfId="0" applyBorder="1" applyAlignment="1" applyProtection="1">
      <alignment horizontal="center" vertical="center" wrapText="1"/>
    </xf>
    <xf numFmtId="0" fontId="0" fillId="0" borderId="51" xfId="0" applyBorder="1" applyAlignment="1" applyProtection="1">
      <alignment horizontal="center" vertical="center" wrapText="1"/>
    </xf>
    <xf numFmtId="0" fontId="0" fillId="0" borderId="54" xfId="0" applyBorder="1" applyAlignment="1" applyProtection="1">
      <alignment horizontal="center" vertical="center" wrapText="1"/>
    </xf>
    <xf numFmtId="0" fontId="0" fillId="0" borderId="49" xfId="0" applyBorder="1" applyAlignment="1" applyProtection="1">
      <alignment horizontal="left" vertical="center" wrapText="1"/>
    </xf>
    <xf numFmtId="0" fontId="0" fillId="0" borderId="55" xfId="0" applyBorder="1" applyAlignment="1" applyProtection="1">
      <alignment horizontal="left" vertical="center" wrapText="1"/>
    </xf>
    <xf numFmtId="0" fontId="0" fillId="10" borderId="37" xfId="0" applyFill="1" applyBorder="1" applyAlignment="1" applyProtection="1">
      <alignment horizontal="center" vertical="center"/>
    </xf>
    <xf numFmtId="0" fontId="0" fillId="10" borderId="13" xfId="0" applyFill="1" applyBorder="1" applyAlignment="1" applyProtection="1">
      <alignment horizontal="center" vertical="center"/>
    </xf>
    <xf numFmtId="0" fontId="0" fillId="10" borderId="27" xfId="0" applyFill="1" applyBorder="1" applyAlignment="1" applyProtection="1">
      <alignment horizontal="center" vertical="center"/>
    </xf>
    <xf numFmtId="0" fontId="0" fillId="10" borderId="35" xfId="0" applyFill="1" applyBorder="1" applyAlignment="1" applyProtection="1">
      <alignment horizontal="center" vertical="center" wrapText="1"/>
    </xf>
    <xf numFmtId="0" fontId="0" fillId="10" borderId="51" xfId="0" applyFill="1" applyBorder="1" applyAlignment="1" applyProtection="1">
      <alignment horizontal="center" vertical="center" wrapText="1"/>
    </xf>
    <xf numFmtId="0" fontId="0" fillId="10" borderId="54" xfId="0" applyFill="1" applyBorder="1" applyAlignment="1" applyProtection="1">
      <alignment horizontal="center" vertical="center" wrapText="1"/>
    </xf>
    <xf numFmtId="0" fontId="41" fillId="8" borderId="26" xfId="4" applyBorder="1" applyAlignment="1" applyProtection="1">
      <alignment horizontal="center" vertical="center" wrapText="1"/>
      <protection locked="0"/>
    </xf>
    <xf numFmtId="0" fontId="41" fillId="8" borderId="47" xfId="4" applyBorder="1" applyAlignment="1" applyProtection="1">
      <alignment horizontal="center" vertical="center" wrapText="1"/>
      <protection locked="0"/>
    </xf>
    <xf numFmtId="0" fontId="41" fillId="8" borderId="35" xfId="4" applyBorder="1" applyAlignment="1" applyProtection="1">
      <alignment horizontal="center" vertical="center"/>
      <protection locked="0"/>
    </xf>
    <xf numFmtId="0" fontId="41" fillId="8" borderId="54" xfId="4" applyBorder="1" applyAlignment="1" applyProtection="1">
      <alignment horizontal="center" vertical="center"/>
      <protection locked="0"/>
    </xf>
    <xf numFmtId="0" fontId="41" fillId="9" borderId="35" xfId="4" applyFill="1" applyBorder="1" applyAlignment="1" applyProtection="1">
      <alignment horizontal="center" vertical="center"/>
      <protection locked="0"/>
    </xf>
    <xf numFmtId="0" fontId="41" fillId="9" borderId="54" xfId="4" applyFill="1" applyBorder="1" applyAlignment="1" applyProtection="1">
      <alignment horizontal="center" vertical="center"/>
      <protection locked="0"/>
    </xf>
    <xf numFmtId="0" fontId="41" fillId="8" borderId="32" xfId="4" applyBorder="1" applyAlignment="1" applyProtection="1">
      <alignment horizontal="center" vertical="center"/>
      <protection locked="0"/>
    </xf>
    <xf numFmtId="0" fontId="41" fillId="8" borderId="38" xfId="4" applyBorder="1" applyAlignment="1" applyProtection="1">
      <alignment horizontal="center" vertical="center"/>
      <protection locked="0"/>
    </xf>
    <xf numFmtId="0" fontId="0" fillId="0" borderId="9" xfId="0" applyBorder="1" applyAlignment="1" applyProtection="1">
      <alignment horizontal="center" vertical="center" wrapText="1"/>
    </xf>
    <xf numFmtId="0" fontId="0" fillId="10" borderId="31" xfId="0" applyFill="1" applyBorder="1" applyAlignment="1" applyProtection="1">
      <alignment horizontal="center" vertical="center"/>
    </xf>
    <xf numFmtId="0" fontId="0" fillId="10" borderId="28" xfId="0" applyFill="1" applyBorder="1" applyAlignment="1" applyProtection="1">
      <alignment horizontal="center" vertical="center"/>
    </xf>
    <xf numFmtId="0" fontId="44" fillId="11" borderId="53" xfId="0" applyFont="1" applyFill="1" applyBorder="1" applyAlignment="1" applyProtection="1">
      <alignment horizontal="center" vertical="center"/>
    </xf>
    <xf numFmtId="0" fontId="44" fillId="11" borderId="42" xfId="0" applyFont="1" applyFill="1" applyBorder="1" applyAlignment="1" applyProtection="1">
      <alignment horizontal="center" vertical="center"/>
    </xf>
    <xf numFmtId="0" fontId="41" fillId="8" borderId="26" xfId="4" applyBorder="1" applyAlignment="1" applyProtection="1">
      <alignment horizontal="center" vertical="center"/>
      <protection locked="0"/>
    </xf>
    <xf numFmtId="0" fontId="41" fillId="8" borderId="50" xfId="4" applyBorder="1" applyAlignment="1" applyProtection="1">
      <alignment horizontal="center" vertical="center"/>
      <protection locked="0"/>
    </xf>
    <xf numFmtId="0" fontId="41" fillId="12" borderId="26" xfId="4" applyFill="1" applyBorder="1" applyAlignment="1" applyProtection="1">
      <alignment horizontal="center" vertical="center"/>
      <protection locked="0"/>
    </xf>
    <xf numFmtId="0" fontId="41" fillId="12" borderId="50" xfId="4" applyFill="1" applyBorder="1" applyAlignment="1" applyProtection="1">
      <alignment horizontal="center" vertical="center"/>
      <protection locked="0"/>
    </xf>
    <xf numFmtId="0" fontId="41" fillId="8" borderId="50" xfId="4" applyBorder="1" applyAlignment="1" applyProtection="1">
      <alignment horizontal="center" vertical="center" wrapText="1"/>
      <protection locked="0"/>
    </xf>
    <xf numFmtId="0" fontId="0" fillId="0" borderId="9" xfId="0" applyBorder="1" applyAlignment="1" applyProtection="1">
      <alignment horizontal="left" vertical="center" wrapText="1"/>
    </xf>
    <xf numFmtId="0" fontId="41" fillId="12" borderId="26" xfId="4" applyFill="1" applyBorder="1" applyAlignment="1" applyProtection="1">
      <alignment horizontal="center" vertical="center" wrapText="1"/>
      <protection locked="0"/>
    </xf>
    <xf numFmtId="0" fontId="41" fillId="12" borderId="47" xfId="4" applyFill="1" applyBorder="1" applyAlignment="1" applyProtection="1">
      <alignment horizontal="center" vertical="center" wrapText="1"/>
      <protection locked="0"/>
    </xf>
    <xf numFmtId="0" fontId="44" fillId="11" borderId="47" xfId="0" applyFont="1" applyFill="1" applyBorder="1" applyAlignment="1" applyProtection="1">
      <alignment horizontal="center" vertical="center" wrapText="1"/>
    </xf>
    <xf numFmtId="0" fontId="0" fillId="10" borderId="51" xfId="0" applyFill="1" applyBorder="1" applyAlignment="1" applyProtection="1">
      <alignment horizontal="left" vertical="center" wrapText="1"/>
    </xf>
    <xf numFmtId="0" fontId="41" fillId="8" borderId="26" xfId="4" applyBorder="1" applyAlignment="1" applyProtection="1">
      <alignment horizontal="center"/>
      <protection locked="0"/>
    </xf>
    <xf numFmtId="0" fontId="41" fillId="8" borderId="47" xfId="4" applyBorder="1" applyAlignment="1" applyProtection="1">
      <alignment horizontal="center"/>
      <protection locked="0"/>
    </xf>
    <xf numFmtId="0" fontId="41" fillId="12" borderId="46" xfId="4" applyFill="1" applyBorder="1" applyAlignment="1" applyProtection="1">
      <alignment horizontal="center" vertical="center"/>
      <protection locked="0"/>
    </xf>
    <xf numFmtId="0" fontId="41" fillId="12" borderId="47" xfId="4" applyFill="1" applyBorder="1" applyAlignment="1" applyProtection="1">
      <alignment horizontal="center" vertical="center"/>
      <protection locked="0"/>
    </xf>
    <xf numFmtId="0" fontId="41" fillId="12" borderId="45" xfId="4" applyFill="1" applyBorder="1" applyAlignment="1" applyProtection="1">
      <alignment horizontal="center" vertical="center" wrapText="1"/>
      <protection locked="0"/>
    </xf>
    <xf numFmtId="0" fontId="41" fillId="12" borderId="50" xfId="4" applyFill="1" applyBorder="1" applyAlignment="1" applyProtection="1">
      <alignment horizontal="center" vertical="center" wrapText="1"/>
      <protection locked="0"/>
    </xf>
    <xf numFmtId="0" fontId="44" fillId="11" borderId="46" xfId="0" applyFont="1" applyFill="1" applyBorder="1" applyAlignment="1" applyProtection="1">
      <alignment horizontal="center" vertical="center" wrapText="1"/>
    </xf>
    <xf numFmtId="0" fontId="41" fillId="8" borderId="46" xfId="4" applyBorder="1" applyAlignment="1" applyProtection="1">
      <alignment horizontal="center" vertical="center"/>
      <protection locked="0"/>
    </xf>
    <xf numFmtId="10" fontId="41" fillId="8" borderId="26" xfId="4" applyNumberFormat="1" applyBorder="1" applyAlignment="1" applyProtection="1">
      <alignment horizontal="center" vertical="center" wrapText="1"/>
      <protection locked="0"/>
    </xf>
    <xf numFmtId="10" fontId="41" fillId="8" borderId="50" xfId="4" applyNumberFormat="1" applyBorder="1" applyAlignment="1" applyProtection="1">
      <alignment horizontal="center" vertical="center" wrapText="1"/>
      <protection locked="0"/>
    </xf>
    <xf numFmtId="0" fontId="41" fillId="8" borderId="46" xfId="4" applyBorder="1" applyAlignment="1" applyProtection="1">
      <alignment horizontal="center" vertical="center" wrapText="1"/>
      <protection locked="0"/>
    </xf>
    <xf numFmtId="0" fontId="44" fillId="11" borderId="36" xfId="0" applyFont="1" applyFill="1" applyBorder="1" applyAlignment="1" applyProtection="1">
      <alignment horizontal="center" vertical="center" wrapText="1"/>
    </xf>
    <xf numFmtId="0" fontId="44" fillId="11" borderId="53" xfId="0" applyFont="1" applyFill="1" applyBorder="1" applyAlignment="1" applyProtection="1">
      <alignment horizontal="center" vertical="center" wrapText="1"/>
    </xf>
    <xf numFmtId="0" fontId="44" fillId="11" borderId="42" xfId="0" applyFont="1" applyFill="1" applyBorder="1" applyAlignment="1" applyProtection="1">
      <alignment horizontal="center" vertical="center" wrapText="1"/>
    </xf>
    <xf numFmtId="0" fontId="0" fillId="0" borderId="25" xfId="0" applyBorder="1" applyAlignment="1" applyProtection="1">
      <alignment horizontal="left" vertical="center" wrapText="1"/>
    </xf>
    <xf numFmtId="0" fontId="41" fillId="12" borderId="35" xfId="4" applyFill="1" applyBorder="1" applyAlignment="1" applyProtection="1">
      <alignment horizontal="center" wrapText="1"/>
      <protection locked="0"/>
    </xf>
    <xf numFmtId="0" fontId="41" fillId="12" borderId="54" xfId="4" applyFill="1" applyBorder="1" applyAlignment="1" applyProtection="1">
      <alignment horizontal="center" wrapText="1"/>
      <protection locked="0"/>
    </xf>
    <xf numFmtId="0" fontId="41" fillId="12" borderId="32" xfId="4" applyFill="1" applyBorder="1" applyAlignment="1" applyProtection="1">
      <alignment horizontal="center" wrapText="1"/>
      <protection locked="0"/>
    </xf>
    <xf numFmtId="0" fontId="41" fillId="12" borderId="38" xfId="4" applyFill="1" applyBorder="1" applyAlignment="1" applyProtection="1">
      <alignment horizontal="center" wrapText="1"/>
      <protection locked="0"/>
    </xf>
    <xf numFmtId="0" fontId="41" fillId="8" borderId="35" xfId="4" applyBorder="1" applyAlignment="1" applyProtection="1">
      <alignment horizontal="center" wrapText="1"/>
      <protection locked="0"/>
    </xf>
    <xf numFmtId="0" fontId="41" fillId="8" borderId="54" xfId="4" applyBorder="1" applyAlignment="1" applyProtection="1">
      <alignment horizontal="center" wrapText="1"/>
      <protection locked="0"/>
    </xf>
    <xf numFmtId="0" fontId="41" fillId="8" borderId="32" xfId="4" applyBorder="1" applyAlignment="1" applyProtection="1">
      <alignment horizontal="center" wrapText="1"/>
      <protection locked="0"/>
    </xf>
    <xf numFmtId="0" fontId="41" fillId="8" borderId="38" xfId="4" applyBorder="1" applyAlignment="1" applyProtection="1">
      <alignment horizontal="center" wrapText="1"/>
      <protection locked="0"/>
    </xf>
    <xf numFmtId="0" fontId="49" fillId="8" borderId="26" xfId="4" applyFont="1" applyBorder="1" applyAlignment="1" applyProtection="1">
      <alignment horizontal="center" vertical="center" wrapText="1"/>
      <protection locked="0"/>
    </xf>
    <xf numFmtId="0" fontId="49" fillId="8" borderId="47" xfId="4" applyFont="1" applyBorder="1" applyAlignment="1" applyProtection="1">
      <alignment horizontal="center" vertical="center" wrapText="1"/>
      <protection locked="0"/>
    </xf>
    <xf numFmtId="0" fontId="49" fillId="12" borderId="26" xfId="4" applyFont="1" applyFill="1" applyBorder="1" applyAlignment="1" applyProtection="1">
      <alignment horizontal="center" vertical="center" wrapText="1"/>
      <protection locked="0"/>
    </xf>
    <xf numFmtId="0" fontId="49" fillId="12" borderId="47" xfId="4" applyFont="1" applyFill="1" applyBorder="1" applyAlignment="1" applyProtection="1">
      <alignment horizontal="center" vertical="center" wrapText="1"/>
      <protection locked="0"/>
    </xf>
    <xf numFmtId="0" fontId="49" fillId="12" borderId="35" xfId="4" applyFont="1" applyFill="1" applyBorder="1" applyAlignment="1" applyProtection="1">
      <alignment horizontal="center" vertical="center"/>
      <protection locked="0"/>
    </xf>
    <xf numFmtId="0" fontId="49" fillId="12" borderId="54" xfId="4" applyFont="1" applyFill="1" applyBorder="1" applyAlignment="1" applyProtection="1">
      <alignment horizontal="center" vertical="center"/>
      <protection locked="0"/>
    </xf>
    <xf numFmtId="0" fontId="49" fillId="8" borderId="35" xfId="4" applyFont="1" applyBorder="1" applyAlignment="1" applyProtection="1">
      <alignment horizontal="center" vertical="center"/>
      <protection locked="0"/>
    </xf>
    <xf numFmtId="0" fontId="49" fillId="8" borderId="54" xfId="4" applyFont="1" applyBorder="1" applyAlignment="1" applyProtection="1">
      <alignment horizontal="center" vertical="center"/>
      <protection locked="0"/>
    </xf>
    <xf numFmtId="0" fontId="42" fillId="0" borderId="0" xfId="0" applyFont="1" applyAlignment="1" applyProtection="1">
      <alignment horizontal="left"/>
    </xf>
    <xf numFmtId="0" fontId="0" fillId="10" borderId="49" xfId="0" applyFill="1" applyBorder="1" applyAlignment="1" applyProtection="1">
      <alignment horizontal="left" vertical="center" wrapText="1"/>
    </xf>
    <xf numFmtId="0" fontId="0" fillId="10" borderId="52" xfId="0" applyFill="1" applyBorder="1" applyAlignment="1" applyProtection="1">
      <alignment horizontal="left" vertical="center" wrapText="1"/>
    </xf>
    <xf numFmtId="0" fontId="0" fillId="10" borderId="55" xfId="0" applyFill="1" applyBorder="1" applyAlignment="1" applyProtection="1">
      <alignment horizontal="left" vertical="center" wrapText="1"/>
    </xf>
    <xf numFmtId="0" fontId="68" fillId="15" borderId="1" xfId="0" applyFont="1" applyFill="1" applyBorder="1" applyAlignment="1" applyProtection="1">
      <alignment horizontal="center"/>
    </xf>
    <xf numFmtId="0" fontId="60" fillId="17" borderId="18" xfId="0" applyFont="1" applyFill="1" applyBorder="1" applyAlignment="1" applyProtection="1">
      <alignment horizontal="center" wrapText="1"/>
    </xf>
    <xf numFmtId="0" fontId="60" fillId="17" borderId="0" xfId="0" applyFont="1" applyFill="1" applyBorder="1" applyAlignment="1" applyProtection="1">
      <alignment horizontal="center"/>
    </xf>
    <xf numFmtId="0" fontId="69" fillId="17" borderId="0" xfId="0" applyFont="1" applyFill="1" applyBorder="1" applyAlignment="1" applyProtection="1">
      <alignment horizontal="left" vertical="top" wrapText="1"/>
    </xf>
    <xf numFmtId="0" fontId="61" fillId="17" borderId="0" xfId="0" applyFont="1" applyFill="1" applyBorder="1" applyAlignment="1" applyProtection="1">
      <alignment horizontal="left" vertical="top" wrapText="1"/>
    </xf>
    <xf numFmtId="0" fontId="16" fillId="0" borderId="1" xfId="0" applyFont="1" applyBorder="1" applyAlignment="1">
      <alignment horizontal="center"/>
    </xf>
    <xf numFmtId="0" fontId="16" fillId="0" borderId="89" xfId="0" applyFont="1" applyBorder="1" applyAlignment="1">
      <alignment horizontal="center" vertical="center" wrapText="1"/>
    </xf>
    <xf numFmtId="0" fontId="16" fillId="0" borderId="63" xfId="0" applyFont="1" applyBorder="1" applyAlignment="1">
      <alignment horizontal="center" vertical="center" wrapText="1"/>
    </xf>
    <xf numFmtId="0" fontId="16" fillId="0" borderId="90" xfId="0" applyFont="1" applyBorder="1" applyAlignment="1">
      <alignment horizontal="center" vertical="center" wrapText="1"/>
    </xf>
    <xf numFmtId="0" fontId="16" fillId="0" borderId="91" xfId="0" applyFont="1" applyBorder="1" applyAlignment="1">
      <alignment horizontal="center" vertical="center" wrapText="1"/>
    </xf>
    <xf numFmtId="0" fontId="16" fillId="0" borderId="36" xfId="0" applyFont="1" applyBorder="1" applyAlignment="1">
      <alignment horizontal="center" vertical="center" wrapText="1"/>
    </xf>
    <xf numFmtId="0" fontId="16" fillId="0" borderId="43" xfId="0" applyFont="1" applyBorder="1" applyAlignment="1">
      <alignment horizontal="center" vertical="center" wrapText="1"/>
    </xf>
    <xf numFmtId="0" fontId="16" fillId="0" borderId="44" xfId="0" applyFont="1" applyBorder="1" applyAlignment="1">
      <alignment horizontal="center" vertical="center" wrapText="1"/>
    </xf>
    <xf numFmtId="0" fontId="16" fillId="0" borderId="33" xfId="0" applyFont="1" applyBorder="1" applyAlignment="1">
      <alignment horizontal="center" vertical="center" wrapText="1"/>
    </xf>
    <xf numFmtId="0" fontId="16" fillId="0" borderId="96" xfId="0" applyFont="1" applyBorder="1" applyAlignment="1">
      <alignment horizontal="center" vertical="center" wrapText="1"/>
    </xf>
    <xf numFmtId="166" fontId="16" fillId="0" borderId="89" xfId="5" applyNumberFormat="1" applyFont="1" applyBorder="1" applyAlignment="1">
      <alignment horizontal="center" vertical="center" wrapText="1"/>
    </xf>
    <xf numFmtId="166" fontId="16" fillId="0" borderId="63" xfId="5" applyNumberFormat="1" applyFont="1" applyBorder="1" applyAlignment="1">
      <alignment horizontal="center" vertical="center" wrapText="1"/>
    </xf>
    <xf numFmtId="0" fontId="68" fillId="15" borderId="1" xfId="0" applyFont="1" applyFill="1" applyBorder="1" applyAlignment="1" applyProtection="1">
      <alignment horizontal="center" wrapText="1"/>
    </xf>
    <xf numFmtId="0" fontId="60" fillId="17" borderId="0" xfId="0" applyFont="1" applyFill="1" applyBorder="1" applyAlignment="1" applyProtection="1">
      <alignment horizontal="center" wrapText="1"/>
    </xf>
    <xf numFmtId="0" fontId="16" fillId="17" borderId="0" xfId="0" applyFont="1" applyFill="1" applyBorder="1" applyAlignment="1" applyProtection="1">
      <alignment horizontal="center" wrapText="1"/>
    </xf>
    <xf numFmtId="0" fontId="24" fillId="17" borderId="0" xfId="1" applyFill="1" applyBorder="1" applyAlignment="1" applyProtection="1">
      <alignment horizontal="left" wrapText="1"/>
    </xf>
    <xf numFmtId="0" fontId="60" fillId="17" borderId="0" xfId="0" applyFont="1" applyFill="1" applyBorder="1" applyAlignment="1" applyProtection="1">
      <alignment horizontal="left" vertical="top" wrapText="1"/>
    </xf>
  </cellXfs>
  <cellStyles count="11">
    <cellStyle name="Bad" xfId="3" builtinId="27"/>
    <cellStyle name="Comma" xfId="5" builtinId="3"/>
    <cellStyle name="Good" xfId="2" builtinId="26"/>
    <cellStyle name="Hipervínculo 2" xfId="7"/>
    <cellStyle name="Hyperlink" xfId="1" builtinId="8"/>
    <cellStyle name="Millares 3" xfId="10"/>
    <cellStyle name="Neutral" xfId="4" builtinId="28"/>
    <cellStyle name="Normal" xfId="0" builtinId="0"/>
    <cellStyle name="Normal 2" xfId="8"/>
    <cellStyle name="Normal 3" xfId="9"/>
    <cellStyle name="Percent" xfId="6" builtinId="5"/>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685800</xdr:colOff>
      <xdr:row>0</xdr:row>
      <xdr:rowOff>152400</xdr:rowOff>
    </xdr:from>
    <xdr:to>
      <xdr:col>2</xdr:col>
      <xdr:colOff>923925</xdr:colOff>
      <xdr:row>6</xdr:row>
      <xdr:rowOff>47625</xdr:rowOff>
    </xdr:to>
    <xdr:sp macro="" textlink="">
      <xdr:nvSpPr>
        <xdr:cNvPr id="1033" name="AutoShape 4">
          <a:extLst>
            <a:ext uri="{FF2B5EF4-FFF2-40B4-BE49-F238E27FC236}">
              <a16:creationId xmlns:a16="http://schemas.microsoft.com/office/drawing/2014/main" id="{00000000-0008-0000-0000-000009040000}"/>
            </a:ext>
          </a:extLst>
        </xdr:cNvPr>
        <xdr:cNvSpPr>
          <a:spLocks noChangeAspect="1" noChangeArrowheads="1"/>
        </xdr:cNvSpPr>
      </xdr:nvSpPr>
      <xdr:spPr bwMode="auto">
        <a:xfrm>
          <a:off x="857250" y="152400"/>
          <a:ext cx="962025" cy="1143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19050</xdr:colOff>
      <xdr:row>1</xdr:row>
      <xdr:rowOff>9525</xdr:rowOff>
    </xdr:from>
    <xdr:to>
      <xdr:col>2</xdr:col>
      <xdr:colOff>85725</xdr:colOff>
      <xdr:row>3</xdr:row>
      <xdr:rowOff>180975</xdr:rowOff>
    </xdr:to>
    <xdr:pic>
      <xdr:nvPicPr>
        <xdr:cNvPr id="1034" name="Picture 6">
          <a:extLst>
            <a:ext uri="{FF2B5EF4-FFF2-40B4-BE49-F238E27FC236}">
              <a16:creationId xmlns:a16="http://schemas.microsoft.com/office/drawing/2014/main" id="{00000000-0008-0000-0000-00000A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t="13007" b="23802"/>
        <a:stretch>
          <a:fillRect/>
        </a:stretch>
      </xdr:blipFill>
      <xdr:spPr bwMode="auto">
        <a:xfrm>
          <a:off x="190500" y="209550"/>
          <a:ext cx="79057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23131</xdr:colOff>
      <xdr:row>1</xdr:row>
      <xdr:rowOff>36739</xdr:rowOff>
    </xdr:from>
    <xdr:to>
      <xdr:col>1</xdr:col>
      <xdr:colOff>1440778</xdr:colOff>
      <xdr:row>4</xdr:row>
      <xdr:rowOff>54428</xdr:rowOff>
    </xdr:to>
    <xdr:pic>
      <xdr:nvPicPr>
        <xdr:cNvPr id="3" name="logo-image" descr="Home">
          <a:extLst>
            <a:ext uri="{FF2B5EF4-FFF2-40B4-BE49-F238E27FC236}">
              <a16:creationId xmlns:a16="http://schemas.microsoft.com/office/drawing/2014/main" id="{00000000-0008-0000-06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7238" y="240846"/>
          <a:ext cx="1417647" cy="103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M:\Archive\El-Arini\Database\Project%20Management_July_21_201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Form"/>
      <sheetName val="Sheet3"/>
      <sheetName val="Dropdowns"/>
    </sheetNames>
    <sheetDataSet>
      <sheetData sheetId="0" refreshError="1"/>
      <sheetData sheetId="1" refreshError="1"/>
      <sheetData sheetId="2" refreshError="1"/>
      <sheetData sheetId="3" refreshError="1">
        <row r="2">
          <cell r="G2" t="str">
            <v>January</v>
          </cell>
          <cell r="H2">
            <v>2010</v>
          </cell>
        </row>
        <row r="3">
          <cell r="G3" t="str">
            <v>February</v>
          </cell>
          <cell r="H3">
            <v>2011</v>
          </cell>
        </row>
        <row r="4">
          <cell r="G4" t="str">
            <v>March</v>
          </cell>
          <cell r="H4">
            <v>2012</v>
          </cell>
        </row>
        <row r="5">
          <cell r="G5" t="str">
            <v>April</v>
          </cell>
          <cell r="H5">
            <v>2013</v>
          </cell>
        </row>
        <row r="6">
          <cell r="G6" t="str">
            <v>May</v>
          </cell>
          <cell r="H6">
            <v>2014</v>
          </cell>
        </row>
        <row r="7">
          <cell r="G7" t="str">
            <v>June</v>
          </cell>
          <cell r="H7">
            <v>2015</v>
          </cell>
        </row>
        <row r="8">
          <cell r="G8" t="str">
            <v>July</v>
          </cell>
          <cell r="H8">
            <v>2016</v>
          </cell>
        </row>
        <row r="9">
          <cell r="G9" t="str">
            <v>August</v>
          </cell>
          <cell r="H9">
            <v>2017</v>
          </cell>
        </row>
        <row r="10">
          <cell r="G10" t="str">
            <v>September</v>
          </cell>
          <cell r="H10">
            <v>2018</v>
          </cell>
        </row>
        <row r="11">
          <cell r="G11" t="str">
            <v>October</v>
          </cell>
          <cell r="H11">
            <v>2019</v>
          </cell>
        </row>
        <row r="12">
          <cell r="G12" t="str">
            <v>November</v>
          </cell>
          <cell r="H12">
            <v>2020</v>
          </cell>
        </row>
        <row r="13">
          <cell r="G13" t="str">
            <v xml:space="preserve">December </v>
          </cell>
          <cell r="H13">
            <v>2021</v>
          </cell>
        </row>
        <row r="14">
          <cell r="H14">
            <v>2022</v>
          </cell>
        </row>
        <row r="15">
          <cell r="H15">
            <v>2023</v>
          </cell>
        </row>
        <row r="16">
          <cell r="H16">
            <v>2024</v>
          </cell>
        </row>
        <row r="17">
          <cell r="H17">
            <v>2025</v>
          </cell>
        </row>
        <row r="18">
          <cell r="H18">
            <v>2026</v>
          </cell>
        </row>
        <row r="19">
          <cell r="H19">
            <v>2027</v>
          </cell>
        </row>
        <row r="20">
          <cell r="H20">
            <v>2028</v>
          </cell>
        </row>
        <row r="21">
          <cell r="H21">
            <v>2029</v>
          </cell>
        </row>
        <row r="22">
          <cell r="H22">
            <v>2030</v>
          </cell>
        </row>
        <row r="23">
          <cell r="H23">
            <v>2031</v>
          </cell>
        </row>
        <row r="24">
          <cell r="H24">
            <v>2032</v>
          </cell>
        </row>
        <row r="25">
          <cell r="H25">
            <v>2033</v>
          </cell>
        </row>
        <row r="26">
          <cell r="H26">
            <v>2034</v>
          </cell>
        </row>
        <row r="27">
          <cell r="H27">
            <v>2035</v>
          </cell>
        </row>
        <row r="28">
          <cell r="H28">
            <v>2036</v>
          </cell>
        </row>
        <row r="29">
          <cell r="H29">
            <v>2037</v>
          </cell>
        </row>
        <row r="30">
          <cell r="H30">
            <v>2038</v>
          </cell>
        </row>
        <row r="31">
          <cell r="H31">
            <v>2039</v>
          </cell>
        </row>
        <row r="32">
          <cell r="H32">
            <v>2040</v>
          </cell>
        </row>
        <row r="33">
          <cell r="H33">
            <v>2041</v>
          </cell>
        </row>
        <row r="34">
          <cell r="H34">
            <v>2042</v>
          </cell>
        </row>
        <row r="35">
          <cell r="H35">
            <v>2043</v>
          </cell>
        </row>
        <row r="36">
          <cell r="H36">
            <v>2044</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mailto:jponce@magap.gob.ec" TargetMode="External"/><Relationship Id="rId7" Type="http://schemas.openxmlformats.org/officeDocument/2006/relationships/hyperlink" Target="mailto:daniel.ortega@ambiente.gob.ec" TargetMode="External"/><Relationship Id="rId2" Type="http://schemas.openxmlformats.org/officeDocument/2006/relationships/hyperlink" Target="mailto:kyungnan.park@wfp.org" TargetMode="External"/><Relationship Id="rId1" Type="http://schemas.openxmlformats.org/officeDocument/2006/relationships/hyperlink" Target="mailto:julio.rojas@ambiente.gob.ec" TargetMode="External"/><Relationship Id="rId6" Type="http://schemas.openxmlformats.org/officeDocument/2006/relationships/hyperlink" Target="mailto:dianapl71@hotmail.com" TargetMode="External"/><Relationship Id="rId5" Type="http://schemas.openxmlformats.org/officeDocument/2006/relationships/hyperlink" Target="mailto:diegog.guzman@ambiente.gob.ec" TargetMode="External"/><Relationship Id="rId4" Type="http://schemas.openxmlformats.org/officeDocument/2006/relationships/hyperlink" Target="mailto:gbaroja@pichincha.gob.ec" TargetMode="External"/><Relationship Id="rId9"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hyperlink" Target="https://www.wetransfer.com/downloads/71429293fc26d5fe4af1e488dc44cc9720160129232059/d1a152" TargetMode="External"/><Relationship Id="rId2" Type="http://schemas.openxmlformats.org/officeDocument/2006/relationships/hyperlink" Target="https://www.wetransfer.com/downloads/3fa30a973fa7b7173ee0a626c9ff126b20160129232316/279311e0889c7f7f7fd69f92dc3be6ad20160129232316/57aa58" TargetMode="External"/><Relationship Id="rId1" Type="http://schemas.openxmlformats.org/officeDocument/2006/relationships/hyperlink" Target="https://www.wetransfer.com/downloads/16f32fe510346ee0e497d112b9d0d28620160122121147/3d8cb26890495f7ceee0b425fe42e57d20160122121147/f7e3de" TargetMode="Externa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mailto:diegog.guzman@ambiente.gob.ec"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81"/>
  <sheetViews>
    <sheetView tabSelected="1" zoomScaleNormal="100" workbookViewId="0">
      <selection activeCell="D13" sqref="D13"/>
    </sheetView>
  </sheetViews>
  <sheetFormatPr defaultColWidth="102.28515625" defaultRowHeight="15" x14ac:dyDescent="0.25"/>
  <cols>
    <col min="1" max="1" width="2.5703125" style="1" customWidth="1"/>
    <col min="2" max="2" width="10.85546875" style="131" customWidth="1"/>
    <col min="3" max="3" width="14.85546875" style="131" customWidth="1"/>
    <col min="4" max="4" width="87.140625" style="1" customWidth="1"/>
    <col min="5" max="5" width="3.7109375" style="1" customWidth="1"/>
    <col min="6" max="6" width="9.140625" style="1" customWidth="1"/>
    <col min="7" max="7" width="12.28515625" style="2" customWidth="1"/>
    <col min="8" max="8" width="15.42578125" style="2" hidden="1" customWidth="1"/>
    <col min="9" max="13" width="0" style="2" hidden="1" customWidth="1"/>
    <col min="14" max="15" width="9.140625" style="2" hidden="1" customWidth="1"/>
    <col min="16" max="16" width="0" style="2" hidden="1" customWidth="1"/>
    <col min="17" max="251" width="9.140625" style="1" customWidth="1"/>
    <col min="252" max="252" width="2.7109375" style="1" customWidth="1"/>
    <col min="253" max="254" width="9.140625" style="1" customWidth="1"/>
    <col min="255" max="255" width="17.28515625" style="1" customWidth="1"/>
    <col min="256" max="16384" width="102.28515625" style="1"/>
  </cols>
  <sheetData>
    <row r="1" spans="2:16" ht="15.75" thickBot="1" x14ac:dyDescent="0.3"/>
    <row r="2" spans="2:16" ht="15.75" thickBot="1" x14ac:dyDescent="0.3">
      <c r="B2" s="132"/>
      <c r="C2" s="133"/>
      <c r="D2" s="75"/>
      <c r="E2" s="76"/>
    </row>
    <row r="3" spans="2:16" ht="19.5" thickBot="1" x14ac:dyDescent="0.35">
      <c r="B3" s="134"/>
      <c r="C3" s="135"/>
      <c r="D3" s="87" t="s">
        <v>244</v>
      </c>
      <c r="E3" s="78"/>
    </row>
    <row r="4" spans="2:16" ht="15.75" thickBot="1" x14ac:dyDescent="0.3">
      <c r="B4" s="134"/>
      <c r="C4" s="135"/>
      <c r="D4" s="77"/>
      <c r="E4" s="78"/>
    </row>
    <row r="5" spans="2:16" ht="15.75" thickBot="1" x14ac:dyDescent="0.3">
      <c r="B5" s="134"/>
      <c r="C5" s="138" t="s">
        <v>286</v>
      </c>
      <c r="D5" s="146" t="s">
        <v>673</v>
      </c>
      <c r="E5" s="78"/>
    </row>
    <row r="6" spans="2:16" s="3" customFormat="1" ht="15.75" thickBot="1" x14ac:dyDescent="0.3">
      <c r="B6" s="136"/>
      <c r="C6" s="85"/>
      <c r="D6" s="46"/>
      <c r="E6" s="44"/>
      <c r="G6" s="2"/>
      <c r="H6" s="2"/>
      <c r="I6" s="2"/>
      <c r="J6" s="2"/>
      <c r="K6" s="2"/>
      <c r="L6" s="2"/>
      <c r="M6" s="2"/>
      <c r="N6" s="2"/>
      <c r="O6" s="2"/>
      <c r="P6" s="2"/>
    </row>
    <row r="7" spans="2:16" s="3" customFormat="1" ht="30.75" customHeight="1" thickBot="1" x14ac:dyDescent="0.3">
      <c r="B7" s="136"/>
      <c r="C7" s="79" t="s">
        <v>214</v>
      </c>
      <c r="D7" s="14" t="s">
        <v>672</v>
      </c>
      <c r="E7" s="44"/>
      <c r="G7" s="2"/>
      <c r="H7" s="2"/>
      <c r="I7" s="2"/>
      <c r="J7" s="2"/>
      <c r="K7" s="2"/>
      <c r="L7" s="2"/>
      <c r="M7" s="2"/>
      <c r="N7" s="2"/>
      <c r="O7" s="2"/>
      <c r="P7" s="2"/>
    </row>
    <row r="8" spans="2:16" s="3" customFormat="1" hidden="1" x14ac:dyDescent="0.25">
      <c r="B8" s="134"/>
      <c r="C8" s="135"/>
      <c r="D8" s="77"/>
      <c r="E8" s="44"/>
      <c r="G8" s="2"/>
      <c r="H8" s="2"/>
      <c r="I8" s="2"/>
      <c r="J8" s="2"/>
      <c r="K8" s="2"/>
      <c r="L8" s="2"/>
      <c r="M8" s="2"/>
      <c r="N8" s="2"/>
      <c r="O8" s="2"/>
      <c r="P8" s="2"/>
    </row>
    <row r="9" spans="2:16" s="3" customFormat="1" hidden="1" x14ac:dyDescent="0.25">
      <c r="B9" s="134"/>
      <c r="C9" s="135"/>
      <c r="D9" s="77"/>
      <c r="E9" s="44"/>
      <c r="G9" s="2"/>
      <c r="H9" s="2"/>
      <c r="I9" s="2"/>
      <c r="J9" s="2"/>
      <c r="K9" s="2"/>
      <c r="L9" s="2"/>
      <c r="M9" s="2"/>
      <c r="N9" s="2"/>
      <c r="O9" s="2"/>
      <c r="P9" s="2"/>
    </row>
    <row r="10" spans="2:16" s="3" customFormat="1" hidden="1" x14ac:dyDescent="0.25">
      <c r="B10" s="134"/>
      <c r="C10" s="135"/>
      <c r="D10" s="77"/>
      <c r="E10" s="44"/>
      <c r="G10" s="2"/>
      <c r="H10" s="2"/>
      <c r="I10" s="2"/>
      <c r="J10" s="2"/>
      <c r="K10" s="2"/>
      <c r="L10" s="2"/>
      <c r="M10" s="2"/>
      <c r="N10" s="2"/>
      <c r="O10" s="2"/>
      <c r="P10" s="2"/>
    </row>
    <row r="11" spans="2:16" s="3" customFormat="1" hidden="1" x14ac:dyDescent="0.25">
      <c r="B11" s="134"/>
      <c r="C11" s="135"/>
      <c r="D11" s="77"/>
      <c r="E11" s="44"/>
      <c r="G11" s="2"/>
      <c r="H11" s="2"/>
      <c r="I11" s="2"/>
      <c r="J11" s="2"/>
      <c r="K11" s="2"/>
      <c r="L11" s="2"/>
      <c r="M11" s="2"/>
      <c r="N11" s="2"/>
      <c r="O11" s="2"/>
      <c r="P11" s="2"/>
    </row>
    <row r="12" spans="2:16" s="3" customFormat="1" ht="15.75" thickBot="1" x14ac:dyDescent="0.3">
      <c r="B12" s="136"/>
      <c r="C12" s="85"/>
      <c r="D12" s="46"/>
      <c r="E12" s="44"/>
      <c r="G12" s="2"/>
      <c r="H12" s="2"/>
      <c r="I12" s="2"/>
      <c r="J12" s="2"/>
      <c r="K12" s="2"/>
      <c r="L12" s="2"/>
      <c r="M12" s="2"/>
      <c r="N12" s="2"/>
      <c r="O12" s="2"/>
      <c r="P12" s="2"/>
    </row>
    <row r="13" spans="2:16" s="3" customFormat="1" ht="364.5" customHeight="1" thickBot="1" x14ac:dyDescent="0.3">
      <c r="B13" s="136"/>
      <c r="C13" s="80" t="s">
        <v>0</v>
      </c>
      <c r="D13" s="14" t="s">
        <v>1171</v>
      </c>
      <c r="E13" s="44"/>
      <c r="G13" s="2"/>
      <c r="H13" s="2"/>
      <c r="I13" s="2"/>
      <c r="J13" s="2"/>
      <c r="K13" s="2"/>
      <c r="L13" s="2"/>
      <c r="M13" s="2"/>
      <c r="N13" s="2"/>
      <c r="O13" s="2"/>
      <c r="P13" s="2"/>
    </row>
    <row r="14" spans="2:16" s="3" customFormat="1" ht="15.75" thickBot="1" x14ac:dyDescent="0.3">
      <c r="B14" s="136"/>
      <c r="C14" s="85"/>
      <c r="D14" s="46"/>
      <c r="E14" s="44"/>
      <c r="G14" s="2"/>
      <c r="H14" s="2" t="s">
        <v>1</v>
      </c>
      <c r="I14" s="2" t="s">
        <v>2</v>
      </c>
      <c r="J14" s="2"/>
      <c r="K14" s="2" t="s">
        <v>3</v>
      </c>
      <c r="L14" s="2" t="s">
        <v>4</v>
      </c>
      <c r="M14" s="2" t="s">
        <v>5</v>
      </c>
      <c r="N14" s="2" t="s">
        <v>6</v>
      </c>
      <c r="O14" s="2" t="s">
        <v>7</v>
      </c>
      <c r="P14" s="2" t="s">
        <v>8</v>
      </c>
    </row>
    <row r="15" spans="2:16" s="3" customFormat="1" x14ac:dyDescent="0.25">
      <c r="B15" s="136"/>
      <c r="C15" s="81" t="s">
        <v>204</v>
      </c>
      <c r="D15" s="15" t="s">
        <v>1172</v>
      </c>
      <c r="E15" s="44"/>
      <c r="G15" s="2"/>
      <c r="H15" s="4" t="s">
        <v>9</v>
      </c>
      <c r="I15" s="2" t="s">
        <v>10</v>
      </c>
      <c r="J15" s="2" t="s">
        <v>11</v>
      </c>
      <c r="K15" s="2" t="s">
        <v>12</v>
      </c>
      <c r="L15" s="2">
        <v>1</v>
      </c>
      <c r="M15" s="2">
        <v>1</v>
      </c>
      <c r="N15" s="2" t="s">
        <v>13</v>
      </c>
      <c r="O15" s="2" t="s">
        <v>14</v>
      </c>
      <c r="P15" s="2" t="s">
        <v>15</v>
      </c>
    </row>
    <row r="16" spans="2:16" s="3" customFormat="1" ht="29.25" customHeight="1" x14ac:dyDescent="0.25">
      <c r="B16" s="557" t="s">
        <v>274</v>
      </c>
      <c r="C16" s="558"/>
      <c r="D16" s="259" t="s">
        <v>674</v>
      </c>
      <c r="E16" s="44"/>
      <c r="G16" s="2"/>
      <c r="H16" s="4" t="s">
        <v>16</v>
      </c>
      <c r="I16" s="2" t="s">
        <v>17</v>
      </c>
      <c r="J16" s="2" t="s">
        <v>18</v>
      </c>
      <c r="K16" s="2" t="s">
        <v>19</v>
      </c>
      <c r="L16" s="2">
        <v>2</v>
      </c>
      <c r="M16" s="2">
        <v>2</v>
      </c>
      <c r="N16" s="2" t="s">
        <v>20</v>
      </c>
      <c r="O16" s="2" t="s">
        <v>21</v>
      </c>
      <c r="P16" s="2" t="s">
        <v>22</v>
      </c>
    </row>
    <row r="17" spans="2:16" s="3" customFormat="1" x14ac:dyDescent="0.25">
      <c r="B17" s="136"/>
      <c r="C17" s="81" t="s">
        <v>210</v>
      </c>
      <c r="D17" s="260" t="s">
        <v>675</v>
      </c>
      <c r="E17" s="44"/>
      <c r="G17" s="2"/>
      <c r="H17" s="4" t="s">
        <v>23</v>
      </c>
      <c r="I17" s="2" t="s">
        <v>24</v>
      </c>
      <c r="J17" s="2"/>
      <c r="K17" s="2" t="s">
        <v>25</v>
      </c>
      <c r="L17" s="2">
        <v>3</v>
      </c>
      <c r="M17" s="2">
        <v>3</v>
      </c>
      <c r="N17" s="2" t="s">
        <v>26</v>
      </c>
      <c r="O17" s="2" t="s">
        <v>27</v>
      </c>
      <c r="P17" s="2" t="s">
        <v>28</v>
      </c>
    </row>
    <row r="18" spans="2:16" s="3" customFormat="1" ht="15.75" thickBot="1" x14ac:dyDescent="0.3">
      <c r="B18" s="137"/>
      <c r="C18" s="80" t="s">
        <v>205</v>
      </c>
      <c r="D18" s="261" t="s">
        <v>63</v>
      </c>
      <c r="E18" s="44"/>
      <c r="G18" s="2"/>
      <c r="H18" s="4" t="s">
        <v>29</v>
      </c>
      <c r="I18" s="2"/>
      <c r="J18" s="2"/>
      <c r="K18" s="2" t="s">
        <v>30</v>
      </c>
      <c r="L18" s="2">
        <v>5</v>
      </c>
      <c r="M18" s="2">
        <v>5</v>
      </c>
      <c r="N18" s="2" t="s">
        <v>31</v>
      </c>
      <c r="O18" s="2" t="s">
        <v>32</v>
      </c>
      <c r="P18" s="2" t="s">
        <v>33</v>
      </c>
    </row>
    <row r="19" spans="2:16" s="3" customFormat="1" ht="44.25" customHeight="1" thickBot="1" x14ac:dyDescent="0.3">
      <c r="B19" s="560" t="s">
        <v>206</v>
      </c>
      <c r="C19" s="561"/>
      <c r="D19" s="262" t="s">
        <v>1173</v>
      </c>
      <c r="E19" s="44"/>
      <c r="G19" s="2"/>
      <c r="H19" s="4" t="s">
        <v>34</v>
      </c>
      <c r="I19" s="2"/>
      <c r="J19" s="2"/>
      <c r="K19" s="2" t="s">
        <v>35</v>
      </c>
      <c r="L19" s="2"/>
      <c r="M19" s="2"/>
      <c r="N19" s="2"/>
      <c r="O19" s="2" t="s">
        <v>36</v>
      </c>
      <c r="P19" s="2" t="s">
        <v>37</v>
      </c>
    </row>
    <row r="20" spans="2:16" s="3" customFormat="1" x14ac:dyDescent="0.25">
      <c r="B20" s="136"/>
      <c r="C20" s="80"/>
      <c r="D20" s="46"/>
      <c r="E20" s="78"/>
      <c r="F20" s="4"/>
      <c r="G20" s="2"/>
      <c r="H20" s="2"/>
      <c r="J20" s="2"/>
      <c r="K20" s="2"/>
      <c r="L20" s="2"/>
      <c r="M20" s="2" t="s">
        <v>38</v>
      </c>
      <c r="N20" s="2" t="s">
        <v>39</v>
      </c>
    </row>
    <row r="21" spans="2:16" s="3" customFormat="1" x14ac:dyDescent="0.25">
      <c r="B21" s="136"/>
      <c r="C21" s="138" t="s">
        <v>209</v>
      </c>
      <c r="D21" s="46"/>
      <c r="E21" s="78"/>
      <c r="F21" s="4"/>
      <c r="G21" s="2"/>
      <c r="H21" s="2"/>
      <c r="J21" s="2"/>
      <c r="K21" s="2"/>
      <c r="L21" s="2"/>
      <c r="M21" s="2" t="s">
        <v>40</v>
      </c>
      <c r="N21" s="2" t="s">
        <v>41</v>
      </c>
    </row>
    <row r="22" spans="2:16" s="3" customFormat="1" ht="15.75" thickBot="1" x14ac:dyDescent="0.3">
      <c r="B22" s="136"/>
      <c r="C22" s="139" t="s">
        <v>212</v>
      </c>
      <c r="D22" s="46"/>
      <c r="E22" s="44"/>
      <c r="G22" s="2"/>
      <c r="H22" s="4" t="s">
        <v>42</v>
      </c>
      <c r="I22" s="2"/>
      <c r="J22" s="2"/>
      <c r="L22" s="2"/>
      <c r="M22" s="2"/>
      <c r="N22" s="2"/>
      <c r="O22" s="2" t="s">
        <v>43</v>
      </c>
      <c r="P22" s="2" t="s">
        <v>44</v>
      </c>
    </row>
    <row r="23" spans="2:16" s="3" customFormat="1" x14ac:dyDescent="0.25">
      <c r="B23" s="557" t="s">
        <v>211</v>
      </c>
      <c r="C23" s="558"/>
      <c r="D23" s="555" t="s">
        <v>676</v>
      </c>
      <c r="E23" s="44"/>
      <c r="G23" s="2"/>
      <c r="H23" s="4"/>
      <c r="I23" s="2"/>
      <c r="J23" s="2"/>
      <c r="L23" s="2"/>
      <c r="M23" s="2"/>
      <c r="N23" s="2"/>
      <c r="O23" s="2"/>
      <c r="P23" s="2"/>
    </row>
    <row r="24" spans="2:16" s="3" customFormat="1" ht="4.5" customHeight="1" x14ac:dyDescent="0.25">
      <c r="B24" s="557"/>
      <c r="C24" s="558"/>
      <c r="D24" s="556"/>
      <c r="E24" s="44"/>
      <c r="G24" s="2"/>
      <c r="H24" s="4"/>
      <c r="I24" s="2"/>
      <c r="J24" s="2"/>
      <c r="L24" s="2"/>
      <c r="M24" s="2"/>
      <c r="N24" s="2"/>
      <c r="O24" s="2"/>
      <c r="P24" s="2"/>
    </row>
    <row r="25" spans="2:16" s="3" customFormat="1" ht="27.75" customHeight="1" x14ac:dyDescent="0.25">
      <c r="B25" s="557" t="s">
        <v>280</v>
      </c>
      <c r="C25" s="558"/>
      <c r="D25" s="263" t="s">
        <v>677</v>
      </c>
      <c r="E25" s="44"/>
      <c r="F25" s="2"/>
      <c r="G25" s="4"/>
      <c r="H25" s="2"/>
      <c r="I25" s="2"/>
      <c r="K25" s="2"/>
      <c r="L25" s="2"/>
      <c r="M25" s="2"/>
      <c r="N25" s="2" t="s">
        <v>45</v>
      </c>
      <c r="O25" s="2" t="s">
        <v>46</v>
      </c>
    </row>
    <row r="26" spans="2:16" s="3" customFormat="1" ht="32.25" customHeight="1" x14ac:dyDescent="0.25">
      <c r="B26" s="557" t="s">
        <v>213</v>
      </c>
      <c r="C26" s="558"/>
      <c r="D26" s="263" t="s">
        <v>678</v>
      </c>
      <c r="E26" s="44"/>
      <c r="F26" s="2"/>
      <c r="G26" s="4"/>
      <c r="H26" s="2"/>
      <c r="I26" s="2"/>
      <c r="K26" s="2"/>
      <c r="L26" s="2"/>
      <c r="M26" s="2"/>
      <c r="N26" s="2" t="s">
        <v>47</v>
      </c>
      <c r="O26" s="2" t="s">
        <v>48</v>
      </c>
    </row>
    <row r="27" spans="2:16" s="3" customFormat="1" ht="28.5" customHeight="1" x14ac:dyDescent="0.25">
      <c r="B27" s="557" t="s">
        <v>279</v>
      </c>
      <c r="C27" s="558"/>
      <c r="D27" s="263" t="s">
        <v>679</v>
      </c>
      <c r="E27" s="82"/>
      <c r="F27" s="2"/>
      <c r="G27" s="4"/>
      <c r="H27" s="2"/>
      <c r="I27" s="2"/>
      <c r="J27" s="2"/>
      <c r="K27" s="2"/>
      <c r="L27" s="2"/>
      <c r="M27" s="2"/>
      <c r="N27" s="2"/>
      <c r="O27" s="2"/>
    </row>
    <row r="28" spans="2:16" s="3" customFormat="1" ht="15.75" thickBot="1" x14ac:dyDescent="0.3">
      <c r="B28" s="136"/>
      <c r="C28" s="81" t="s">
        <v>282</v>
      </c>
      <c r="D28" s="343" t="s">
        <v>864</v>
      </c>
      <c r="E28" s="44"/>
      <c r="F28" s="2"/>
      <c r="G28" s="4"/>
      <c r="H28" s="2"/>
      <c r="I28" s="2"/>
      <c r="J28" s="2"/>
      <c r="K28" s="2"/>
      <c r="L28" s="2"/>
      <c r="M28" s="2"/>
      <c r="N28" s="2"/>
      <c r="O28" s="2"/>
    </row>
    <row r="29" spans="2:16" s="3" customFormat="1" x14ac:dyDescent="0.25">
      <c r="B29" s="136"/>
      <c r="C29" s="85"/>
      <c r="D29" s="83"/>
      <c r="E29" s="44"/>
      <c r="F29" s="2"/>
      <c r="G29" s="4"/>
      <c r="H29" s="2"/>
      <c r="I29" s="2"/>
      <c r="J29" s="2"/>
      <c r="K29" s="2"/>
      <c r="L29" s="2"/>
      <c r="M29" s="2"/>
      <c r="N29" s="2"/>
      <c r="O29" s="2"/>
    </row>
    <row r="30" spans="2:16" s="3" customFormat="1" ht="15.75" thickBot="1" x14ac:dyDescent="0.3">
      <c r="B30" s="136"/>
      <c r="C30" s="85"/>
      <c r="D30" s="84" t="s">
        <v>49</v>
      </c>
      <c r="E30" s="44"/>
      <c r="G30" s="2"/>
      <c r="H30" s="4" t="s">
        <v>50</v>
      </c>
      <c r="I30" s="2"/>
      <c r="J30" s="2"/>
      <c r="K30" s="2"/>
      <c r="L30" s="2"/>
      <c r="M30" s="2"/>
      <c r="N30" s="2"/>
      <c r="O30" s="2"/>
      <c r="P30" s="2"/>
    </row>
    <row r="31" spans="2:16" s="3" customFormat="1" ht="409.6" thickBot="1" x14ac:dyDescent="0.3">
      <c r="B31" s="136"/>
      <c r="C31" s="85"/>
      <c r="D31" s="264" t="s">
        <v>1201</v>
      </c>
      <c r="E31" s="44"/>
      <c r="F31" s="5"/>
      <c r="G31" s="2"/>
      <c r="H31" s="4" t="s">
        <v>51</v>
      </c>
      <c r="I31" s="2"/>
      <c r="J31" s="2"/>
      <c r="K31" s="2"/>
      <c r="L31" s="2"/>
      <c r="M31" s="2"/>
      <c r="N31" s="2"/>
      <c r="O31" s="2"/>
      <c r="P31" s="2"/>
    </row>
    <row r="32" spans="2:16" s="3" customFormat="1" ht="32.25" customHeight="1" thickBot="1" x14ac:dyDescent="0.3">
      <c r="B32" s="557" t="s">
        <v>52</v>
      </c>
      <c r="C32" s="559"/>
      <c r="D32" s="46"/>
      <c r="E32" s="44"/>
      <c r="G32" s="2"/>
      <c r="H32" s="4" t="s">
        <v>53</v>
      </c>
      <c r="I32" s="2"/>
      <c r="J32" s="2"/>
      <c r="K32" s="2"/>
      <c r="L32" s="2"/>
      <c r="M32" s="2"/>
      <c r="N32" s="2"/>
      <c r="O32" s="2"/>
      <c r="P32" s="2"/>
    </row>
    <row r="33" spans="1:16" s="3" customFormat="1" ht="17.25" customHeight="1" thickBot="1" x14ac:dyDescent="0.3">
      <c r="B33" s="136"/>
      <c r="C33" s="85"/>
      <c r="D33" s="16" t="s">
        <v>706</v>
      </c>
      <c r="E33" s="44"/>
      <c r="G33" s="2"/>
      <c r="H33" s="4" t="s">
        <v>54</v>
      </c>
      <c r="I33" s="2"/>
      <c r="J33" s="2"/>
      <c r="K33" s="2"/>
      <c r="L33" s="2"/>
      <c r="M33" s="2"/>
      <c r="N33" s="2"/>
      <c r="O33" s="2"/>
      <c r="P33" s="2"/>
    </row>
    <row r="34" spans="1:16" s="3" customFormat="1" x14ac:dyDescent="0.25">
      <c r="B34" s="136"/>
      <c r="C34" s="85"/>
      <c r="D34" s="46"/>
      <c r="E34" s="44"/>
      <c r="F34" s="5"/>
      <c r="G34" s="2"/>
      <c r="H34" s="4" t="s">
        <v>55</v>
      </c>
      <c r="I34" s="2"/>
      <c r="J34" s="2"/>
      <c r="K34" s="2"/>
      <c r="L34" s="2"/>
      <c r="M34" s="2"/>
      <c r="N34" s="2"/>
      <c r="O34" s="2"/>
      <c r="P34" s="2"/>
    </row>
    <row r="35" spans="1:16" s="3" customFormat="1" x14ac:dyDescent="0.25">
      <c r="B35" s="136"/>
      <c r="C35" s="140" t="s">
        <v>56</v>
      </c>
      <c r="D35" s="46"/>
      <c r="E35" s="44"/>
      <c r="G35" s="2"/>
      <c r="H35" s="4" t="s">
        <v>57</v>
      </c>
      <c r="I35" s="2"/>
      <c r="J35" s="2"/>
      <c r="K35" s="2"/>
      <c r="L35" s="2"/>
      <c r="M35" s="2"/>
      <c r="N35" s="2"/>
      <c r="O35" s="2"/>
      <c r="P35" s="2"/>
    </row>
    <row r="36" spans="1:16" s="3" customFormat="1" ht="31.5" customHeight="1" thickBot="1" x14ac:dyDescent="0.3">
      <c r="B36" s="557" t="s">
        <v>58</v>
      </c>
      <c r="C36" s="559"/>
      <c r="D36" s="46"/>
      <c r="E36" s="44"/>
      <c r="G36" s="2"/>
      <c r="H36" s="4" t="s">
        <v>59</v>
      </c>
      <c r="I36" s="2"/>
      <c r="J36" s="2"/>
      <c r="K36" s="2"/>
      <c r="L36" s="2"/>
      <c r="M36" s="2"/>
      <c r="N36" s="2"/>
      <c r="O36" s="2"/>
      <c r="P36" s="2"/>
    </row>
    <row r="37" spans="1:16" s="3" customFormat="1" x14ac:dyDescent="0.25">
      <c r="B37" s="136"/>
      <c r="C37" s="85" t="s">
        <v>60</v>
      </c>
      <c r="D37" s="265" t="s">
        <v>680</v>
      </c>
      <c r="E37" s="44"/>
      <c r="G37" s="2"/>
      <c r="H37" s="4" t="s">
        <v>61</v>
      </c>
      <c r="I37" s="2"/>
      <c r="J37" s="2"/>
      <c r="K37" s="2"/>
      <c r="L37" s="2"/>
      <c r="M37" s="2"/>
      <c r="N37" s="2"/>
      <c r="O37" s="2"/>
      <c r="P37" s="2"/>
    </row>
    <row r="38" spans="1:16" s="3" customFormat="1" x14ac:dyDescent="0.25">
      <c r="B38" s="136"/>
      <c r="C38" s="85" t="s">
        <v>62</v>
      </c>
      <c r="D38" s="266" t="s">
        <v>681</v>
      </c>
      <c r="E38" s="44"/>
      <c r="G38" s="2"/>
      <c r="H38" s="4" t="s">
        <v>63</v>
      </c>
      <c r="I38" s="2"/>
      <c r="J38" s="2"/>
      <c r="K38" s="2"/>
      <c r="L38" s="2"/>
      <c r="M38" s="2"/>
      <c r="N38" s="2"/>
      <c r="O38" s="2"/>
      <c r="P38" s="2"/>
    </row>
    <row r="39" spans="1:16" s="3" customFormat="1" ht="15.75" thickBot="1" x14ac:dyDescent="0.3">
      <c r="B39" s="136"/>
      <c r="C39" s="85" t="s">
        <v>64</v>
      </c>
      <c r="D39" s="18">
        <v>42398</v>
      </c>
      <c r="E39" s="44"/>
      <c r="G39" s="2"/>
      <c r="H39" s="4" t="s">
        <v>65</v>
      </c>
      <c r="I39" s="2"/>
      <c r="J39" s="2"/>
      <c r="K39" s="2"/>
      <c r="L39" s="2"/>
      <c r="M39" s="2"/>
      <c r="N39" s="2"/>
      <c r="O39" s="2"/>
      <c r="P39" s="2"/>
    </row>
    <row r="40" spans="1:16" s="3" customFormat="1" ht="15" customHeight="1" thickBot="1" x14ac:dyDescent="0.3">
      <c r="B40" s="136"/>
      <c r="C40" s="81" t="s">
        <v>208</v>
      </c>
      <c r="D40" s="46"/>
      <c r="E40" s="44"/>
      <c r="G40" s="2"/>
      <c r="H40" s="4" t="s">
        <v>66</v>
      </c>
      <c r="I40" s="2"/>
      <c r="J40" s="2"/>
      <c r="K40" s="2"/>
      <c r="L40" s="2"/>
      <c r="M40" s="2"/>
      <c r="N40" s="2"/>
      <c r="O40" s="2"/>
      <c r="P40" s="2"/>
    </row>
    <row r="41" spans="1:16" s="3" customFormat="1" x14ac:dyDescent="0.25">
      <c r="B41" s="136"/>
      <c r="C41" s="85" t="s">
        <v>60</v>
      </c>
      <c r="D41" s="17" t="s">
        <v>682</v>
      </c>
      <c r="E41" s="44"/>
      <c r="G41" s="2"/>
      <c r="H41" s="4" t="s">
        <v>67</v>
      </c>
      <c r="I41" s="2"/>
      <c r="J41" s="2"/>
      <c r="K41" s="2"/>
      <c r="L41" s="2"/>
      <c r="M41" s="2"/>
      <c r="N41" s="2"/>
      <c r="O41" s="2"/>
      <c r="P41" s="2"/>
    </row>
    <row r="42" spans="1:16" s="3" customFormat="1" x14ac:dyDescent="0.25">
      <c r="B42" s="136"/>
      <c r="C42" s="85" t="s">
        <v>62</v>
      </c>
      <c r="D42" s="267" t="s">
        <v>856</v>
      </c>
      <c r="E42" s="44"/>
      <c r="G42" s="2"/>
      <c r="H42" s="4" t="s">
        <v>68</v>
      </c>
      <c r="I42" s="2"/>
      <c r="J42" s="2"/>
      <c r="K42" s="2"/>
      <c r="L42" s="2"/>
      <c r="M42" s="2"/>
      <c r="N42" s="2"/>
      <c r="O42" s="2"/>
      <c r="P42" s="2"/>
    </row>
    <row r="43" spans="1:16" s="3" customFormat="1" ht="15.75" thickBot="1" x14ac:dyDescent="0.3">
      <c r="B43" s="136"/>
      <c r="C43" s="85" t="s">
        <v>64</v>
      </c>
      <c r="D43" s="18">
        <v>42398</v>
      </c>
      <c r="E43" s="44"/>
      <c r="G43" s="2"/>
      <c r="H43" s="4" t="s">
        <v>69</v>
      </c>
      <c r="I43" s="2"/>
      <c r="J43" s="2"/>
      <c r="K43" s="2"/>
      <c r="L43" s="2"/>
      <c r="M43" s="2"/>
      <c r="N43" s="2"/>
      <c r="O43" s="2"/>
      <c r="P43" s="2"/>
    </row>
    <row r="44" spans="1:16" s="3" customFormat="1" ht="15.75" thickBot="1" x14ac:dyDescent="0.3">
      <c r="B44" s="136"/>
      <c r="C44" s="81" t="s">
        <v>281</v>
      </c>
      <c r="D44" s="46"/>
      <c r="E44" s="44"/>
      <c r="G44" s="2"/>
      <c r="H44" s="4" t="s">
        <v>70</v>
      </c>
      <c r="I44" s="2"/>
      <c r="J44" s="2"/>
      <c r="K44" s="2"/>
      <c r="L44" s="2"/>
      <c r="M44" s="2"/>
      <c r="N44" s="2"/>
      <c r="O44" s="2"/>
      <c r="P44" s="2"/>
    </row>
    <row r="45" spans="1:16" s="3" customFormat="1" x14ac:dyDescent="0.25">
      <c r="B45" s="136"/>
      <c r="C45" s="85" t="s">
        <v>60</v>
      </c>
      <c r="D45" s="17" t="s">
        <v>683</v>
      </c>
      <c r="E45" s="44"/>
      <c r="G45" s="2"/>
      <c r="H45" s="4" t="s">
        <v>71</v>
      </c>
      <c r="I45" s="2"/>
      <c r="J45" s="2"/>
      <c r="K45" s="2"/>
      <c r="L45" s="2"/>
      <c r="M45" s="2"/>
      <c r="N45" s="2"/>
      <c r="O45" s="2"/>
      <c r="P45" s="2"/>
    </row>
    <row r="46" spans="1:16" s="3" customFormat="1" x14ac:dyDescent="0.25">
      <c r="B46" s="136"/>
      <c r="C46" s="85" t="s">
        <v>62</v>
      </c>
      <c r="D46" s="267" t="s">
        <v>684</v>
      </c>
      <c r="E46" s="44"/>
      <c r="G46" s="2"/>
      <c r="H46" s="4" t="s">
        <v>72</v>
      </c>
      <c r="I46" s="2"/>
      <c r="J46" s="2"/>
      <c r="K46" s="2"/>
      <c r="L46" s="2"/>
      <c r="M46" s="2"/>
      <c r="N46" s="2"/>
      <c r="O46" s="2"/>
      <c r="P46" s="2"/>
    </row>
    <row r="47" spans="1:16" ht="15.75" thickBot="1" x14ac:dyDescent="0.3">
      <c r="A47" s="3"/>
      <c r="B47" s="136"/>
      <c r="C47" s="85" t="s">
        <v>64</v>
      </c>
      <c r="D47" s="18">
        <v>42398</v>
      </c>
      <c r="E47" s="44"/>
      <c r="H47" s="4" t="s">
        <v>73</v>
      </c>
    </row>
    <row r="48" spans="1:16" ht="15.75" thickBot="1" x14ac:dyDescent="0.3">
      <c r="B48" s="136"/>
      <c r="C48" s="81" t="s">
        <v>207</v>
      </c>
      <c r="D48" s="46"/>
      <c r="E48" s="44"/>
      <c r="H48" s="4" t="s">
        <v>74</v>
      </c>
    </row>
    <row r="49" spans="2:8" x14ac:dyDescent="0.25">
      <c r="B49" s="136"/>
      <c r="C49" s="85" t="s">
        <v>60</v>
      </c>
      <c r="D49" s="17" t="s">
        <v>685</v>
      </c>
      <c r="E49" s="44"/>
      <c r="H49" s="4" t="s">
        <v>75</v>
      </c>
    </row>
    <row r="50" spans="2:8" x14ac:dyDescent="0.25">
      <c r="B50" s="136"/>
      <c r="C50" s="85" t="s">
        <v>62</v>
      </c>
      <c r="D50" s="267" t="s">
        <v>762</v>
      </c>
      <c r="E50" s="44"/>
      <c r="H50" s="4" t="s">
        <v>76</v>
      </c>
    </row>
    <row r="51" spans="2:8" ht="15.75" thickBot="1" x14ac:dyDescent="0.3">
      <c r="B51" s="136"/>
      <c r="C51" s="85" t="s">
        <v>64</v>
      </c>
      <c r="D51" s="18">
        <v>42398</v>
      </c>
      <c r="E51" s="44"/>
      <c r="H51" s="4" t="s">
        <v>77</v>
      </c>
    </row>
    <row r="52" spans="2:8" ht="15.75" thickBot="1" x14ac:dyDescent="0.3">
      <c r="B52" s="136"/>
      <c r="C52" s="81" t="s">
        <v>207</v>
      </c>
      <c r="D52" s="46"/>
      <c r="E52" s="44"/>
      <c r="H52" s="4" t="s">
        <v>78</v>
      </c>
    </row>
    <row r="53" spans="2:8" x14ac:dyDescent="0.25">
      <c r="B53" s="136"/>
      <c r="C53" s="85" t="s">
        <v>60</v>
      </c>
      <c r="D53" s="265" t="s">
        <v>686</v>
      </c>
      <c r="E53" s="44"/>
      <c r="H53" s="4" t="s">
        <v>79</v>
      </c>
    </row>
    <row r="54" spans="2:8" x14ac:dyDescent="0.25">
      <c r="B54" s="136"/>
      <c r="C54" s="85" t="s">
        <v>62</v>
      </c>
      <c r="D54" s="266" t="s">
        <v>687</v>
      </c>
      <c r="E54" s="44"/>
      <c r="H54" s="4" t="s">
        <v>80</v>
      </c>
    </row>
    <row r="55" spans="2:8" ht="15.75" thickBot="1" x14ac:dyDescent="0.3">
      <c r="B55" s="136"/>
      <c r="C55" s="85" t="s">
        <v>64</v>
      </c>
      <c r="D55" s="18">
        <v>42398</v>
      </c>
      <c r="E55" s="44"/>
      <c r="H55" s="4" t="s">
        <v>81</v>
      </c>
    </row>
    <row r="56" spans="2:8" ht="15.75" thickBot="1" x14ac:dyDescent="0.3">
      <c r="B56" s="136"/>
      <c r="C56" s="81" t="s">
        <v>207</v>
      </c>
      <c r="D56" s="46"/>
      <c r="E56" s="44"/>
      <c r="H56" s="4"/>
    </row>
    <row r="57" spans="2:8" x14ac:dyDescent="0.25">
      <c r="B57" s="136"/>
      <c r="C57" s="85" t="s">
        <v>60</v>
      </c>
      <c r="D57" s="265" t="s">
        <v>689</v>
      </c>
      <c r="E57" s="44"/>
      <c r="H57" s="4"/>
    </row>
    <row r="58" spans="2:8" x14ac:dyDescent="0.25">
      <c r="B58" s="136"/>
      <c r="C58" s="85" t="s">
        <v>62</v>
      </c>
      <c r="D58" s="266" t="s">
        <v>690</v>
      </c>
      <c r="E58" s="44"/>
      <c r="H58" s="4"/>
    </row>
    <row r="59" spans="2:8" ht="15.75" thickBot="1" x14ac:dyDescent="0.3">
      <c r="B59" s="136"/>
      <c r="C59" s="85" t="s">
        <v>64</v>
      </c>
      <c r="D59" s="18">
        <v>42398</v>
      </c>
      <c r="E59" s="44"/>
      <c r="H59" s="4"/>
    </row>
    <row r="60" spans="2:8" ht="15.75" thickBot="1" x14ac:dyDescent="0.3">
      <c r="B60" s="136"/>
      <c r="C60" s="81" t="s">
        <v>207</v>
      </c>
      <c r="D60" s="46"/>
      <c r="E60" s="44"/>
      <c r="H60" s="4" t="s">
        <v>82</v>
      </c>
    </row>
    <row r="61" spans="2:8" x14ac:dyDescent="0.25">
      <c r="B61" s="136"/>
      <c r="C61" s="85" t="s">
        <v>60</v>
      </c>
      <c r="D61" s="265" t="s">
        <v>688</v>
      </c>
      <c r="E61" s="44"/>
      <c r="H61" s="4" t="s">
        <v>83</v>
      </c>
    </row>
    <row r="62" spans="2:8" x14ac:dyDescent="0.25">
      <c r="B62" s="136"/>
      <c r="C62" s="85" t="s">
        <v>62</v>
      </c>
      <c r="D62" s="267" t="s">
        <v>855</v>
      </c>
      <c r="E62" s="44"/>
      <c r="H62" s="4" t="s">
        <v>84</v>
      </c>
    </row>
    <row r="63" spans="2:8" ht="15.75" thickBot="1" x14ac:dyDescent="0.3">
      <c r="B63" s="136"/>
      <c r="C63" s="85" t="s">
        <v>64</v>
      </c>
      <c r="D63" s="18">
        <v>42398</v>
      </c>
      <c r="E63" s="44"/>
      <c r="H63" s="4" t="s">
        <v>85</v>
      </c>
    </row>
    <row r="64" spans="2:8" ht="15.75" thickBot="1" x14ac:dyDescent="0.3">
      <c r="B64" s="141"/>
      <c r="C64" s="142"/>
      <c r="D64" s="86"/>
      <c r="E64" s="55"/>
      <c r="H64" s="4" t="s">
        <v>86</v>
      </c>
    </row>
    <row r="65" spans="8:8" x14ac:dyDescent="0.25">
      <c r="H65" s="4" t="s">
        <v>87</v>
      </c>
    </row>
    <row r="66" spans="8:8" x14ac:dyDescent="0.25">
      <c r="H66" s="4" t="s">
        <v>88</v>
      </c>
    </row>
    <row r="67" spans="8:8" x14ac:dyDescent="0.25">
      <c r="H67" s="4" t="s">
        <v>89</v>
      </c>
    </row>
    <row r="68" spans="8:8" x14ac:dyDescent="0.25">
      <c r="H68" s="4" t="s">
        <v>90</v>
      </c>
    </row>
    <row r="69" spans="8:8" x14ac:dyDescent="0.25">
      <c r="H69" s="4" t="s">
        <v>91</v>
      </c>
    </row>
    <row r="70" spans="8:8" x14ac:dyDescent="0.25">
      <c r="H70" s="4" t="s">
        <v>92</v>
      </c>
    </row>
    <row r="71" spans="8:8" x14ac:dyDescent="0.25">
      <c r="H71" s="4" t="s">
        <v>93</v>
      </c>
    </row>
    <row r="72" spans="8:8" x14ac:dyDescent="0.25">
      <c r="H72" s="4" t="s">
        <v>94</v>
      </c>
    </row>
    <row r="73" spans="8:8" x14ac:dyDescent="0.25">
      <c r="H73" s="4" t="s">
        <v>95</v>
      </c>
    </row>
    <row r="74" spans="8:8" x14ac:dyDescent="0.25">
      <c r="H74" s="4" t="s">
        <v>96</v>
      </c>
    </row>
    <row r="75" spans="8:8" x14ac:dyDescent="0.25">
      <c r="H75" s="4" t="s">
        <v>97</v>
      </c>
    </row>
    <row r="76" spans="8:8" x14ac:dyDescent="0.25">
      <c r="H76" s="4" t="s">
        <v>98</v>
      </c>
    </row>
    <row r="77" spans="8:8" x14ac:dyDescent="0.25">
      <c r="H77" s="4" t="s">
        <v>99</v>
      </c>
    </row>
    <row r="78" spans="8:8" x14ac:dyDescent="0.25">
      <c r="H78" s="4" t="s">
        <v>100</v>
      </c>
    </row>
    <row r="79" spans="8:8" x14ac:dyDescent="0.25">
      <c r="H79" s="4" t="s">
        <v>101</v>
      </c>
    </row>
    <row r="80" spans="8:8" x14ac:dyDescent="0.25">
      <c r="H80" s="4" t="s">
        <v>102</v>
      </c>
    </row>
    <row r="81" spans="8:8" x14ac:dyDescent="0.25">
      <c r="H81" s="4" t="s">
        <v>103</v>
      </c>
    </row>
    <row r="82" spans="8:8" x14ac:dyDescent="0.25">
      <c r="H82" s="4" t="s">
        <v>104</v>
      </c>
    </row>
    <row r="83" spans="8:8" x14ac:dyDescent="0.25">
      <c r="H83" s="4" t="s">
        <v>105</v>
      </c>
    </row>
    <row r="84" spans="8:8" x14ac:dyDescent="0.25">
      <c r="H84" s="4" t="s">
        <v>106</v>
      </c>
    </row>
    <row r="85" spans="8:8" x14ac:dyDescent="0.25">
      <c r="H85" s="4" t="s">
        <v>107</v>
      </c>
    </row>
    <row r="86" spans="8:8" x14ac:dyDescent="0.25">
      <c r="H86" s="4" t="s">
        <v>108</v>
      </c>
    </row>
    <row r="87" spans="8:8" x14ac:dyDescent="0.25">
      <c r="H87" s="4" t="s">
        <v>109</v>
      </c>
    </row>
    <row r="88" spans="8:8" x14ac:dyDescent="0.25">
      <c r="H88" s="4" t="s">
        <v>110</v>
      </c>
    </row>
    <row r="89" spans="8:8" x14ac:dyDescent="0.25">
      <c r="H89" s="4" t="s">
        <v>111</v>
      </c>
    </row>
    <row r="90" spans="8:8" x14ac:dyDescent="0.25">
      <c r="H90" s="4" t="s">
        <v>112</v>
      </c>
    </row>
    <row r="91" spans="8:8" x14ac:dyDescent="0.25">
      <c r="H91" s="4" t="s">
        <v>113</v>
      </c>
    </row>
    <row r="92" spans="8:8" x14ac:dyDescent="0.25">
      <c r="H92" s="4" t="s">
        <v>114</v>
      </c>
    </row>
    <row r="93" spans="8:8" x14ac:dyDescent="0.25">
      <c r="H93" s="4" t="s">
        <v>115</v>
      </c>
    </row>
    <row r="94" spans="8:8" x14ac:dyDescent="0.25">
      <c r="H94" s="4" t="s">
        <v>116</v>
      </c>
    </row>
    <row r="95" spans="8:8" x14ac:dyDescent="0.25">
      <c r="H95" s="4" t="s">
        <v>117</v>
      </c>
    </row>
    <row r="96" spans="8:8" x14ac:dyDescent="0.25">
      <c r="H96" s="4" t="s">
        <v>118</v>
      </c>
    </row>
    <row r="97" spans="8:8" x14ac:dyDescent="0.25">
      <c r="H97" s="4" t="s">
        <v>119</v>
      </c>
    </row>
    <row r="98" spans="8:8" x14ac:dyDescent="0.25">
      <c r="H98" s="4" t="s">
        <v>120</v>
      </c>
    </row>
    <row r="99" spans="8:8" x14ac:dyDescent="0.25">
      <c r="H99" s="4" t="s">
        <v>121</v>
      </c>
    </row>
    <row r="100" spans="8:8" x14ac:dyDescent="0.25">
      <c r="H100" s="4" t="s">
        <v>122</v>
      </c>
    </row>
    <row r="101" spans="8:8" x14ac:dyDescent="0.25">
      <c r="H101" s="4" t="s">
        <v>123</v>
      </c>
    </row>
    <row r="102" spans="8:8" x14ac:dyDescent="0.25">
      <c r="H102" s="4" t="s">
        <v>124</v>
      </c>
    </row>
    <row r="103" spans="8:8" x14ac:dyDescent="0.25">
      <c r="H103" s="4" t="s">
        <v>125</v>
      </c>
    </row>
    <row r="104" spans="8:8" x14ac:dyDescent="0.25">
      <c r="H104" s="4" t="s">
        <v>126</v>
      </c>
    </row>
    <row r="105" spans="8:8" x14ac:dyDescent="0.25">
      <c r="H105" s="4" t="s">
        <v>127</v>
      </c>
    </row>
    <row r="106" spans="8:8" x14ac:dyDescent="0.25">
      <c r="H106" s="4" t="s">
        <v>128</v>
      </c>
    </row>
    <row r="107" spans="8:8" x14ac:dyDescent="0.25">
      <c r="H107" s="4" t="s">
        <v>129</v>
      </c>
    </row>
    <row r="108" spans="8:8" x14ac:dyDescent="0.25">
      <c r="H108" s="4" t="s">
        <v>130</v>
      </c>
    </row>
    <row r="109" spans="8:8" x14ac:dyDescent="0.25">
      <c r="H109" s="4" t="s">
        <v>131</v>
      </c>
    </row>
    <row r="110" spans="8:8" x14ac:dyDescent="0.25">
      <c r="H110" s="4" t="s">
        <v>132</v>
      </c>
    </row>
    <row r="111" spans="8:8" x14ac:dyDescent="0.25">
      <c r="H111" s="4" t="s">
        <v>133</v>
      </c>
    </row>
    <row r="112" spans="8:8" x14ac:dyDescent="0.25">
      <c r="H112" s="4" t="s">
        <v>134</v>
      </c>
    </row>
    <row r="113" spans="8:8" x14ac:dyDescent="0.25">
      <c r="H113" s="4" t="s">
        <v>135</v>
      </c>
    </row>
    <row r="114" spans="8:8" x14ac:dyDescent="0.25">
      <c r="H114" s="4" t="s">
        <v>136</v>
      </c>
    </row>
    <row r="115" spans="8:8" x14ac:dyDescent="0.25">
      <c r="H115" s="4" t="s">
        <v>137</v>
      </c>
    </row>
    <row r="116" spans="8:8" x14ac:dyDescent="0.25">
      <c r="H116" s="4" t="s">
        <v>138</v>
      </c>
    </row>
    <row r="117" spans="8:8" x14ac:dyDescent="0.25">
      <c r="H117" s="4" t="s">
        <v>139</v>
      </c>
    </row>
    <row r="118" spans="8:8" x14ac:dyDescent="0.25">
      <c r="H118" s="4" t="s">
        <v>140</v>
      </c>
    </row>
    <row r="119" spans="8:8" x14ac:dyDescent="0.25">
      <c r="H119" s="4" t="s">
        <v>141</v>
      </c>
    </row>
    <row r="120" spans="8:8" x14ac:dyDescent="0.25">
      <c r="H120" s="4" t="s">
        <v>142</v>
      </c>
    </row>
    <row r="121" spans="8:8" x14ac:dyDescent="0.25">
      <c r="H121" s="4" t="s">
        <v>143</v>
      </c>
    </row>
    <row r="122" spans="8:8" x14ac:dyDescent="0.25">
      <c r="H122" s="4" t="s">
        <v>144</v>
      </c>
    </row>
    <row r="123" spans="8:8" x14ac:dyDescent="0.25">
      <c r="H123" s="4" t="s">
        <v>145</v>
      </c>
    </row>
    <row r="124" spans="8:8" x14ac:dyDescent="0.25">
      <c r="H124" s="4" t="s">
        <v>146</v>
      </c>
    </row>
    <row r="125" spans="8:8" x14ac:dyDescent="0.25">
      <c r="H125" s="4" t="s">
        <v>147</v>
      </c>
    </row>
    <row r="126" spans="8:8" x14ac:dyDescent="0.25">
      <c r="H126" s="4" t="s">
        <v>148</v>
      </c>
    </row>
    <row r="127" spans="8:8" x14ac:dyDescent="0.25">
      <c r="H127" s="4" t="s">
        <v>149</v>
      </c>
    </row>
    <row r="128" spans="8:8" x14ac:dyDescent="0.25">
      <c r="H128" s="4" t="s">
        <v>150</v>
      </c>
    </row>
    <row r="129" spans="8:8" x14ac:dyDescent="0.25">
      <c r="H129" s="4" t="s">
        <v>151</v>
      </c>
    </row>
    <row r="130" spans="8:8" x14ac:dyDescent="0.25">
      <c r="H130" s="4" t="s">
        <v>152</v>
      </c>
    </row>
    <row r="131" spans="8:8" x14ac:dyDescent="0.25">
      <c r="H131" s="4" t="s">
        <v>153</v>
      </c>
    </row>
    <row r="132" spans="8:8" x14ac:dyDescent="0.25">
      <c r="H132" s="4" t="s">
        <v>154</v>
      </c>
    </row>
    <row r="133" spans="8:8" x14ac:dyDescent="0.25">
      <c r="H133" s="4" t="s">
        <v>155</v>
      </c>
    </row>
    <row r="134" spans="8:8" x14ac:dyDescent="0.25">
      <c r="H134" s="4" t="s">
        <v>156</v>
      </c>
    </row>
    <row r="135" spans="8:8" x14ac:dyDescent="0.25">
      <c r="H135" s="4" t="s">
        <v>157</v>
      </c>
    </row>
    <row r="136" spans="8:8" x14ac:dyDescent="0.25">
      <c r="H136" s="4" t="s">
        <v>158</v>
      </c>
    </row>
    <row r="137" spans="8:8" x14ac:dyDescent="0.25">
      <c r="H137" s="4" t="s">
        <v>159</v>
      </c>
    </row>
    <row r="138" spans="8:8" x14ac:dyDescent="0.25">
      <c r="H138" s="4" t="s">
        <v>160</v>
      </c>
    </row>
    <row r="139" spans="8:8" x14ac:dyDescent="0.25">
      <c r="H139" s="4" t="s">
        <v>161</v>
      </c>
    </row>
    <row r="140" spans="8:8" x14ac:dyDescent="0.25">
      <c r="H140" s="4" t="s">
        <v>162</v>
      </c>
    </row>
    <row r="141" spans="8:8" x14ac:dyDescent="0.25">
      <c r="H141" s="4" t="s">
        <v>163</v>
      </c>
    </row>
    <row r="142" spans="8:8" x14ac:dyDescent="0.25">
      <c r="H142" s="4" t="s">
        <v>164</v>
      </c>
    </row>
    <row r="143" spans="8:8" x14ac:dyDescent="0.25">
      <c r="H143" s="4" t="s">
        <v>165</v>
      </c>
    </row>
    <row r="144" spans="8:8" x14ac:dyDescent="0.25">
      <c r="H144" s="4" t="s">
        <v>166</v>
      </c>
    </row>
    <row r="145" spans="8:8" x14ac:dyDescent="0.25">
      <c r="H145" s="4" t="s">
        <v>167</v>
      </c>
    </row>
    <row r="146" spans="8:8" x14ac:dyDescent="0.25">
      <c r="H146" s="4" t="s">
        <v>168</v>
      </c>
    </row>
    <row r="147" spans="8:8" x14ac:dyDescent="0.25">
      <c r="H147" s="4" t="s">
        <v>169</v>
      </c>
    </row>
    <row r="148" spans="8:8" x14ac:dyDescent="0.25">
      <c r="H148" s="4" t="s">
        <v>170</v>
      </c>
    </row>
    <row r="149" spans="8:8" x14ac:dyDescent="0.25">
      <c r="H149" s="4" t="s">
        <v>171</v>
      </c>
    </row>
    <row r="150" spans="8:8" x14ac:dyDescent="0.25">
      <c r="H150" s="4" t="s">
        <v>172</v>
      </c>
    </row>
    <row r="151" spans="8:8" x14ac:dyDescent="0.25">
      <c r="H151" s="4" t="s">
        <v>173</v>
      </c>
    </row>
    <row r="152" spans="8:8" x14ac:dyDescent="0.25">
      <c r="H152" s="4" t="s">
        <v>174</v>
      </c>
    </row>
    <row r="153" spans="8:8" x14ac:dyDescent="0.25">
      <c r="H153" s="4" t="s">
        <v>175</v>
      </c>
    </row>
    <row r="154" spans="8:8" x14ac:dyDescent="0.25">
      <c r="H154" s="4" t="s">
        <v>176</v>
      </c>
    </row>
    <row r="155" spans="8:8" x14ac:dyDescent="0.25">
      <c r="H155" s="4" t="s">
        <v>177</v>
      </c>
    </row>
    <row r="156" spans="8:8" x14ac:dyDescent="0.25">
      <c r="H156" s="4" t="s">
        <v>178</v>
      </c>
    </row>
    <row r="157" spans="8:8" x14ac:dyDescent="0.25">
      <c r="H157" s="4" t="s">
        <v>179</v>
      </c>
    </row>
    <row r="158" spans="8:8" x14ac:dyDescent="0.25">
      <c r="H158" s="4" t="s">
        <v>180</v>
      </c>
    </row>
    <row r="159" spans="8:8" x14ac:dyDescent="0.25">
      <c r="H159" s="4" t="s">
        <v>181</v>
      </c>
    </row>
    <row r="160" spans="8:8" x14ac:dyDescent="0.25">
      <c r="H160" s="4" t="s">
        <v>182</v>
      </c>
    </row>
    <row r="161" spans="8:8" x14ac:dyDescent="0.25">
      <c r="H161" s="4" t="s">
        <v>183</v>
      </c>
    </row>
    <row r="162" spans="8:8" x14ac:dyDescent="0.25">
      <c r="H162" s="4" t="s">
        <v>184</v>
      </c>
    </row>
    <row r="163" spans="8:8" x14ac:dyDescent="0.25">
      <c r="H163" s="4" t="s">
        <v>185</v>
      </c>
    </row>
    <row r="164" spans="8:8" x14ac:dyDescent="0.25">
      <c r="H164" s="4" t="s">
        <v>186</v>
      </c>
    </row>
    <row r="165" spans="8:8" x14ac:dyDescent="0.25">
      <c r="H165" s="4" t="s">
        <v>187</v>
      </c>
    </row>
    <row r="166" spans="8:8" x14ac:dyDescent="0.25">
      <c r="H166" s="4" t="s">
        <v>188</v>
      </c>
    </row>
    <row r="167" spans="8:8" x14ac:dyDescent="0.25">
      <c r="H167" s="4" t="s">
        <v>189</v>
      </c>
    </row>
    <row r="168" spans="8:8" x14ac:dyDescent="0.25">
      <c r="H168" s="4" t="s">
        <v>190</v>
      </c>
    </row>
    <row r="169" spans="8:8" x14ac:dyDescent="0.25">
      <c r="H169" s="4" t="s">
        <v>191</v>
      </c>
    </row>
    <row r="170" spans="8:8" x14ac:dyDescent="0.25">
      <c r="H170" s="4" t="s">
        <v>192</v>
      </c>
    </row>
    <row r="171" spans="8:8" x14ac:dyDescent="0.25">
      <c r="H171" s="4" t="s">
        <v>193</v>
      </c>
    </row>
    <row r="172" spans="8:8" x14ac:dyDescent="0.25">
      <c r="H172" s="4" t="s">
        <v>194</v>
      </c>
    </row>
    <row r="173" spans="8:8" x14ac:dyDescent="0.25">
      <c r="H173" s="4" t="s">
        <v>195</v>
      </c>
    </row>
    <row r="174" spans="8:8" x14ac:dyDescent="0.25">
      <c r="H174" s="4" t="s">
        <v>196</v>
      </c>
    </row>
    <row r="175" spans="8:8" x14ac:dyDescent="0.25">
      <c r="H175" s="4" t="s">
        <v>197</v>
      </c>
    </row>
    <row r="176" spans="8:8" x14ac:dyDescent="0.25">
      <c r="H176" s="4" t="s">
        <v>198</v>
      </c>
    </row>
    <row r="177" spans="8:8" x14ac:dyDescent="0.25">
      <c r="H177" s="4" t="s">
        <v>199</v>
      </c>
    </row>
    <row r="178" spans="8:8" x14ac:dyDescent="0.25">
      <c r="H178" s="4" t="s">
        <v>200</v>
      </c>
    </row>
    <row r="179" spans="8:8" x14ac:dyDescent="0.25">
      <c r="H179" s="4" t="s">
        <v>201</v>
      </c>
    </row>
    <row r="180" spans="8:8" x14ac:dyDescent="0.25">
      <c r="H180" s="4" t="s">
        <v>202</v>
      </c>
    </row>
    <row r="181" spans="8:8" x14ac:dyDescent="0.25">
      <c r="H181" s="4" t="s">
        <v>203</v>
      </c>
    </row>
  </sheetData>
  <mergeCells count="9">
    <mergeCell ref="D23:D24"/>
    <mergeCell ref="B16:C16"/>
    <mergeCell ref="B27:C27"/>
    <mergeCell ref="B36:C36"/>
    <mergeCell ref="B26:C26"/>
    <mergeCell ref="B19:C19"/>
    <mergeCell ref="B23:C24"/>
    <mergeCell ref="B25:C25"/>
    <mergeCell ref="B32:C32"/>
  </mergeCells>
  <dataValidations count="5">
    <dataValidation type="list" allowBlank="1" showInputMessage="1" showErrorMessage="1" sqref="D65538">
      <formula1>$P$15:$P$26</formula1>
    </dataValidation>
    <dataValidation type="list" allowBlank="1" showInputMessage="1" showErrorMessage="1" sqref="IV65536">
      <formula1>$K$15:$K$19</formula1>
    </dataValidation>
    <dataValidation type="list" allowBlank="1" showInputMessage="1" showErrorMessage="1" sqref="D65537">
      <formula1>$O$15:$O$26</formula1>
    </dataValidation>
    <dataValidation type="list" allowBlank="1" showInputMessage="1" showErrorMessage="1" sqref="IV65529 D65529">
      <formula1>$I$15:$I$17</formula1>
    </dataValidation>
    <dataValidation type="list" allowBlank="1" showInputMessage="1" showErrorMessage="1" sqref="IV65530:IV65534 D65530:D65534">
      <formula1>$H$15:$H$181</formula1>
    </dataValidation>
  </dataValidations>
  <hyperlinks>
    <hyperlink ref="D38" r:id="rId1"/>
    <hyperlink ref="D46" r:id="rId2"/>
    <hyperlink ref="D54" r:id="rId3"/>
    <hyperlink ref="D58" r:id="rId4"/>
    <hyperlink ref="D50" r:id="rId5"/>
    <hyperlink ref="D62" r:id="rId6"/>
    <hyperlink ref="D42" r:id="rId7"/>
  </hyperlinks>
  <pageMargins left="0.70866141732283472" right="0.70866141732283472" top="0.70866141732283472" bottom="0.70866141732283472" header="0.31496062992125984" footer="0.31496062992125984"/>
  <pageSetup scale="75" fitToHeight="0" orientation="portrait" r:id="rId8"/>
  <drawing r:id="rId9"/>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74"/>
  <sheetViews>
    <sheetView workbookViewId="0"/>
  </sheetViews>
  <sheetFormatPr defaultColWidth="11.5703125" defaultRowHeight="15" x14ac:dyDescent="0.25"/>
  <cols>
    <col min="1" max="1" width="2" style="388" customWidth="1"/>
    <col min="2" max="2" width="3.140625" style="388" customWidth="1"/>
    <col min="3" max="3" width="15.28515625" style="388" customWidth="1"/>
    <col min="4" max="4" width="46.28515625" style="388" customWidth="1"/>
    <col min="5" max="5" width="10.85546875" style="389" customWidth="1"/>
    <col min="6" max="6" width="17.7109375" style="390" customWidth="1"/>
    <col min="7" max="7" width="235" style="390" customWidth="1"/>
    <col min="8" max="8" width="10.28515625" style="391" customWidth="1"/>
    <col min="9" max="9" width="12.7109375" style="392" customWidth="1"/>
    <col min="10" max="10" width="14.85546875" style="393" customWidth="1"/>
    <col min="11" max="13" width="10.7109375" style="388" customWidth="1"/>
    <col min="14" max="14" width="10.85546875" style="388" customWidth="1"/>
    <col min="15" max="15" width="11.28515625" style="388" customWidth="1"/>
    <col min="16" max="16" width="12.7109375" style="388" customWidth="1"/>
    <col min="17" max="18" width="10.7109375" style="388" customWidth="1"/>
    <col min="19" max="19" width="4" style="388" customWidth="1"/>
    <col min="20" max="20" width="2.140625" style="388" customWidth="1"/>
    <col min="21" max="16384" width="11.5703125" style="388"/>
  </cols>
  <sheetData>
    <row r="1" spans="2:19" ht="15.75" thickBot="1" x14ac:dyDescent="0.3"/>
    <row r="2" spans="2:19" ht="15.75" thickBot="1" x14ac:dyDescent="0.3">
      <c r="B2" s="394"/>
      <c r="C2" s="395"/>
      <c r="D2" s="395"/>
      <c r="E2" s="396"/>
      <c r="F2" s="395"/>
      <c r="G2" s="395"/>
      <c r="H2" s="397"/>
      <c r="I2" s="398"/>
      <c r="J2" s="399"/>
      <c r="K2" s="395"/>
      <c r="L2" s="395"/>
      <c r="M2" s="395"/>
      <c r="N2" s="395"/>
      <c r="O2" s="395"/>
      <c r="P2" s="395"/>
      <c r="Q2" s="395"/>
      <c r="R2" s="395"/>
      <c r="S2" s="400"/>
    </row>
    <row r="3" spans="2:19" ht="15.75" thickBot="1" x14ac:dyDescent="0.3">
      <c r="B3" s="401"/>
      <c r="C3" s="848" t="s">
        <v>927</v>
      </c>
      <c r="D3" s="848"/>
      <c r="E3" s="848"/>
      <c r="F3" s="848"/>
      <c r="G3" s="848"/>
      <c r="H3" s="848"/>
      <c r="I3" s="848"/>
      <c r="J3" s="848"/>
      <c r="K3" s="848"/>
      <c r="L3" s="848"/>
      <c r="M3" s="848"/>
      <c r="N3" s="848"/>
      <c r="O3" s="848"/>
      <c r="P3" s="848"/>
      <c r="Q3" s="848"/>
      <c r="R3" s="848"/>
      <c r="S3" s="402"/>
    </row>
    <row r="4" spans="2:19" ht="15.75" thickBot="1" x14ac:dyDescent="0.3">
      <c r="B4" s="401"/>
      <c r="C4" s="403"/>
      <c r="D4" s="403"/>
      <c r="E4" s="404"/>
      <c r="F4" s="403"/>
      <c r="G4" s="403"/>
      <c r="H4" s="405"/>
      <c r="I4" s="406"/>
      <c r="J4" s="407"/>
      <c r="K4" s="403"/>
      <c r="L4" s="403"/>
      <c r="M4" s="403"/>
      <c r="N4" s="403"/>
      <c r="O4" s="403"/>
      <c r="P4" s="403"/>
      <c r="Q4" s="403"/>
      <c r="R4" s="403"/>
      <c r="S4" s="402"/>
    </row>
    <row r="5" spans="2:19" s="410" customFormat="1" ht="15" customHeight="1" x14ac:dyDescent="0.25">
      <c r="B5" s="408"/>
      <c r="C5" s="856" t="s">
        <v>928</v>
      </c>
      <c r="D5" s="849" t="s">
        <v>929</v>
      </c>
      <c r="E5" s="858" t="s">
        <v>930</v>
      </c>
      <c r="F5" s="849" t="s">
        <v>931</v>
      </c>
      <c r="G5" s="849" t="s">
        <v>339</v>
      </c>
      <c r="H5" s="849" t="s">
        <v>932</v>
      </c>
      <c r="I5" s="851" t="s">
        <v>933</v>
      </c>
      <c r="J5" s="852"/>
      <c r="K5" s="853" t="s">
        <v>934</v>
      </c>
      <c r="L5" s="854"/>
      <c r="M5" s="854"/>
      <c r="N5" s="854"/>
      <c r="O5" s="854"/>
      <c r="P5" s="854"/>
      <c r="Q5" s="854"/>
      <c r="R5" s="855"/>
      <c r="S5" s="409"/>
    </row>
    <row r="6" spans="2:19" s="417" customFormat="1" ht="36" x14ac:dyDescent="0.25">
      <c r="B6" s="411"/>
      <c r="C6" s="857"/>
      <c r="D6" s="850"/>
      <c r="E6" s="859"/>
      <c r="F6" s="850"/>
      <c r="G6" s="850"/>
      <c r="H6" s="850"/>
      <c r="I6" s="412" t="s">
        <v>935</v>
      </c>
      <c r="J6" s="412" t="s">
        <v>936</v>
      </c>
      <c r="K6" s="413" t="s">
        <v>937</v>
      </c>
      <c r="L6" s="413" t="s">
        <v>938</v>
      </c>
      <c r="M6" s="413" t="s">
        <v>939</v>
      </c>
      <c r="N6" s="413" t="s">
        <v>940</v>
      </c>
      <c r="O6" s="413" t="s">
        <v>941</v>
      </c>
      <c r="P6" s="414" t="s">
        <v>942</v>
      </c>
      <c r="Q6" s="414" t="s">
        <v>943</v>
      </c>
      <c r="R6" s="415" t="s">
        <v>944</v>
      </c>
      <c r="S6" s="416"/>
    </row>
    <row r="7" spans="2:19" s="417" customFormat="1" ht="14.25" x14ac:dyDescent="0.25">
      <c r="B7" s="411"/>
      <c r="C7" s="418" t="s">
        <v>945</v>
      </c>
      <c r="D7" s="419"/>
      <c r="E7" s="420"/>
      <c r="F7" s="419"/>
      <c r="G7" s="419"/>
      <c r="H7" s="419"/>
      <c r="I7" s="412"/>
      <c r="J7" s="412"/>
      <c r="K7" s="413"/>
      <c r="L7" s="413"/>
      <c r="M7" s="413"/>
      <c r="N7" s="413"/>
      <c r="O7" s="413"/>
      <c r="P7" s="414"/>
      <c r="Q7" s="414"/>
      <c r="R7" s="415"/>
      <c r="S7" s="416"/>
    </row>
    <row r="8" spans="2:19" s="410" customFormat="1" ht="195" x14ac:dyDescent="0.25">
      <c r="B8" s="408"/>
      <c r="C8" s="421" t="s">
        <v>946</v>
      </c>
      <c r="D8" s="422" t="s">
        <v>947</v>
      </c>
      <c r="E8" s="423">
        <v>200</v>
      </c>
      <c r="F8" s="424">
        <v>42857.35</v>
      </c>
      <c r="G8" s="425" t="s">
        <v>1069</v>
      </c>
      <c r="H8" s="426" t="s">
        <v>948</v>
      </c>
      <c r="I8" s="427">
        <v>39580</v>
      </c>
      <c r="J8" s="427">
        <v>39580</v>
      </c>
      <c r="K8" s="428" t="s">
        <v>949</v>
      </c>
      <c r="L8" s="428" t="s">
        <v>949</v>
      </c>
      <c r="M8" s="428" t="s">
        <v>949</v>
      </c>
      <c r="N8" s="428" t="s">
        <v>949</v>
      </c>
      <c r="O8" s="428" t="s">
        <v>949</v>
      </c>
      <c r="P8" s="428" t="s">
        <v>949</v>
      </c>
      <c r="Q8" s="429" t="s">
        <v>950</v>
      </c>
      <c r="R8" s="429" t="s">
        <v>950</v>
      </c>
      <c r="S8" s="409"/>
    </row>
    <row r="9" spans="2:19" s="410" customFormat="1" ht="210" x14ac:dyDescent="0.25">
      <c r="B9" s="408"/>
      <c r="C9" s="421" t="s">
        <v>951</v>
      </c>
      <c r="D9" s="422" t="s">
        <v>952</v>
      </c>
      <c r="E9" s="423">
        <v>210</v>
      </c>
      <c r="F9" s="424">
        <v>43710</v>
      </c>
      <c r="G9" s="425" t="s">
        <v>1070</v>
      </c>
      <c r="H9" s="426" t="s">
        <v>948</v>
      </c>
      <c r="I9" s="427">
        <v>39580</v>
      </c>
      <c r="J9" s="427">
        <v>41791</v>
      </c>
      <c r="K9" s="428" t="s">
        <v>949</v>
      </c>
      <c r="L9" s="428" t="s">
        <v>949</v>
      </c>
      <c r="M9" s="428" t="s">
        <v>949</v>
      </c>
      <c r="N9" s="428" t="s">
        <v>949</v>
      </c>
      <c r="O9" s="428" t="s">
        <v>949</v>
      </c>
      <c r="P9" s="428" t="s">
        <v>949</v>
      </c>
      <c r="Q9" s="429" t="s">
        <v>950</v>
      </c>
      <c r="R9" s="430"/>
      <c r="S9" s="409"/>
    </row>
    <row r="10" spans="2:19" s="410" customFormat="1" ht="255" x14ac:dyDescent="0.25">
      <c r="B10" s="408"/>
      <c r="C10" s="421" t="s">
        <v>953</v>
      </c>
      <c r="D10" s="422" t="s">
        <v>954</v>
      </c>
      <c r="E10" s="423">
        <v>200</v>
      </c>
      <c r="F10" s="424">
        <v>42885</v>
      </c>
      <c r="G10" s="425" t="s">
        <v>1071</v>
      </c>
      <c r="H10" s="426" t="s">
        <v>948</v>
      </c>
      <c r="I10" s="427">
        <v>39580</v>
      </c>
      <c r="J10" s="427">
        <v>42156</v>
      </c>
      <c r="K10" s="428" t="s">
        <v>949</v>
      </c>
      <c r="L10" s="428" t="s">
        <v>949</v>
      </c>
      <c r="M10" s="428" t="s">
        <v>949</v>
      </c>
      <c r="N10" s="428" t="s">
        <v>949</v>
      </c>
      <c r="O10" s="428" t="s">
        <v>949</v>
      </c>
      <c r="P10" s="428" t="s">
        <v>949</v>
      </c>
      <c r="Q10" s="429" t="s">
        <v>950</v>
      </c>
      <c r="R10" s="429" t="s">
        <v>950</v>
      </c>
      <c r="S10" s="409"/>
    </row>
    <row r="11" spans="2:19" s="410" customFormat="1" ht="270" x14ac:dyDescent="0.25">
      <c r="B11" s="408"/>
      <c r="C11" s="421" t="s">
        <v>955</v>
      </c>
      <c r="D11" s="422" t="s">
        <v>956</v>
      </c>
      <c r="E11" s="423">
        <v>240</v>
      </c>
      <c r="F11" s="424">
        <v>46220.25</v>
      </c>
      <c r="G11" s="425" t="s">
        <v>1072</v>
      </c>
      <c r="H11" s="426" t="s">
        <v>948</v>
      </c>
      <c r="I11" s="427">
        <v>41834</v>
      </c>
      <c r="J11" s="427">
        <v>41834</v>
      </c>
      <c r="K11" s="428" t="s">
        <v>949</v>
      </c>
      <c r="L11" s="428" t="s">
        <v>949</v>
      </c>
      <c r="M11" s="428" t="s">
        <v>949</v>
      </c>
      <c r="N11" s="428" t="s">
        <v>949</v>
      </c>
      <c r="O11" s="428" t="s">
        <v>949</v>
      </c>
      <c r="P11" s="428" t="s">
        <v>949</v>
      </c>
      <c r="Q11" s="429" t="s">
        <v>950</v>
      </c>
      <c r="R11" s="429" t="s">
        <v>950</v>
      </c>
      <c r="S11" s="409"/>
    </row>
    <row r="12" spans="2:19" s="410" customFormat="1" ht="120" x14ac:dyDescent="0.25">
      <c r="B12" s="408"/>
      <c r="C12" s="421" t="s">
        <v>1116</v>
      </c>
      <c r="D12" s="434" t="s">
        <v>1073</v>
      </c>
      <c r="E12" s="423">
        <v>330</v>
      </c>
      <c r="F12" s="534">
        <v>68234.78</v>
      </c>
      <c r="G12" s="425" t="s">
        <v>1117</v>
      </c>
      <c r="H12" s="426" t="s">
        <v>948</v>
      </c>
      <c r="I12" s="427">
        <v>41926</v>
      </c>
      <c r="J12" s="427">
        <v>41926</v>
      </c>
      <c r="K12" s="428" t="s">
        <v>949</v>
      </c>
      <c r="L12" s="428" t="s">
        <v>949</v>
      </c>
      <c r="M12" s="428" t="s">
        <v>949</v>
      </c>
      <c r="N12" s="428" t="s">
        <v>949</v>
      </c>
      <c r="O12" s="428" t="s">
        <v>949</v>
      </c>
      <c r="P12" s="429" t="s">
        <v>950</v>
      </c>
      <c r="Q12" s="429" t="s">
        <v>950</v>
      </c>
      <c r="R12" s="430"/>
      <c r="S12" s="409"/>
    </row>
    <row r="13" spans="2:19" s="410" customFormat="1" ht="45" x14ac:dyDescent="0.25">
      <c r="B13" s="408"/>
      <c r="C13" s="421" t="s">
        <v>961</v>
      </c>
      <c r="D13" s="434" t="s">
        <v>962</v>
      </c>
      <c r="E13" s="435">
        <v>243</v>
      </c>
      <c r="F13" s="436">
        <v>54526.879999999997</v>
      </c>
      <c r="G13" s="437" t="s">
        <v>1074</v>
      </c>
      <c r="H13" s="426" t="s">
        <v>948</v>
      </c>
      <c r="I13" s="427">
        <v>42113</v>
      </c>
      <c r="J13" s="438">
        <v>42186</v>
      </c>
      <c r="K13" s="428" t="s">
        <v>949</v>
      </c>
      <c r="L13" s="428" t="s">
        <v>949</v>
      </c>
      <c r="M13" s="428" t="s">
        <v>949</v>
      </c>
      <c r="N13" s="428" t="s">
        <v>949</v>
      </c>
      <c r="O13" s="428" t="s">
        <v>949</v>
      </c>
      <c r="P13" s="429" t="s">
        <v>950</v>
      </c>
      <c r="Q13" s="429" t="s">
        <v>950</v>
      </c>
      <c r="R13" s="430"/>
      <c r="S13" s="409"/>
    </row>
    <row r="14" spans="2:19" s="410" customFormat="1" ht="90" x14ac:dyDescent="0.25">
      <c r="B14" s="408"/>
      <c r="C14" s="421" t="s">
        <v>966</v>
      </c>
      <c r="D14" s="434" t="s">
        <v>967</v>
      </c>
      <c r="E14" s="435">
        <v>276</v>
      </c>
      <c r="F14" s="535">
        <v>69156.2</v>
      </c>
      <c r="G14" s="437" t="s">
        <v>1075</v>
      </c>
      <c r="H14" s="426" t="s">
        <v>965</v>
      </c>
      <c r="I14" s="439">
        <v>42163</v>
      </c>
      <c r="J14" s="427"/>
      <c r="K14" s="428" t="s">
        <v>949</v>
      </c>
      <c r="L14" s="428" t="s">
        <v>949</v>
      </c>
      <c r="M14" s="428" t="s">
        <v>949</v>
      </c>
      <c r="N14" s="428" t="s">
        <v>949</v>
      </c>
      <c r="O14" s="429" t="s">
        <v>950</v>
      </c>
      <c r="P14" s="429" t="s">
        <v>950</v>
      </c>
      <c r="Q14" s="441"/>
      <c r="R14" s="430"/>
      <c r="S14" s="409"/>
    </row>
    <row r="15" spans="2:19" s="410" customFormat="1" ht="75" x14ac:dyDescent="0.25">
      <c r="B15" s="408"/>
      <c r="C15" s="421" t="s">
        <v>968</v>
      </c>
      <c r="D15" s="442" t="s">
        <v>969</v>
      </c>
      <c r="E15" s="435">
        <v>230</v>
      </c>
      <c r="F15" s="535">
        <v>57164.51</v>
      </c>
      <c r="G15" s="437" t="s">
        <v>1076</v>
      </c>
      <c r="H15" s="426" t="s">
        <v>965</v>
      </c>
      <c r="I15" s="439">
        <v>42180</v>
      </c>
      <c r="J15" s="427"/>
      <c r="K15" s="428" t="s">
        <v>949</v>
      </c>
      <c r="L15" s="428" t="s">
        <v>949</v>
      </c>
      <c r="M15" s="428" t="s">
        <v>949</v>
      </c>
      <c r="N15" s="429" t="s">
        <v>950</v>
      </c>
      <c r="O15" s="429" t="s">
        <v>950</v>
      </c>
      <c r="P15" s="429" t="s">
        <v>950</v>
      </c>
      <c r="Q15" s="441"/>
      <c r="R15" s="430"/>
      <c r="S15" s="409"/>
    </row>
    <row r="16" spans="2:19" s="410" customFormat="1" ht="105" x14ac:dyDescent="0.25">
      <c r="B16" s="408"/>
      <c r="C16" s="421" t="s">
        <v>980</v>
      </c>
      <c r="D16" s="434" t="s">
        <v>981</v>
      </c>
      <c r="E16" s="435">
        <v>480</v>
      </c>
      <c r="F16" s="436">
        <v>44002.13</v>
      </c>
      <c r="G16" s="437" t="s">
        <v>1077</v>
      </c>
      <c r="H16" s="426" t="s">
        <v>965</v>
      </c>
      <c r="I16" s="427">
        <v>42248</v>
      </c>
      <c r="J16" s="427"/>
      <c r="K16" s="428" t="s">
        <v>949</v>
      </c>
      <c r="L16" s="428" t="s">
        <v>949</v>
      </c>
      <c r="M16" s="428" t="s">
        <v>949</v>
      </c>
      <c r="N16" s="428" t="s">
        <v>949</v>
      </c>
      <c r="O16" s="429" t="s">
        <v>950</v>
      </c>
      <c r="P16" s="429" t="s">
        <v>950</v>
      </c>
      <c r="Q16" s="441"/>
      <c r="R16" s="430"/>
      <c r="S16" s="409"/>
    </row>
    <row r="17" spans="2:19" s="410" customFormat="1" ht="75" x14ac:dyDescent="0.25">
      <c r="B17" s="408"/>
      <c r="C17" s="421" t="s">
        <v>982</v>
      </c>
      <c r="D17" s="434" t="s">
        <v>983</v>
      </c>
      <c r="E17" s="435">
        <v>350</v>
      </c>
      <c r="F17" s="443">
        <v>62275.199999999997</v>
      </c>
      <c r="G17" s="425" t="s">
        <v>1078</v>
      </c>
      <c r="H17" s="426" t="s">
        <v>965</v>
      </c>
      <c r="I17" s="427"/>
      <c r="J17" s="427"/>
      <c r="K17" s="428" t="s">
        <v>949</v>
      </c>
      <c r="L17" s="428" t="s">
        <v>949</v>
      </c>
      <c r="M17" s="428" t="s">
        <v>949</v>
      </c>
      <c r="N17" s="428" t="s">
        <v>949</v>
      </c>
      <c r="O17" s="429" t="s">
        <v>950</v>
      </c>
      <c r="P17" s="429" t="s">
        <v>950</v>
      </c>
      <c r="Q17" s="441"/>
      <c r="R17" s="430"/>
      <c r="S17" s="409"/>
    </row>
    <row r="18" spans="2:19" s="410" customFormat="1" ht="60" x14ac:dyDescent="0.25">
      <c r="B18" s="408"/>
      <c r="C18" s="421" t="s">
        <v>984</v>
      </c>
      <c r="D18" s="434" t="s">
        <v>985</v>
      </c>
      <c r="E18" s="435">
        <v>450</v>
      </c>
      <c r="F18" s="443">
        <v>102687.75</v>
      </c>
      <c r="G18" s="437" t="s">
        <v>1079</v>
      </c>
      <c r="H18" s="426" t="s">
        <v>965</v>
      </c>
      <c r="I18" s="427">
        <v>42180</v>
      </c>
      <c r="J18" s="427"/>
      <c r="K18" s="428" t="s">
        <v>949</v>
      </c>
      <c r="L18" s="428" t="s">
        <v>949</v>
      </c>
      <c r="M18" s="428" t="s">
        <v>949</v>
      </c>
      <c r="N18" s="428" t="s">
        <v>949</v>
      </c>
      <c r="O18" s="429" t="s">
        <v>950</v>
      </c>
      <c r="P18" s="429" t="s">
        <v>950</v>
      </c>
      <c r="Q18" s="441"/>
      <c r="R18" s="430"/>
      <c r="S18" s="409"/>
    </row>
    <row r="19" spans="2:19" s="410" customFormat="1" ht="90" x14ac:dyDescent="0.25">
      <c r="B19" s="408"/>
      <c r="C19" s="421" t="s">
        <v>986</v>
      </c>
      <c r="D19" s="442" t="s">
        <v>987</v>
      </c>
      <c r="E19" s="435">
        <v>212</v>
      </c>
      <c r="F19" s="443">
        <v>52915.94</v>
      </c>
      <c r="G19" s="437" t="s">
        <v>1108</v>
      </c>
      <c r="H19" s="426" t="s">
        <v>965</v>
      </c>
      <c r="I19" s="427">
        <v>42264</v>
      </c>
      <c r="J19" s="427"/>
      <c r="K19" s="428" t="s">
        <v>949</v>
      </c>
      <c r="L19" s="428" t="s">
        <v>949</v>
      </c>
      <c r="M19" s="428" t="s">
        <v>949</v>
      </c>
      <c r="N19" s="428" t="s">
        <v>949</v>
      </c>
      <c r="O19" s="429" t="s">
        <v>950</v>
      </c>
      <c r="P19" s="429" t="s">
        <v>950</v>
      </c>
      <c r="Q19" s="441"/>
      <c r="R19" s="430"/>
      <c r="S19" s="409"/>
    </row>
    <row r="20" spans="2:19" s="410" customFormat="1" ht="75" x14ac:dyDescent="0.25">
      <c r="B20" s="408"/>
      <c r="C20" s="421" t="s">
        <v>990</v>
      </c>
      <c r="D20" s="434" t="s">
        <v>991</v>
      </c>
      <c r="E20" s="447">
        <v>355</v>
      </c>
      <c r="F20" s="433" t="s">
        <v>992</v>
      </c>
      <c r="G20" s="425" t="s">
        <v>1080</v>
      </c>
      <c r="H20" s="426" t="s">
        <v>965</v>
      </c>
      <c r="I20" s="427">
        <v>42276</v>
      </c>
      <c r="J20" s="427"/>
      <c r="K20" s="428" t="s">
        <v>949</v>
      </c>
      <c r="L20" s="428" t="s">
        <v>949</v>
      </c>
      <c r="M20" s="428" t="s">
        <v>949</v>
      </c>
      <c r="N20" s="428" t="s">
        <v>949</v>
      </c>
      <c r="O20" s="429" t="s">
        <v>950</v>
      </c>
      <c r="P20" s="429" t="s">
        <v>950</v>
      </c>
      <c r="Q20" s="441"/>
      <c r="R20" s="430"/>
      <c r="S20" s="409"/>
    </row>
    <row r="21" spans="2:19" s="410" customFormat="1" ht="90" x14ac:dyDescent="0.25">
      <c r="B21" s="408"/>
      <c r="C21" s="421" t="s">
        <v>993</v>
      </c>
      <c r="D21" s="434" t="s">
        <v>994</v>
      </c>
      <c r="E21" s="435">
        <v>950</v>
      </c>
      <c r="F21" s="443">
        <v>84637.92</v>
      </c>
      <c r="G21" s="437" t="s">
        <v>1081</v>
      </c>
      <c r="H21" s="426" t="s">
        <v>965</v>
      </c>
      <c r="I21" s="427">
        <v>42248</v>
      </c>
      <c r="J21" s="427"/>
      <c r="K21" s="428" t="s">
        <v>949</v>
      </c>
      <c r="L21" s="428" t="s">
        <v>949</v>
      </c>
      <c r="M21" s="428" t="s">
        <v>949</v>
      </c>
      <c r="N21" s="428" t="s">
        <v>949</v>
      </c>
      <c r="O21" s="429" t="s">
        <v>950</v>
      </c>
      <c r="P21" s="429" t="s">
        <v>950</v>
      </c>
      <c r="Q21" s="441"/>
      <c r="R21" s="430"/>
      <c r="S21" s="409"/>
    </row>
    <row r="22" spans="2:19" s="410" customFormat="1" ht="60" x14ac:dyDescent="0.25">
      <c r="B22" s="408"/>
      <c r="C22" s="421" t="s">
        <v>995</v>
      </c>
      <c r="D22" s="422" t="s">
        <v>996</v>
      </c>
      <c r="E22" s="435">
        <v>1000</v>
      </c>
      <c r="F22" s="443">
        <v>67996.509999999995</v>
      </c>
      <c r="G22" s="437" t="s">
        <v>1082</v>
      </c>
      <c r="H22" s="426" t="s">
        <v>965</v>
      </c>
      <c r="I22" s="427">
        <v>42230</v>
      </c>
      <c r="J22" s="427"/>
      <c r="K22" s="428" t="s">
        <v>949</v>
      </c>
      <c r="L22" s="428" t="s">
        <v>949</v>
      </c>
      <c r="M22" s="428" t="s">
        <v>949</v>
      </c>
      <c r="N22" s="428" t="s">
        <v>949</v>
      </c>
      <c r="O22" s="429" t="s">
        <v>950</v>
      </c>
      <c r="P22" s="429" t="s">
        <v>950</v>
      </c>
      <c r="Q22" s="441"/>
      <c r="R22" s="430"/>
      <c r="S22" s="409"/>
    </row>
    <row r="23" spans="2:19" s="410" customFormat="1" ht="60" x14ac:dyDescent="0.25">
      <c r="B23" s="408"/>
      <c r="C23" s="421" t="s">
        <v>997</v>
      </c>
      <c r="D23" s="422" t="s">
        <v>998</v>
      </c>
      <c r="E23" s="423"/>
      <c r="F23" s="443"/>
      <c r="G23" s="425" t="s">
        <v>1083</v>
      </c>
      <c r="H23" s="426" t="s">
        <v>965</v>
      </c>
      <c r="I23" s="427"/>
      <c r="J23" s="427"/>
      <c r="K23" s="428" t="s">
        <v>949</v>
      </c>
      <c r="L23" s="429" t="s">
        <v>950</v>
      </c>
      <c r="M23" s="440"/>
      <c r="N23" s="440"/>
      <c r="O23" s="440"/>
      <c r="P23" s="441"/>
      <c r="Q23" s="441"/>
      <c r="R23" s="430"/>
      <c r="S23" s="409"/>
    </row>
    <row r="24" spans="2:19" s="410" customFormat="1" ht="45" x14ac:dyDescent="0.25">
      <c r="B24" s="408"/>
      <c r="C24" s="421" t="s">
        <v>999</v>
      </c>
      <c r="D24" s="422" t="s">
        <v>1000</v>
      </c>
      <c r="E24" s="423"/>
      <c r="F24" s="424"/>
      <c r="G24" s="425" t="s">
        <v>1084</v>
      </c>
      <c r="H24" s="426" t="s">
        <v>965</v>
      </c>
      <c r="I24" s="427"/>
      <c r="J24" s="427"/>
      <c r="K24" s="428" t="s">
        <v>949</v>
      </c>
      <c r="L24" s="429" t="s">
        <v>950</v>
      </c>
      <c r="M24" s="440"/>
      <c r="N24" s="440"/>
      <c r="O24" s="440"/>
      <c r="P24" s="441"/>
      <c r="Q24" s="441"/>
      <c r="R24" s="430"/>
      <c r="S24" s="409"/>
    </row>
    <row r="25" spans="2:19" s="410" customFormat="1" ht="45" x14ac:dyDescent="0.25">
      <c r="B25" s="408"/>
      <c r="C25" s="421" t="s">
        <v>1001</v>
      </c>
      <c r="D25" s="422" t="s">
        <v>1000</v>
      </c>
      <c r="E25" s="423">
        <v>230</v>
      </c>
      <c r="F25" s="424">
        <v>60000</v>
      </c>
      <c r="G25" s="437" t="s">
        <v>1085</v>
      </c>
      <c r="H25" s="426" t="s">
        <v>965</v>
      </c>
      <c r="I25" s="427"/>
      <c r="J25" s="427"/>
      <c r="K25" s="428" t="s">
        <v>949</v>
      </c>
      <c r="L25" s="428" t="s">
        <v>949</v>
      </c>
      <c r="M25" s="428" t="s">
        <v>949</v>
      </c>
      <c r="N25" s="428" t="s">
        <v>949</v>
      </c>
      <c r="O25" s="429" t="s">
        <v>950</v>
      </c>
      <c r="P25" s="429" t="s">
        <v>950</v>
      </c>
      <c r="Q25" s="441"/>
      <c r="R25" s="430"/>
      <c r="S25" s="409"/>
    </row>
    <row r="26" spans="2:19" s="410" customFormat="1" ht="60" x14ac:dyDescent="0.25">
      <c r="B26" s="408"/>
      <c r="C26" s="421" t="s">
        <v>1002</v>
      </c>
      <c r="D26" s="422" t="s">
        <v>1003</v>
      </c>
      <c r="E26" s="423"/>
      <c r="F26" s="424"/>
      <c r="G26" s="425" t="s">
        <v>1086</v>
      </c>
      <c r="H26" s="426" t="s">
        <v>965</v>
      </c>
      <c r="I26" s="427"/>
      <c r="J26" s="427"/>
      <c r="K26" s="428" t="s">
        <v>949</v>
      </c>
      <c r="L26" s="429" t="s">
        <v>950</v>
      </c>
      <c r="M26" s="440"/>
      <c r="N26" s="440"/>
      <c r="O26" s="440"/>
      <c r="P26" s="441"/>
      <c r="Q26" s="441"/>
      <c r="R26" s="430"/>
      <c r="S26" s="409"/>
    </row>
    <row r="27" spans="2:19" s="410" customFormat="1" ht="45" x14ac:dyDescent="0.25">
      <c r="B27" s="408"/>
      <c r="C27" s="421" t="s">
        <v>1009</v>
      </c>
      <c r="D27" s="422" t="s">
        <v>1010</v>
      </c>
      <c r="E27" s="423">
        <v>150</v>
      </c>
      <c r="F27" s="424"/>
      <c r="G27" s="425" t="s">
        <v>1087</v>
      </c>
      <c r="H27" s="426" t="s">
        <v>965</v>
      </c>
      <c r="I27" s="427"/>
      <c r="J27" s="427"/>
      <c r="K27" s="428" t="s">
        <v>949</v>
      </c>
      <c r="L27" s="429" t="s">
        <v>950</v>
      </c>
      <c r="M27" s="440"/>
      <c r="N27" s="440"/>
      <c r="O27" s="440"/>
      <c r="P27" s="441"/>
      <c r="Q27" s="441"/>
      <c r="R27" s="430"/>
      <c r="S27" s="409"/>
    </row>
    <row r="28" spans="2:19" s="410" customFormat="1" ht="45" x14ac:dyDescent="0.25">
      <c r="B28" s="408"/>
      <c r="C28" s="421" t="s">
        <v>1011</v>
      </c>
      <c r="D28" s="422" t="s">
        <v>1012</v>
      </c>
      <c r="E28" s="423"/>
      <c r="F28" s="424"/>
      <c r="G28" s="425" t="s">
        <v>1088</v>
      </c>
      <c r="H28" s="426" t="s">
        <v>965</v>
      </c>
      <c r="I28" s="427"/>
      <c r="J28" s="427"/>
      <c r="K28" s="428" t="s">
        <v>949</v>
      </c>
      <c r="L28" s="429" t="s">
        <v>950</v>
      </c>
      <c r="M28" s="440"/>
      <c r="N28" s="440"/>
      <c r="O28" s="440"/>
      <c r="P28" s="441"/>
      <c r="Q28" s="441"/>
      <c r="R28" s="430"/>
      <c r="S28" s="409"/>
    </row>
    <row r="29" spans="2:19" s="410" customFormat="1" ht="45" x14ac:dyDescent="0.25">
      <c r="B29" s="408"/>
      <c r="C29" s="421" t="s">
        <v>1013</v>
      </c>
      <c r="D29" s="422" t="s">
        <v>1014</v>
      </c>
      <c r="F29" s="424"/>
      <c r="G29" s="425" t="s">
        <v>1088</v>
      </c>
      <c r="H29" s="426" t="s">
        <v>965</v>
      </c>
      <c r="I29" s="427"/>
      <c r="J29" s="427"/>
      <c r="K29" s="428" t="s">
        <v>949</v>
      </c>
      <c r="L29" s="429" t="s">
        <v>950</v>
      </c>
      <c r="M29" s="440"/>
      <c r="N29" s="440"/>
      <c r="O29" s="440"/>
      <c r="P29" s="441"/>
      <c r="Q29" s="441"/>
      <c r="R29" s="430"/>
      <c r="S29" s="409"/>
    </row>
    <row r="30" spans="2:19" s="410" customFormat="1" ht="180" x14ac:dyDescent="0.25">
      <c r="B30" s="408"/>
      <c r="C30" s="421" t="s">
        <v>1015</v>
      </c>
      <c r="D30" s="422" t="s">
        <v>1109</v>
      </c>
      <c r="E30" s="423"/>
      <c r="F30" s="424"/>
      <c r="G30" s="425" t="s">
        <v>1089</v>
      </c>
      <c r="H30" s="426" t="s">
        <v>965</v>
      </c>
      <c r="I30" s="427"/>
      <c r="J30" s="427"/>
      <c r="K30" s="428" t="s">
        <v>949</v>
      </c>
      <c r="L30" s="429" t="s">
        <v>950</v>
      </c>
      <c r="M30" s="440"/>
      <c r="N30" s="440"/>
      <c r="O30" s="440"/>
      <c r="P30" s="441"/>
      <c r="Q30" s="441"/>
      <c r="R30" s="430"/>
      <c r="S30" s="409"/>
    </row>
    <row r="31" spans="2:19" s="410" customFormat="1" ht="45" x14ac:dyDescent="0.25">
      <c r="B31" s="408"/>
      <c r="C31" s="536" t="s">
        <v>970</v>
      </c>
      <c r="D31" s="431" t="s">
        <v>971</v>
      </c>
      <c r="E31" s="432">
        <v>224</v>
      </c>
      <c r="F31" s="436">
        <v>59825.725999999995</v>
      </c>
      <c r="G31" s="437" t="s">
        <v>1090</v>
      </c>
      <c r="H31" s="426" t="s">
        <v>965</v>
      </c>
      <c r="I31" s="439">
        <v>42181</v>
      </c>
      <c r="J31" s="427"/>
      <c r="K31" s="428" t="s">
        <v>949</v>
      </c>
      <c r="L31" s="428" t="s">
        <v>949</v>
      </c>
      <c r="M31" s="428" t="s">
        <v>949</v>
      </c>
      <c r="N31" s="428" t="s">
        <v>949</v>
      </c>
      <c r="O31" s="444" t="s">
        <v>950</v>
      </c>
      <c r="P31" s="444" t="s">
        <v>950</v>
      </c>
      <c r="Q31" s="441"/>
      <c r="R31" s="430"/>
      <c r="S31" s="409"/>
    </row>
    <row r="32" spans="2:19" s="410" customFormat="1" ht="60" x14ac:dyDescent="0.25">
      <c r="B32" s="408"/>
      <c r="C32" s="536" t="s">
        <v>972</v>
      </c>
      <c r="D32" s="434" t="s">
        <v>973</v>
      </c>
      <c r="E32" s="435">
        <v>270</v>
      </c>
      <c r="F32" s="443">
        <v>61120.4</v>
      </c>
      <c r="G32" s="437" t="s">
        <v>1091</v>
      </c>
      <c r="H32" s="426" t="s">
        <v>965</v>
      </c>
      <c r="I32" s="439">
        <v>42163</v>
      </c>
      <c r="J32" s="427"/>
      <c r="K32" s="428" t="s">
        <v>949</v>
      </c>
      <c r="L32" s="428" t="s">
        <v>949</v>
      </c>
      <c r="M32" s="428" t="s">
        <v>949</v>
      </c>
      <c r="N32" s="428" t="s">
        <v>949</v>
      </c>
      <c r="O32" s="444" t="s">
        <v>950</v>
      </c>
      <c r="P32" s="428" t="s">
        <v>949</v>
      </c>
      <c r="Q32" s="444" t="s">
        <v>950</v>
      </c>
      <c r="R32" s="430"/>
      <c r="S32" s="409"/>
    </row>
    <row r="33" spans="2:19" s="410" customFormat="1" ht="60" x14ac:dyDescent="0.25">
      <c r="B33" s="408"/>
      <c r="C33" s="536" t="s">
        <v>974</v>
      </c>
      <c r="D33" s="445" t="s">
        <v>975</v>
      </c>
      <c r="E33" s="435">
        <v>315</v>
      </c>
      <c r="F33" s="443">
        <v>75066.75</v>
      </c>
      <c r="G33" s="437" t="s">
        <v>1092</v>
      </c>
      <c r="H33" s="426" t="s">
        <v>965</v>
      </c>
      <c r="I33" s="439">
        <v>42180</v>
      </c>
      <c r="J33" s="427"/>
      <c r="K33" s="428" t="s">
        <v>949</v>
      </c>
      <c r="L33" s="428" t="s">
        <v>949</v>
      </c>
      <c r="M33" s="428" t="s">
        <v>949</v>
      </c>
      <c r="N33" s="428" t="s">
        <v>949</v>
      </c>
      <c r="O33" s="444" t="s">
        <v>950</v>
      </c>
      <c r="P33" s="444" t="s">
        <v>950</v>
      </c>
      <c r="Q33" s="441"/>
      <c r="R33" s="430"/>
      <c r="S33" s="409"/>
    </row>
    <row r="34" spans="2:19" s="410" customFormat="1" ht="60" x14ac:dyDescent="0.25">
      <c r="B34" s="408"/>
      <c r="C34" s="536" t="s">
        <v>976</v>
      </c>
      <c r="D34" s="446" t="s">
        <v>977</v>
      </c>
      <c r="E34" s="435">
        <v>300</v>
      </c>
      <c r="F34" s="443">
        <v>76213.437001600003</v>
      </c>
      <c r="G34" s="437" t="s">
        <v>1093</v>
      </c>
      <c r="H34" s="426" t="s">
        <v>965</v>
      </c>
      <c r="I34" s="439">
        <v>42181</v>
      </c>
      <c r="J34" s="427"/>
      <c r="K34" s="428" t="s">
        <v>949</v>
      </c>
      <c r="L34" s="428" t="s">
        <v>949</v>
      </c>
      <c r="M34" s="428" t="s">
        <v>949</v>
      </c>
      <c r="N34" s="428" t="s">
        <v>949</v>
      </c>
      <c r="O34" s="429" t="s">
        <v>950</v>
      </c>
      <c r="P34" s="444" t="s">
        <v>950</v>
      </c>
      <c r="Q34" s="441"/>
      <c r="R34" s="430"/>
      <c r="S34" s="409"/>
    </row>
    <row r="35" spans="2:19" s="410" customFormat="1" ht="60" x14ac:dyDescent="0.25">
      <c r="B35" s="408"/>
      <c r="C35" s="536" t="s">
        <v>978</v>
      </c>
      <c r="D35" s="434" t="s">
        <v>979</v>
      </c>
      <c r="E35" s="435">
        <v>250</v>
      </c>
      <c r="F35" s="443">
        <v>121344.8178528</v>
      </c>
      <c r="G35" s="437" t="s">
        <v>1094</v>
      </c>
      <c r="H35" s="426" t="s">
        <v>965</v>
      </c>
      <c r="I35" s="439">
        <v>42182</v>
      </c>
      <c r="J35" s="427"/>
      <c r="K35" s="428" t="s">
        <v>949</v>
      </c>
      <c r="L35" s="428" t="s">
        <v>949</v>
      </c>
      <c r="M35" s="428" t="s">
        <v>949</v>
      </c>
      <c r="N35" s="428" t="s">
        <v>949</v>
      </c>
      <c r="O35" s="429" t="s">
        <v>950</v>
      </c>
      <c r="P35" s="444" t="s">
        <v>950</v>
      </c>
      <c r="Q35" s="441"/>
      <c r="R35" s="430"/>
      <c r="S35" s="409"/>
    </row>
    <row r="36" spans="2:19" s="410" customFormat="1" ht="75" x14ac:dyDescent="0.25">
      <c r="B36" s="408"/>
      <c r="C36" s="536" t="s">
        <v>988</v>
      </c>
      <c r="D36" s="445" t="s">
        <v>989</v>
      </c>
      <c r="E36" s="435">
        <v>205</v>
      </c>
      <c r="F36" s="443">
        <v>56535.959999999992</v>
      </c>
      <c r="G36" s="437" t="s">
        <v>1095</v>
      </c>
      <c r="H36" s="426" t="s">
        <v>965</v>
      </c>
      <c r="I36" s="427">
        <v>42180</v>
      </c>
      <c r="J36" s="427"/>
      <c r="K36" s="428" t="s">
        <v>949</v>
      </c>
      <c r="L36" s="428" t="s">
        <v>949</v>
      </c>
      <c r="M36" s="428" t="s">
        <v>949</v>
      </c>
      <c r="N36" s="428" t="s">
        <v>949</v>
      </c>
      <c r="O36" s="429" t="s">
        <v>950</v>
      </c>
      <c r="P36" s="444" t="s">
        <v>950</v>
      </c>
      <c r="Q36" s="441"/>
      <c r="R36" s="430"/>
      <c r="S36" s="409"/>
    </row>
    <row r="37" spans="2:19" s="410" customFormat="1" ht="30" x14ac:dyDescent="0.25">
      <c r="B37" s="408"/>
      <c r="C37" s="536" t="s">
        <v>1004</v>
      </c>
      <c r="D37" s="422" t="s">
        <v>1005</v>
      </c>
      <c r="E37" s="423"/>
      <c r="F37" s="424"/>
      <c r="G37" s="425" t="s">
        <v>1006</v>
      </c>
      <c r="H37" s="426" t="s">
        <v>965</v>
      </c>
      <c r="I37" s="427"/>
      <c r="J37" s="427"/>
      <c r="K37" s="428" t="s">
        <v>949</v>
      </c>
      <c r="L37" s="429" t="s">
        <v>950</v>
      </c>
      <c r="M37" s="440"/>
      <c r="N37" s="440"/>
      <c r="O37" s="440"/>
      <c r="P37" s="441"/>
      <c r="Q37" s="441"/>
      <c r="R37" s="430"/>
      <c r="S37" s="409"/>
    </row>
    <row r="38" spans="2:19" s="410" customFormat="1" ht="30" x14ac:dyDescent="0.25">
      <c r="B38" s="408"/>
      <c r="C38" s="536" t="s">
        <v>1007</v>
      </c>
      <c r="D38" s="422" t="s">
        <v>1008</v>
      </c>
      <c r="E38" s="423"/>
      <c r="F38" s="424"/>
      <c r="G38" s="425" t="s">
        <v>1006</v>
      </c>
      <c r="H38" s="426" t="s">
        <v>965</v>
      </c>
      <c r="I38" s="427"/>
      <c r="J38" s="427"/>
      <c r="K38" s="428" t="s">
        <v>949</v>
      </c>
      <c r="L38" s="429" t="s">
        <v>950</v>
      </c>
      <c r="M38" s="440"/>
      <c r="N38" s="440"/>
      <c r="O38" s="440"/>
      <c r="P38" s="441"/>
      <c r="Q38" s="441"/>
      <c r="R38" s="430"/>
      <c r="S38" s="409"/>
    </row>
    <row r="39" spans="2:19" s="410" customFormat="1" ht="165" x14ac:dyDescent="0.25">
      <c r="B39" s="408"/>
      <c r="C39" s="536" t="s">
        <v>959</v>
      </c>
      <c r="D39" s="422" t="s">
        <v>960</v>
      </c>
      <c r="E39" s="423">
        <v>271</v>
      </c>
      <c r="F39" s="424">
        <v>57483.01</v>
      </c>
      <c r="G39" s="425" t="s">
        <v>1096</v>
      </c>
      <c r="H39" s="426" t="s">
        <v>948</v>
      </c>
      <c r="I39" s="427">
        <v>41917</v>
      </c>
      <c r="J39" s="427">
        <v>41917</v>
      </c>
      <c r="K39" s="428" t="s">
        <v>949</v>
      </c>
      <c r="L39" s="428" t="s">
        <v>949</v>
      </c>
      <c r="M39" s="428" t="s">
        <v>949</v>
      </c>
      <c r="N39" s="428" t="s">
        <v>949</v>
      </c>
      <c r="O39" s="428" t="s">
        <v>949</v>
      </c>
      <c r="P39" s="428" t="s">
        <v>949</v>
      </c>
      <c r="Q39" s="429" t="s">
        <v>950</v>
      </c>
      <c r="R39" s="430"/>
      <c r="S39" s="409"/>
    </row>
    <row r="40" spans="2:19" s="410" customFormat="1" ht="60" x14ac:dyDescent="0.25">
      <c r="B40" s="408"/>
      <c r="C40" s="421" t="s">
        <v>963</v>
      </c>
      <c r="D40" s="434" t="s">
        <v>964</v>
      </c>
      <c r="E40" s="435">
        <v>320</v>
      </c>
      <c r="F40" s="436">
        <v>90975.21</v>
      </c>
      <c r="G40" s="437" t="s">
        <v>1097</v>
      </c>
      <c r="H40" s="426" t="s">
        <v>965</v>
      </c>
      <c r="I40" s="439">
        <v>42163</v>
      </c>
      <c r="J40" s="427"/>
      <c r="K40" s="428" t="s">
        <v>949</v>
      </c>
      <c r="L40" s="428" t="s">
        <v>949</v>
      </c>
      <c r="M40" s="428" t="s">
        <v>949</v>
      </c>
      <c r="N40" s="428" t="s">
        <v>949</v>
      </c>
      <c r="O40" s="429" t="s">
        <v>950</v>
      </c>
      <c r="P40" s="444" t="s">
        <v>950</v>
      </c>
      <c r="Q40" s="441"/>
      <c r="R40" s="430"/>
      <c r="S40" s="409"/>
    </row>
    <row r="41" spans="2:19" s="410" customFormat="1" ht="195" x14ac:dyDescent="0.25">
      <c r="B41" s="408"/>
      <c r="C41" s="421" t="s">
        <v>957</v>
      </c>
      <c r="D41" s="422" t="s">
        <v>958</v>
      </c>
      <c r="E41" s="423">
        <v>204</v>
      </c>
      <c r="F41" s="424">
        <v>77403.97</v>
      </c>
      <c r="G41" s="425" t="s">
        <v>1098</v>
      </c>
      <c r="H41" s="426" t="s">
        <v>948</v>
      </c>
      <c r="I41" s="427">
        <v>41834</v>
      </c>
      <c r="J41" s="427">
        <v>41834</v>
      </c>
      <c r="K41" s="428" t="s">
        <v>949</v>
      </c>
      <c r="L41" s="428" t="s">
        <v>949</v>
      </c>
      <c r="M41" s="428" t="s">
        <v>949</v>
      </c>
      <c r="N41" s="428" t="s">
        <v>949</v>
      </c>
      <c r="O41" s="428" t="s">
        <v>949</v>
      </c>
      <c r="P41" s="428" t="s">
        <v>949</v>
      </c>
      <c r="Q41" s="429" t="s">
        <v>950</v>
      </c>
      <c r="R41" s="430"/>
      <c r="S41" s="409"/>
    </row>
    <row r="42" spans="2:19" s="410" customFormat="1" x14ac:dyDescent="0.25">
      <c r="B42" s="408"/>
      <c r="C42" s="421" t="s">
        <v>1016</v>
      </c>
      <c r="D42" s="422"/>
      <c r="E42" s="423"/>
      <c r="F42" s="424"/>
      <c r="G42" s="425" t="s">
        <v>1088</v>
      </c>
      <c r="H42" s="426" t="s">
        <v>965</v>
      </c>
      <c r="I42" s="427"/>
      <c r="J42" s="427"/>
      <c r="K42" s="440"/>
      <c r="L42" s="440"/>
      <c r="M42" s="440"/>
      <c r="N42" s="440"/>
      <c r="O42" s="440"/>
      <c r="P42" s="441"/>
      <c r="Q42" s="441"/>
      <c r="R42" s="430"/>
      <c r="S42" s="409"/>
    </row>
    <row r="43" spans="2:19" s="410" customFormat="1" x14ac:dyDescent="0.25">
      <c r="B43" s="408"/>
      <c r="C43" s="421" t="s">
        <v>1017</v>
      </c>
      <c r="D43" s="422"/>
      <c r="E43" s="423"/>
      <c r="F43" s="424"/>
      <c r="G43" s="425" t="s">
        <v>1088</v>
      </c>
      <c r="H43" s="426" t="s">
        <v>965</v>
      </c>
      <c r="I43" s="427"/>
      <c r="J43" s="427"/>
      <c r="K43" s="440"/>
      <c r="L43" s="440"/>
      <c r="M43" s="440"/>
      <c r="N43" s="440"/>
      <c r="O43" s="440"/>
      <c r="P43" s="441"/>
      <c r="Q43" s="441"/>
      <c r="R43" s="430"/>
      <c r="S43" s="409"/>
    </row>
    <row r="44" spans="2:19" s="410" customFormat="1" x14ac:dyDescent="0.25">
      <c r="B44" s="408"/>
      <c r="C44" s="421" t="s">
        <v>1018</v>
      </c>
      <c r="D44" s="422"/>
      <c r="E44" s="423"/>
      <c r="F44" s="424"/>
      <c r="G44" s="425" t="s">
        <v>1099</v>
      </c>
      <c r="H44" s="426"/>
      <c r="I44" s="427"/>
      <c r="J44" s="427"/>
      <c r="K44" s="440"/>
      <c r="L44" s="440"/>
      <c r="M44" s="440"/>
      <c r="N44" s="440"/>
      <c r="O44" s="440"/>
      <c r="P44" s="441"/>
      <c r="Q44" s="441"/>
      <c r="R44" s="430"/>
      <c r="S44" s="409"/>
    </row>
    <row r="45" spans="2:19" s="410" customFormat="1" x14ac:dyDescent="0.25">
      <c r="B45" s="408"/>
      <c r="C45" s="421" t="s">
        <v>1019</v>
      </c>
      <c r="D45" s="422"/>
      <c r="E45" s="423"/>
      <c r="F45" s="424"/>
      <c r="G45" s="425" t="s">
        <v>1020</v>
      </c>
      <c r="H45" s="426" t="s">
        <v>965</v>
      </c>
      <c r="I45" s="427"/>
      <c r="J45" s="427"/>
      <c r="K45" s="440"/>
      <c r="L45" s="440"/>
      <c r="M45" s="440"/>
      <c r="N45" s="440"/>
      <c r="O45" s="440"/>
      <c r="P45" s="441"/>
      <c r="Q45" s="441"/>
      <c r="R45" s="430"/>
      <c r="S45" s="409"/>
    </row>
    <row r="46" spans="2:19" s="410" customFormat="1" ht="30" x14ac:dyDescent="0.25">
      <c r="B46" s="408"/>
      <c r="C46" s="421" t="s">
        <v>1021</v>
      </c>
      <c r="D46" s="422"/>
      <c r="E46" s="423"/>
      <c r="F46" s="424"/>
      <c r="G46" s="425" t="s">
        <v>1099</v>
      </c>
      <c r="H46" s="426"/>
      <c r="I46" s="427"/>
      <c r="J46" s="427"/>
      <c r="K46" s="440"/>
      <c r="L46" s="440"/>
      <c r="M46" s="440"/>
      <c r="N46" s="440"/>
      <c r="O46" s="440"/>
      <c r="P46" s="441"/>
      <c r="Q46" s="441"/>
      <c r="R46" s="430"/>
      <c r="S46" s="409"/>
    </row>
    <row r="47" spans="2:19" s="458" customFormat="1" ht="15.75" x14ac:dyDescent="0.25">
      <c r="B47" s="448"/>
      <c r="C47" s="537"/>
      <c r="D47" s="449"/>
      <c r="E47" s="450">
        <f>SUM(E8:E46)</f>
        <v>8465</v>
      </c>
      <c r="F47" s="450">
        <f>SUM(F8:F46)</f>
        <v>1575239.7008543999</v>
      </c>
      <c r="G47" s="452"/>
      <c r="H47" s="453"/>
      <c r="I47" s="427"/>
      <c r="J47" s="427"/>
      <c r="K47" s="454"/>
      <c r="L47" s="454"/>
      <c r="M47" s="454"/>
      <c r="N47" s="454"/>
      <c r="O47" s="454"/>
      <c r="P47" s="455"/>
      <c r="Q47" s="455"/>
      <c r="R47" s="456"/>
      <c r="S47" s="457"/>
    </row>
    <row r="48" spans="2:19" s="410" customFormat="1" x14ac:dyDescent="0.25">
      <c r="B48" s="408"/>
      <c r="C48" s="538" t="s">
        <v>1022</v>
      </c>
      <c r="D48" s="422"/>
      <c r="E48" s="423"/>
      <c r="F48" s="424"/>
      <c r="G48" s="425"/>
      <c r="H48" s="426"/>
      <c r="I48" s="427"/>
      <c r="J48" s="427"/>
      <c r="K48" s="440"/>
      <c r="L48" s="440"/>
      <c r="M48" s="440"/>
      <c r="N48" s="440"/>
      <c r="O48" s="440"/>
      <c r="P48" s="441"/>
      <c r="Q48" s="441"/>
      <c r="R48" s="459"/>
      <c r="S48" s="409"/>
    </row>
    <row r="49" spans="2:21" s="410" customFormat="1" ht="60" x14ac:dyDescent="0.25">
      <c r="B49" s="408"/>
      <c r="C49" s="421" t="s">
        <v>1023</v>
      </c>
      <c r="D49" s="460" t="s">
        <v>1024</v>
      </c>
      <c r="E49" s="423">
        <v>298</v>
      </c>
      <c r="F49" s="424">
        <v>51958</v>
      </c>
      <c r="G49" s="460" t="s">
        <v>1100</v>
      </c>
      <c r="H49" s="461" t="s">
        <v>1025</v>
      </c>
      <c r="I49" s="427">
        <v>41968</v>
      </c>
      <c r="J49" s="427">
        <v>42062</v>
      </c>
      <c r="K49" s="428" t="s">
        <v>949</v>
      </c>
      <c r="L49" s="428" t="s">
        <v>949</v>
      </c>
      <c r="M49" s="428" t="s">
        <v>949</v>
      </c>
      <c r="N49" s="428" t="s">
        <v>949</v>
      </c>
      <c r="O49" s="428" t="s">
        <v>949</v>
      </c>
      <c r="P49" s="428" t="s">
        <v>949</v>
      </c>
      <c r="Q49" s="429" t="s">
        <v>950</v>
      </c>
      <c r="R49" s="430"/>
      <c r="S49" s="409"/>
    </row>
    <row r="50" spans="2:21" s="410" customFormat="1" ht="75" x14ac:dyDescent="0.25">
      <c r="B50" s="408"/>
      <c r="C50" s="421" t="s">
        <v>1026</v>
      </c>
      <c r="D50" s="460" t="s">
        <v>1027</v>
      </c>
      <c r="E50" s="423">
        <v>206</v>
      </c>
      <c r="F50" s="424">
        <v>54951</v>
      </c>
      <c r="G50" s="460" t="s">
        <v>1110</v>
      </c>
      <c r="H50" s="461" t="s">
        <v>1025</v>
      </c>
      <c r="I50" s="427">
        <v>42019</v>
      </c>
      <c r="J50" s="427">
        <v>42062</v>
      </c>
      <c r="K50" s="428" t="s">
        <v>949</v>
      </c>
      <c r="L50" s="428" t="s">
        <v>949</v>
      </c>
      <c r="M50" s="428" t="s">
        <v>949</v>
      </c>
      <c r="N50" s="428" t="s">
        <v>949</v>
      </c>
      <c r="O50" s="428" t="s">
        <v>949</v>
      </c>
      <c r="P50" s="428" t="s">
        <v>949</v>
      </c>
      <c r="Q50" s="429" t="s">
        <v>950</v>
      </c>
      <c r="R50" s="430"/>
      <c r="S50" s="409"/>
    </row>
    <row r="51" spans="2:21" s="410" customFormat="1" ht="75" x14ac:dyDescent="0.25">
      <c r="B51" s="408"/>
      <c r="C51" s="421" t="s">
        <v>1028</v>
      </c>
      <c r="D51" s="460" t="s">
        <v>1029</v>
      </c>
      <c r="E51" s="423">
        <v>294</v>
      </c>
      <c r="F51" s="424">
        <v>57525.81</v>
      </c>
      <c r="G51" s="460" t="s">
        <v>1101</v>
      </c>
      <c r="H51" s="461" t="s">
        <v>1025</v>
      </c>
      <c r="I51" s="427">
        <v>42016</v>
      </c>
      <c r="J51" s="427">
        <v>42062</v>
      </c>
      <c r="K51" s="428" t="s">
        <v>949</v>
      </c>
      <c r="L51" s="428" t="s">
        <v>949</v>
      </c>
      <c r="M51" s="428" t="s">
        <v>949</v>
      </c>
      <c r="N51" s="428" t="s">
        <v>949</v>
      </c>
      <c r="O51" s="428" t="s">
        <v>949</v>
      </c>
      <c r="P51" s="428" t="s">
        <v>949</v>
      </c>
      <c r="Q51" s="429" t="s">
        <v>950</v>
      </c>
      <c r="R51" s="430"/>
      <c r="S51" s="409"/>
    </row>
    <row r="52" spans="2:21" s="410" customFormat="1" ht="90" x14ac:dyDescent="0.25">
      <c r="B52" s="408"/>
      <c r="C52" s="421" t="s">
        <v>1030</v>
      </c>
      <c r="D52" s="460" t="s">
        <v>1031</v>
      </c>
      <c r="E52" s="423">
        <v>104</v>
      </c>
      <c r="F52" s="462">
        <v>56754.66</v>
      </c>
      <c r="G52" s="460" t="s">
        <v>1102</v>
      </c>
      <c r="H52" s="461" t="s">
        <v>1025</v>
      </c>
      <c r="I52" s="427">
        <v>42059</v>
      </c>
      <c r="J52" s="427">
        <v>42144</v>
      </c>
      <c r="K52" s="428" t="s">
        <v>949</v>
      </c>
      <c r="L52" s="428" t="s">
        <v>949</v>
      </c>
      <c r="M52" s="428" t="s">
        <v>949</v>
      </c>
      <c r="N52" s="428" t="s">
        <v>949</v>
      </c>
      <c r="O52" s="428" t="s">
        <v>949</v>
      </c>
      <c r="P52" s="428" t="s">
        <v>949</v>
      </c>
      <c r="Q52" s="429" t="s">
        <v>950</v>
      </c>
      <c r="R52" s="430"/>
      <c r="S52" s="409"/>
    </row>
    <row r="53" spans="2:21" s="410" customFormat="1" ht="90" x14ac:dyDescent="0.25">
      <c r="B53" s="408"/>
      <c r="C53" s="421" t="s">
        <v>1032</v>
      </c>
      <c r="D53" s="460" t="s">
        <v>1033</v>
      </c>
      <c r="E53" s="423">
        <v>106</v>
      </c>
      <c r="F53" s="422">
        <v>55959.63</v>
      </c>
      <c r="G53" s="460" t="s">
        <v>1103</v>
      </c>
      <c r="H53" s="461" t="s">
        <v>1025</v>
      </c>
      <c r="I53" s="427">
        <v>42080</v>
      </c>
      <c r="J53" s="427">
        <v>42144</v>
      </c>
      <c r="K53" s="428" t="s">
        <v>949</v>
      </c>
      <c r="L53" s="428" t="s">
        <v>949</v>
      </c>
      <c r="M53" s="428" t="s">
        <v>949</v>
      </c>
      <c r="N53" s="428" t="s">
        <v>949</v>
      </c>
      <c r="O53" s="428" t="s">
        <v>949</v>
      </c>
      <c r="P53" s="429" t="s">
        <v>950</v>
      </c>
      <c r="Q53" s="441"/>
      <c r="R53" s="430"/>
      <c r="S53" s="409"/>
    </row>
    <row r="54" spans="2:21" s="410" customFormat="1" ht="75" x14ac:dyDescent="0.25">
      <c r="B54" s="408"/>
      <c r="C54" s="421" t="s">
        <v>1034</v>
      </c>
      <c r="D54" s="460" t="s">
        <v>1035</v>
      </c>
      <c r="E54" s="423">
        <v>44</v>
      </c>
      <c r="F54" s="422">
        <v>48402.94</v>
      </c>
      <c r="G54" s="460" t="s">
        <v>1104</v>
      </c>
      <c r="H54" s="461" t="s">
        <v>1025</v>
      </c>
      <c r="I54" s="427">
        <v>42080</v>
      </c>
      <c r="J54" s="427">
        <v>42144</v>
      </c>
      <c r="K54" s="428" t="s">
        <v>949</v>
      </c>
      <c r="L54" s="428" t="s">
        <v>949</v>
      </c>
      <c r="M54" s="428" t="s">
        <v>949</v>
      </c>
      <c r="N54" s="428" t="s">
        <v>949</v>
      </c>
      <c r="O54" s="428" t="s">
        <v>949</v>
      </c>
      <c r="P54" s="428" t="s">
        <v>949</v>
      </c>
      <c r="Q54" s="429" t="s">
        <v>950</v>
      </c>
      <c r="R54" s="430"/>
      <c r="S54" s="409"/>
    </row>
    <row r="55" spans="2:21" s="410" customFormat="1" ht="90" x14ac:dyDescent="0.25">
      <c r="B55" s="408"/>
      <c r="C55" s="421" t="s">
        <v>1036</v>
      </c>
      <c r="D55" s="460" t="s">
        <v>1105</v>
      </c>
      <c r="E55" s="423">
        <v>94</v>
      </c>
      <c r="F55" s="424">
        <v>58893.8</v>
      </c>
      <c r="G55" s="460" t="s">
        <v>1119</v>
      </c>
      <c r="H55" s="461" t="s">
        <v>1025</v>
      </c>
      <c r="I55" s="438">
        <v>42213</v>
      </c>
      <c r="J55" s="427">
        <v>42292</v>
      </c>
      <c r="K55" s="428" t="s">
        <v>949</v>
      </c>
      <c r="L55" s="428" t="s">
        <v>949</v>
      </c>
      <c r="M55" s="428" t="s">
        <v>949</v>
      </c>
      <c r="N55" s="428" t="s">
        <v>949</v>
      </c>
      <c r="O55" s="428" t="s">
        <v>949</v>
      </c>
      <c r="P55" s="429" t="s">
        <v>950</v>
      </c>
      <c r="Q55" s="441"/>
      <c r="R55" s="430"/>
      <c r="S55" s="409"/>
    </row>
    <row r="56" spans="2:21" s="410" customFormat="1" x14ac:dyDescent="0.25">
      <c r="B56" s="408"/>
      <c r="C56" s="421" t="s">
        <v>1037</v>
      </c>
      <c r="D56" s="460"/>
      <c r="E56" s="423"/>
      <c r="F56" s="424"/>
      <c r="G56" s="425" t="s">
        <v>1038</v>
      </c>
      <c r="H56" s="461" t="s">
        <v>1025</v>
      </c>
      <c r="I56" s="427"/>
      <c r="J56" s="427"/>
      <c r="K56" s="428" t="s">
        <v>949</v>
      </c>
      <c r="L56" s="429" t="s">
        <v>950</v>
      </c>
      <c r="M56" s="440"/>
      <c r="N56" s="440"/>
      <c r="O56" s="440"/>
      <c r="P56" s="441"/>
      <c r="Q56" s="441"/>
      <c r="R56" s="430"/>
      <c r="S56" s="409"/>
    </row>
    <row r="57" spans="2:21" s="410" customFormat="1" ht="60" x14ac:dyDescent="0.25">
      <c r="B57" s="408"/>
      <c r="C57" s="421" t="s">
        <v>1039</v>
      </c>
      <c r="D57" s="460" t="s">
        <v>1106</v>
      </c>
      <c r="E57" s="423">
        <v>81</v>
      </c>
      <c r="F57" s="463">
        <v>55559.72</v>
      </c>
      <c r="G57" s="425" t="s">
        <v>1120</v>
      </c>
      <c r="H57" s="461" t="s">
        <v>1025</v>
      </c>
      <c r="I57" s="427">
        <v>42108</v>
      </c>
      <c r="J57" s="427">
        <v>42144</v>
      </c>
      <c r="K57" s="428" t="s">
        <v>949</v>
      </c>
      <c r="L57" s="428" t="s">
        <v>949</v>
      </c>
      <c r="M57" s="428" t="s">
        <v>949</v>
      </c>
      <c r="N57" s="428" t="s">
        <v>949</v>
      </c>
      <c r="O57" s="428" t="s">
        <v>949</v>
      </c>
      <c r="P57" s="428" t="s">
        <v>949</v>
      </c>
      <c r="Q57" s="429" t="s">
        <v>950</v>
      </c>
      <c r="R57" s="430"/>
      <c r="S57" s="409"/>
    </row>
    <row r="58" spans="2:21" s="410" customFormat="1" x14ac:dyDescent="0.25">
      <c r="B58" s="408"/>
      <c r="C58" s="421" t="s">
        <v>1040</v>
      </c>
      <c r="D58" s="460"/>
      <c r="E58" s="423"/>
      <c r="F58" s="424"/>
      <c r="G58" s="425" t="s">
        <v>1038</v>
      </c>
      <c r="H58" s="461" t="s">
        <v>1025</v>
      </c>
      <c r="I58" s="427"/>
      <c r="J58" s="427"/>
      <c r="K58" s="428" t="s">
        <v>949</v>
      </c>
      <c r="L58" s="429" t="s">
        <v>950</v>
      </c>
      <c r="M58" s="440"/>
      <c r="N58" s="440"/>
      <c r="O58" s="440"/>
      <c r="P58" s="441"/>
      <c r="Q58" s="441"/>
      <c r="R58" s="430"/>
      <c r="S58" s="409"/>
    </row>
    <row r="59" spans="2:21" s="410" customFormat="1" x14ac:dyDescent="0.25">
      <c r="B59" s="408"/>
      <c r="C59" s="421" t="s">
        <v>1041</v>
      </c>
      <c r="D59" s="460"/>
      <c r="E59" s="423"/>
      <c r="F59" s="424"/>
      <c r="G59" s="425" t="s">
        <v>1038</v>
      </c>
      <c r="H59" s="461" t="s">
        <v>1025</v>
      </c>
      <c r="I59" s="427"/>
      <c r="J59" s="427"/>
      <c r="K59" s="428" t="s">
        <v>949</v>
      </c>
      <c r="L59" s="429" t="s">
        <v>950</v>
      </c>
      <c r="M59" s="440"/>
      <c r="N59" s="440"/>
      <c r="O59" s="440"/>
      <c r="P59" s="441"/>
      <c r="Q59" s="441"/>
      <c r="R59" s="430"/>
      <c r="S59" s="409"/>
    </row>
    <row r="60" spans="2:21" s="410" customFormat="1" x14ac:dyDescent="0.25">
      <c r="B60" s="408"/>
      <c r="C60" s="539" t="s">
        <v>1042</v>
      </c>
      <c r="D60" s="460"/>
      <c r="E60" s="464"/>
      <c r="F60" s="465"/>
      <c r="G60" s="425" t="s">
        <v>1038</v>
      </c>
      <c r="H60" s="461" t="s">
        <v>1025</v>
      </c>
      <c r="I60" s="427"/>
      <c r="J60" s="427"/>
      <c r="K60" s="428" t="s">
        <v>949</v>
      </c>
      <c r="L60" s="429" t="s">
        <v>950</v>
      </c>
      <c r="M60" s="466"/>
      <c r="N60" s="466"/>
      <c r="O60" s="466"/>
      <c r="P60" s="467"/>
      <c r="Q60" s="467"/>
      <c r="R60" s="468"/>
      <c r="S60" s="409"/>
    </row>
    <row r="61" spans="2:21" s="410" customFormat="1" ht="60" x14ac:dyDescent="0.25">
      <c r="B61" s="408"/>
      <c r="C61" s="421" t="s">
        <v>1043</v>
      </c>
      <c r="D61" s="460" t="s">
        <v>1107</v>
      </c>
      <c r="E61" s="464">
        <v>102</v>
      </c>
      <c r="F61" s="465">
        <v>56566.89</v>
      </c>
      <c r="G61" s="425" t="s">
        <v>1118</v>
      </c>
      <c r="H61" s="461" t="s">
        <v>1025</v>
      </c>
      <c r="I61" s="427">
        <v>42359</v>
      </c>
      <c r="J61" s="427">
        <v>42094</v>
      </c>
      <c r="K61" s="428" t="s">
        <v>949</v>
      </c>
      <c r="L61" s="428" t="s">
        <v>949</v>
      </c>
      <c r="M61" s="428" t="s">
        <v>949</v>
      </c>
      <c r="N61" s="428" t="s">
        <v>949</v>
      </c>
      <c r="O61" s="428" t="s">
        <v>949</v>
      </c>
      <c r="P61" s="429" t="s">
        <v>950</v>
      </c>
      <c r="Q61" s="441"/>
      <c r="R61" s="430"/>
      <c r="S61" s="409"/>
    </row>
    <row r="62" spans="2:21" s="458" customFormat="1" ht="15.75" x14ac:dyDescent="0.25">
      <c r="B62" s="448"/>
      <c r="C62" s="516"/>
      <c r="D62" s="449"/>
      <c r="E62" s="450">
        <f>SUM(E49:E61)</f>
        <v>1329</v>
      </c>
      <c r="F62" s="451">
        <f>SUM(F49:F61)</f>
        <v>496572.44999999995</v>
      </c>
      <c r="G62" s="452"/>
      <c r="H62" s="453"/>
      <c r="I62" s="469"/>
      <c r="J62" s="469"/>
      <c r="K62" s="470"/>
      <c r="L62" s="470"/>
      <c r="M62" s="470"/>
      <c r="N62" s="470"/>
      <c r="O62" s="470"/>
      <c r="P62" s="471"/>
      <c r="Q62" s="471"/>
      <c r="R62" s="517"/>
      <c r="S62" s="457"/>
    </row>
    <row r="63" spans="2:21" s="458" customFormat="1" ht="16.5" thickBot="1" x14ac:dyDescent="0.3">
      <c r="B63" s="448"/>
      <c r="C63" s="472" t="s">
        <v>283</v>
      </c>
      <c r="D63" s="473"/>
      <c r="E63" s="474">
        <f>+E62+E47</f>
        <v>9794</v>
      </c>
      <c r="F63" s="475">
        <f>+F62+F47</f>
        <v>2071812.1508543999</v>
      </c>
      <c r="G63" s="476"/>
      <c r="H63" s="453"/>
      <c r="I63" s="469"/>
      <c r="J63" s="469"/>
      <c r="K63" s="454"/>
      <c r="L63" s="454"/>
      <c r="M63" s="454"/>
      <c r="N63" s="454"/>
      <c r="O63" s="454"/>
      <c r="P63" s="455"/>
      <c r="Q63" s="455"/>
      <c r="R63" s="456"/>
      <c r="S63" s="457"/>
    </row>
    <row r="64" spans="2:21" ht="15.75" thickBot="1" x14ac:dyDescent="0.3">
      <c r="B64" s="477"/>
      <c r="C64" s="518"/>
      <c r="D64" s="518"/>
      <c r="E64" s="518"/>
      <c r="F64" s="518"/>
      <c r="G64" s="518"/>
      <c r="H64" s="518"/>
      <c r="I64" s="518"/>
      <c r="J64" s="518"/>
      <c r="K64" s="518"/>
      <c r="L64" s="518"/>
      <c r="M64" s="518"/>
      <c r="N64" s="518"/>
      <c r="O64" s="518"/>
      <c r="P64" s="518"/>
      <c r="Q64" s="518"/>
      <c r="R64" s="518"/>
      <c r="S64" s="518"/>
      <c r="T64" s="478"/>
      <c r="U64" s="478"/>
    </row>
    <row r="65" spans="2:21" x14ac:dyDescent="0.25">
      <c r="B65" s="479" t="s">
        <v>1044</v>
      </c>
      <c r="C65" s="478"/>
      <c r="D65" s="480"/>
      <c r="E65" s="481"/>
      <c r="F65" s="482"/>
      <c r="G65" s="483"/>
      <c r="H65" s="484"/>
      <c r="I65" s="485"/>
      <c r="J65" s="486"/>
      <c r="K65" s="478"/>
      <c r="L65" s="478"/>
      <c r="M65" s="478"/>
      <c r="N65" s="478"/>
      <c r="O65" s="478"/>
      <c r="P65" s="478"/>
      <c r="Q65" s="478"/>
      <c r="R65" s="478"/>
      <c r="S65" s="478"/>
      <c r="T65" s="478"/>
      <c r="U65" s="478"/>
    </row>
    <row r="66" spans="2:21" x14ac:dyDescent="0.25">
      <c r="C66" s="478"/>
      <c r="D66" s="480"/>
      <c r="E66" s="481"/>
      <c r="F66" s="482"/>
      <c r="G66" s="483"/>
      <c r="H66" s="484"/>
      <c r="I66" s="485"/>
      <c r="J66" s="486"/>
      <c r="K66" s="478"/>
      <c r="L66" s="478"/>
      <c r="M66" s="478"/>
      <c r="N66" s="478"/>
      <c r="O66" s="478"/>
      <c r="P66" s="478"/>
      <c r="Q66" s="478"/>
      <c r="R66" s="478"/>
      <c r="S66" s="478"/>
      <c r="T66" s="478"/>
      <c r="U66" s="478"/>
    </row>
    <row r="67" spans="2:21" s="487" customFormat="1" x14ac:dyDescent="0.25">
      <c r="D67" s="487" t="s">
        <v>1111</v>
      </c>
      <c r="E67" s="519">
        <f>E63</f>
        <v>9794</v>
      </c>
      <c r="F67" s="488"/>
      <c r="G67" s="487" t="s">
        <v>1112</v>
      </c>
      <c r="H67" s="520">
        <f>COUNTIF(H8:H61,"CCRJ")</f>
        <v>8</v>
      </c>
      <c r="I67" s="489" t="s">
        <v>948</v>
      </c>
      <c r="J67" s="489"/>
      <c r="K67" s="487">
        <f t="shared" ref="K67:P67" si="0">COUNTIF(K8:K61,"Done")</f>
        <v>47</v>
      </c>
      <c r="L67" s="487">
        <f t="shared" si="0"/>
        <v>34</v>
      </c>
      <c r="M67" s="487">
        <f t="shared" si="0"/>
        <v>34</v>
      </c>
      <c r="N67" s="487">
        <f t="shared" si="0"/>
        <v>33</v>
      </c>
      <c r="O67" s="487">
        <f t="shared" si="0"/>
        <v>17</v>
      </c>
      <c r="P67" s="487">
        <f t="shared" si="0"/>
        <v>13</v>
      </c>
      <c r="Q67" s="487">
        <f>COUNTIF(Q8:Q61,"In progress")</f>
        <v>15</v>
      </c>
    </row>
    <row r="68" spans="2:21" x14ac:dyDescent="0.25">
      <c r="H68" s="520">
        <f>COUNTIF(H8:H61,"MAE")</f>
        <v>29</v>
      </c>
      <c r="I68" s="490" t="s">
        <v>965</v>
      </c>
    </row>
    <row r="69" spans="2:21" x14ac:dyDescent="0.25">
      <c r="H69" s="520">
        <f>COUNTIF(H8:H61,"GADPP")</f>
        <v>13</v>
      </c>
      <c r="I69" s="490" t="s">
        <v>1045</v>
      </c>
    </row>
    <row r="71" spans="2:21" x14ac:dyDescent="0.25">
      <c r="D71" s="491"/>
      <c r="G71" s="492"/>
    </row>
    <row r="73" spans="2:21" x14ac:dyDescent="0.25">
      <c r="D73" s="493"/>
      <c r="E73" s="494"/>
    </row>
    <row r="74" spans="2:21" x14ac:dyDescent="0.25">
      <c r="D74" s="493"/>
      <c r="E74" s="494"/>
    </row>
  </sheetData>
  <mergeCells count="9">
    <mergeCell ref="C3:R3"/>
    <mergeCell ref="H5:H6"/>
    <mergeCell ref="I5:J5"/>
    <mergeCell ref="K5:R5"/>
    <mergeCell ref="C5:C6"/>
    <mergeCell ref="D5:D6"/>
    <mergeCell ref="E5:E6"/>
    <mergeCell ref="F5:F6"/>
    <mergeCell ref="G5:G6"/>
  </mergeCells>
  <pageMargins left="0.11811023622047245" right="0.11811023622047245" top="0.55118110236220474" bottom="0.55118110236220474" header="0.31496062992125984" footer="0.31496062992125984"/>
  <pageSetup scale="28" fitToHeight="0" orientation="landscape" r:id="rId1"/>
  <ignoredErrors>
    <ignoredError sqref="F20"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12"/>
  <sheetViews>
    <sheetView workbookViewId="0"/>
  </sheetViews>
  <sheetFormatPr defaultColWidth="11.42578125" defaultRowHeight="15" x14ac:dyDescent="0.25"/>
  <cols>
    <col min="1" max="1" width="1.85546875" customWidth="1"/>
    <col min="2" max="2" width="2.140625" customWidth="1"/>
    <col min="3" max="4" width="38.42578125" customWidth="1"/>
    <col min="5" max="5" width="1.85546875" customWidth="1"/>
  </cols>
  <sheetData>
    <row r="1" spans="2:5" ht="15.75" thickBot="1" x14ac:dyDescent="0.3"/>
    <row r="2" spans="2:5" ht="15.75" thickBot="1" x14ac:dyDescent="0.3">
      <c r="B2" s="344"/>
      <c r="C2" s="345"/>
      <c r="D2" s="345"/>
      <c r="E2" s="346"/>
    </row>
    <row r="3" spans="2:5" ht="51" customHeight="1" thickBot="1" x14ac:dyDescent="0.35">
      <c r="B3" s="347"/>
      <c r="C3" s="860" t="s">
        <v>925</v>
      </c>
      <c r="D3" s="860"/>
      <c r="E3" s="348"/>
    </row>
    <row r="4" spans="2:5" x14ac:dyDescent="0.25">
      <c r="B4" s="844"/>
      <c r="C4" s="861"/>
      <c r="D4" s="861"/>
      <c r="E4" s="348"/>
    </row>
    <row r="5" spans="2:5" x14ac:dyDescent="0.25">
      <c r="B5" s="368"/>
      <c r="C5" s="862" t="s">
        <v>926</v>
      </c>
      <c r="D5" s="862"/>
      <c r="E5" s="348"/>
    </row>
    <row r="6" spans="2:5" x14ac:dyDescent="0.25">
      <c r="B6" s="532"/>
      <c r="C6" s="533"/>
      <c r="D6" s="533"/>
      <c r="E6" s="348"/>
    </row>
    <row r="7" spans="2:5" ht="27" customHeight="1" x14ac:dyDescent="0.25">
      <c r="B7" s="540"/>
      <c r="C7" s="863" t="s">
        <v>1168</v>
      </c>
      <c r="D7" s="863"/>
      <c r="E7" s="348"/>
    </row>
    <row r="8" spans="2:5" x14ac:dyDescent="0.25">
      <c r="B8" s="540"/>
      <c r="C8" s="550"/>
      <c r="D8" s="550"/>
      <c r="E8" s="348"/>
    </row>
    <row r="9" spans="2:5" ht="35.25" customHeight="1" x14ac:dyDescent="0.25">
      <c r="B9" s="540"/>
      <c r="C9" s="863" t="s">
        <v>1170</v>
      </c>
      <c r="D9" s="863"/>
      <c r="E9" s="348"/>
    </row>
    <row r="10" spans="2:5" x14ac:dyDescent="0.25">
      <c r="B10" s="540"/>
      <c r="C10" s="550"/>
      <c r="D10" s="550"/>
      <c r="E10" s="348"/>
    </row>
    <row r="11" spans="2:5" ht="32.25" customHeight="1" x14ac:dyDescent="0.25">
      <c r="B11" s="532"/>
      <c r="C11" s="863" t="s">
        <v>1169</v>
      </c>
      <c r="D11" s="863"/>
      <c r="E11" s="348"/>
    </row>
    <row r="12" spans="2:5" ht="15.75" thickBot="1" x14ac:dyDescent="0.3">
      <c r="B12" s="382"/>
      <c r="C12" s="383"/>
      <c r="D12" s="384"/>
      <c r="E12" s="385"/>
    </row>
  </sheetData>
  <mergeCells count="6">
    <mergeCell ref="C3:D3"/>
    <mergeCell ref="B4:D4"/>
    <mergeCell ref="C5:D5"/>
    <mergeCell ref="C7:D7"/>
    <mergeCell ref="C11:D11"/>
    <mergeCell ref="C9:D9"/>
  </mergeCells>
  <hyperlinks>
    <hyperlink ref="C7" r:id="rId1"/>
    <hyperlink ref="C11" r:id="rId2"/>
    <hyperlink ref="C9" r:id="rId3"/>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I24"/>
  <sheetViews>
    <sheetView workbookViewId="0">
      <selection activeCell="G26" sqref="G26"/>
    </sheetView>
  </sheetViews>
  <sheetFormatPr defaultColWidth="9.140625" defaultRowHeight="15" x14ac:dyDescent="0.25"/>
  <cols>
    <col min="1" max="1" width="1.28515625" customWidth="1"/>
    <col min="2" max="2" width="2.42578125" customWidth="1"/>
    <col min="3" max="3" width="47.42578125" customWidth="1"/>
    <col min="4" max="6" width="20.5703125" customWidth="1"/>
    <col min="7" max="7" width="47.140625" customWidth="1"/>
    <col min="8" max="8" width="21.28515625" customWidth="1"/>
    <col min="9" max="9" width="1.7109375" customWidth="1"/>
    <col min="10" max="10" width="1.28515625" customWidth="1"/>
  </cols>
  <sheetData>
    <row r="1" spans="2:9" ht="15.75" thickBot="1" x14ac:dyDescent="0.3"/>
    <row r="2" spans="2:9" ht="15.75" thickBot="1" x14ac:dyDescent="0.3">
      <c r="B2" s="344"/>
      <c r="C2" s="345"/>
      <c r="D2" s="345"/>
      <c r="E2" s="345"/>
      <c r="F2" s="345"/>
      <c r="G2" s="345"/>
      <c r="H2" s="345"/>
      <c r="I2" s="346"/>
    </row>
    <row r="3" spans="2:9" ht="21" thickBot="1" x14ac:dyDescent="0.35">
      <c r="B3" s="347"/>
      <c r="C3" s="843" t="s">
        <v>1050</v>
      </c>
      <c r="D3" s="843"/>
      <c r="E3" s="843"/>
      <c r="F3" s="843"/>
      <c r="G3" s="843"/>
      <c r="H3" s="843"/>
      <c r="I3" s="348"/>
    </row>
    <row r="4" spans="2:9" x14ac:dyDescent="0.25">
      <c r="B4" s="844"/>
      <c r="C4" s="844"/>
      <c r="D4" s="844"/>
      <c r="E4" s="844"/>
      <c r="F4" s="844"/>
      <c r="G4" s="844"/>
      <c r="H4" s="844"/>
      <c r="I4" s="348"/>
    </row>
    <row r="5" spans="2:9" ht="15.75" thickBot="1" x14ac:dyDescent="0.3">
      <c r="B5" s="349"/>
      <c r="C5" s="847"/>
      <c r="D5" s="847"/>
      <c r="E5" s="847"/>
      <c r="F5" s="847"/>
      <c r="G5" s="847"/>
      <c r="H5" s="847"/>
      <c r="I5" s="348"/>
    </row>
    <row r="6" spans="2:9" ht="43.5" thickBot="1" x14ac:dyDescent="0.3">
      <c r="B6" s="349"/>
      <c r="C6" s="353" t="s">
        <v>219</v>
      </c>
      <c r="D6" s="353" t="s">
        <v>1051</v>
      </c>
      <c r="E6" s="353" t="s">
        <v>1052</v>
      </c>
      <c r="F6" s="353" t="s">
        <v>1053</v>
      </c>
      <c r="G6" s="353" t="s">
        <v>1054</v>
      </c>
      <c r="H6" s="353" t="s">
        <v>1195</v>
      </c>
      <c r="I6" s="348"/>
    </row>
    <row r="7" spans="2:9" ht="60" x14ac:dyDescent="0.25">
      <c r="B7" s="349"/>
      <c r="C7" s="521" t="s">
        <v>691</v>
      </c>
      <c r="D7" s="522">
        <v>2382</v>
      </c>
      <c r="E7" s="522">
        <v>1696.28</v>
      </c>
      <c r="F7" s="522">
        <f>+D7-E7</f>
        <v>685.72</v>
      </c>
      <c r="G7" s="523" t="s">
        <v>1196</v>
      </c>
      <c r="H7" s="524">
        <f>+E7/D7</f>
        <v>0.71212426532325779</v>
      </c>
      <c r="I7" s="348"/>
    </row>
    <row r="8" spans="2:9" ht="60" x14ac:dyDescent="0.25">
      <c r="B8" s="349"/>
      <c r="C8" s="521" t="s">
        <v>692</v>
      </c>
      <c r="D8" s="525">
        <v>3332</v>
      </c>
      <c r="E8" s="525">
        <v>2544.42</v>
      </c>
      <c r="F8" s="522">
        <f t="shared" ref="F8:F20" si="0">+D8-E8</f>
        <v>787.57999999999993</v>
      </c>
      <c r="G8" s="523" t="s">
        <v>1196</v>
      </c>
      <c r="H8" s="524">
        <f t="shared" ref="H8:H20" si="1">+E8/D8</f>
        <v>0.76363145258103249</v>
      </c>
      <c r="I8" s="348"/>
    </row>
    <row r="9" spans="2:9" ht="30" x14ac:dyDescent="0.25">
      <c r="B9" s="349"/>
      <c r="C9" s="526" t="s">
        <v>693</v>
      </c>
      <c r="D9" s="525">
        <v>8387</v>
      </c>
      <c r="E9" s="525">
        <v>7915.96</v>
      </c>
      <c r="F9" s="522">
        <f t="shared" si="0"/>
        <v>471.03999999999996</v>
      </c>
      <c r="G9" s="527" t="s">
        <v>1055</v>
      </c>
      <c r="H9" s="524">
        <f t="shared" si="1"/>
        <v>0.94383689042565877</v>
      </c>
      <c r="I9" s="348"/>
    </row>
    <row r="10" spans="2:9" ht="60" x14ac:dyDescent="0.25">
      <c r="B10" s="349"/>
      <c r="C10" s="526" t="s">
        <v>694</v>
      </c>
      <c r="D10" s="525">
        <v>3536</v>
      </c>
      <c r="E10" s="525">
        <v>2261.6999999999998</v>
      </c>
      <c r="F10" s="522">
        <f t="shared" si="0"/>
        <v>1274.3000000000002</v>
      </c>
      <c r="G10" s="523" t="s">
        <v>1196</v>
      </c>
      <c r="H10" s="524">
        <f t="shared" si="1"/>
        <v>0.63962104072398185</v>
      </c>
      <c r="I10" s="348"/>
    </row>
    <row r="11" spans="2:9" ht="30" x14ac:dyDescent="0.25">
      <c r="B11" s="349"/>
      <c r="C11" s="526" t="s">
        <v>695</v>
      </c>
      <c r="D11" s="525">
        <v>8267</v>
      </c>
      <c r="E11" s="525">
        <v>8198.6769999999997</v>
      </c>
      <c r="F11" s="522">
        <f t="shared" si="0"/>
        <v>68.32300000000032</v>
      </c>
      <c r="G11" s="527" t="s">
        <v>1055</v>
      </c>
      <c r="H11" s="524">
        <f t="shared" si="1"/>
        <v>0.99173545421555576</v>
      </c>
      <c r="I11" s="348"/>
    </row>
    <row r="12" spans="2:9" ht="45" x14ac:dyDescent="0.25">
      <c r="B12" s="349"/>
      <c r="C12" s="526" t="s">
        <v>696</v>
      </c>
      <c r="D12" s="525">
        <v>14932</v>
      </c>
      <c r="E12" s="525">
        <v>14135.65</v>
      </c>
      <c r="F12" s="522">
        <f t="shared" si="0"/>
        <v>796.35000000000036</v>
      </c>
      <c r="G12" s="527" t="s">
        <v>1055</v>
      </c>
      <c r="H12" s="524">
        <f t="shared" si="1"/>
        <v>0.94666822930618799</v>
      </c>
      <c r="I12" s="348"/>
    </row>
    <row r="13" spans="2:9" ht="60" x14ac:dyDescent="0.25">
      <c r="B13" s="349"/>
      <c r="C13" s="526" t="s">
        <v>697</v>
      </c>
      <c r="D13" s="525">
        <v>2583</v>
      </c>
      <c r="E13" s="525">
        <v>3706.83</v>
      </c>
      <c r="F13" s="522">
        <f t="shared" si="0"/>
        <v>-1123.83</v>
      </c>
      <c r="G13" s="523" t="s">
        <v>1197</v>
      </c>
      <c r="H13" s="524">
        <f t="shared" si="1"/>
        <v>1.4350871080139374</v>
      </c>
      <c r="I13" s="348"/>
    </row>
    <row r="14" spans="2:9" ht="60" x14ac:dyDescent="0.25">
      <c r="B14" s="349"/>
      <c r="C14" s="526" t="s">
        <v>698</v>
      </c>
      <c r="D14" s="525">
        <v>425650</v>
      </c>
      <c r="E14" s="525">
        <v>78446.06</v>
      </c>
      <c r="F14" s="522">
        <f t="shared" si="0"/>
        <v>347203.94</v>
      </c>
      <c r="G14" s="523" t="s">
        <v>1198</v>
      </c>
      <c r="H14" s="524">
        <f t="shared" si="1"/>
        <v>0.18429709855515095</v>
      </c>
      <c r="I14" s="348"/>
    </row>
    <row r="15" spans="2:9" ht="30" x14ac:dyDescent="0.25">
      <c r="B15" s="349"/>
      <c r="C15" s="526" t="s">
        <v>699</v>
      </c>
      <c r="D15" s="525">
        <v>45000</v>
      </c>
      <c r="E15" s="525">
        <v>19755.87</v>
      </c>
      <c r="F15" s="522">
        <f t="shared" si="0"/>
        <v>25244.13</v>
      </c>
      <c r="G15" s="523" t="s">
        <v>1113</v>
      </c>
      <c r="H15" s="524">
        <f t="shared" si="1"/>
        <v>0.43901933333333332</v>
      </c>
      <c r="I15" s="348"/>
    </row>
    <row r="16" spans="2:9" ht="60" x14ac:dyDescent="0.25">
      <c r="B16" s="349"/>
      <c r="C16" s="526" t="s">
        <v>700</v>
      </c>
      <c r="D16" s="525">
        <v>30000</v>
      </c>
      <c r="E16" s="525">
        <v>22372.99</v>
      </c>
      <c r="F16" s="522">
        <f t="shared" si="0"/>
        <v>7627.0099999999984</v>
      </c>
      <c r="G16" s="523" t="s">
        <v>1196</v>
      </c>
      <c r="H16" s="524">
        <f t="shared" si="1"/>
        <v>0.74576633333333342</v>
      </c>
      <c r="I16" s="348"/>
    </row>
    <row r="17" spans="2:9" ht="75" x14ac:dyDescent="0.25">
      <c r="B17" s="349"/>
      <c r="C17" s="526" t="s">
        <v>701</v>
      </c>
      <c r="D17" s="525">
        <v>2300246</v>
      </c>
      <c r="E17" s="525">
        <v>616581.76</v>
      </c>
      <c r="F17" s="522">
        <f t="shared" si="0"/>
        <v>1683664.24</v>
      </c>
      <c r="G17" s="523" t="s">
        <v>1199</v>
      </c>
      <c r="H17" s="524">
        <f t="shared" si="1"/>
        <v>0.26805035635319008</v>
      </c>
      <c r="I17" s="348"/>
    </row>
    <row r="18" spans="2:9" ht="75" x14ac:dyDescent="0.25">
      <c r="B18" s="349"/>
      <c r="C18" s="526" t="s">
        <v>702</v>
      </c>
      <c r="D18" s="525">
        <v>399000</v>
      </c>
      <c r="E18" s="525">
        <v>0</v>
      </c>
      <c r="F18" s="522">
        <f t="shared" si="0"/>
        <v>399000</v>
      </c>
      <c r="G18" s="523" t="s">
        <v>1200</v>
      </c>
      <c r="H18" s="524">
        <f t="shared" si="1"/>
        <v>0</v>
      </c>
      <c r="I18" s="348"/>
    </row>
    <row r="19" spans="2:9" ht="45" x14ac:dyDescent="0.25">
      <c r="B19" s="349"/>
      <c r="C19" s="526" t="s">
        <v>703</v>
      </c>
      <c r="D19" s="525">
        <v>29110</v>
      </c>
      <c r="E19" s="525">
        <v>4257.8999999999996</v>
      </c>
      <c r="F19" s="522">
        <f t="shared" si="0"/>
        <v>24852.1</v>
      </c>
      <c r="G19" s="523" t="s">
        <v>1114</v>
      </c>
      <c r="H19" s="524">
        <f t="shared" si="1"/>
        <v>0.14626932325661285</v>
      </c>
      <c r="I19" s="348"/>
    </row>
    <row r="20" spans="2:9" ht="60" x14ac:dyDescent="0.25">
      <c r="B20" s="349"/>
      <c r="C20" s="526" t="s">
        <v>704</v>
      </c>
      <c r="D20" s="525">
        <v>33424</v>
      </c>
      <c r="E20" s="525">
        <v>0</v>
      </c>
      <c r="F20" s="522">
        <f t="shared" si="0"/>
        <v>33424</v>
      </c>
      <c r="G20" s="523" t="s">
        <v>1196</v>
      </c>
      <c r="H20" s="524">
        <f t="shared" si="1"/>
        <v>0</v>
      </c>
      <c r="I20" s="348"/>
    </row>
    <row r="21" spans="2:9" ht="15.75" thickBot="1" x14ac:dyDescent="0.3">
      <c r="B21" s="349"/>
      <c r="C21" s="528"/>
      <c r="D21" s="529"/>
      <c r="E21" s="529"/>
      <c r="F21" s="529"/>
      <c r="G21" s="530"/>
      <c r="H21" s="531"/>
      <c r="I21" s="348"/>
    </row>
    <row r="22" spans="2:9" x14ac:dyDescent="0.25">
      <c r="B22" s="349"/>
      <c r="C22" s="351"/>
      <c r="D22" s="351"/>
      <c r="E22" s="351"/>
      <c r="F22" s="351"/>
      <c r="G22" s="351"/>
      <c r="H22" s="351"/>
      <c r="I22" s="348"/>
    </row>
    <row r="23" spans="2:9" ht="31.5" customHeight="1" x14ac:dyDescent="0.25">
      <c r="B23" s="349"/>
      <c r="C23" s="864" t="s">
        <v>1115</v>
      </c>
      <c r="D23" s="864"/>
      <c r="E23" s="864"/>
      <c r="F23" s="864"/>
      <c r="G23" s="864"/>
      <c r="H23" s="864"/>
      <c r="I23" s="348"/>
    </row>
    <row r="24" spans="2:9" ht="15.75" thickBot="1" x14ac:dyDescent="0.3">
      <c r="B24" s="356"/>
      <c r="C24" s="357"/>
      <c r="D24" s="357"/>
      <c r="E24" s="357"/>
      <c r="F24" s="357"/>
      <c r="G24" s="357"/>
      <c r="H24" s="357"/>
      <c r="I24" s="358"/>
    </row>
  </sheetData>
  <mergeCells count="4">
    <mergeCell ref="C3:H3"/>
    <mergeCell ref="B4:H4"/>
    <mergeCell ref="C5:H5"/>
    <mergeCell ref="C23:H23"/>
  </mergeCells>
  <pageMargins left="0.7" right="0.7" top="0.75" bottom="0.75" header="0.3" footer="0.3"/>
  <pageSetup scale="66"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6"/>
  <sheetViews>
    <sheetView workbookViewId="0"/>
  </sheetViews>
  <sheetFormatPr defaultColWidth="11.42578125" defaultRowHeight="15" x14ac:dyDescent="0.25"/>
  <cols>
    <col min="1" max="1" width="1.85546875" customWidth="1"/>
    <col min="2" max="2" width="2.140625" customWidth="1"/>
    <col min="3" max="4" width="25" customWidth="1"/>
    <col min="5" max="5" width="1.85546875" customWidth="1"/>
  </cols>
  <sheetData>
    <row r="1" spans="2:5" ht="15.75" thickBot="1" x14ac:dyDescent="0.3"/>
    <row r="2" spans="2:5" ht="15.75" thickBot="1" x14ac:dyDescent="0.3">
      <c r="B2" s="344"/>
      <c r="C2" s="345"/>
      <c r="D2" s="345"/>
      <c r="E2" s="346"/>
    </row>
    <row r="3" spans="2:5" ht="51" customHeight="1" thickBot="1" x14ac:dyDescent="0.35">
      <c r="B3" s="347"/>
      <c r="C3" s="860" t="s">
        <v>1048</v>
      </c>
      <c r="D3" s="860"/>
      <c r="E3" s="348"/>
    </row>
    <row r="4" spans="2:5" x14ac:dyDescent="0.25">
      <c r="B4" s="844"/>
      <c r="C4" s="861"/>
      <c r="D4" s="861"/>
      <c r="E4" s="348"/>
    </row>
    <row r="5" spans="2:5" x14ac:dyDescent="0.25">
      <c r="B5" s="501"/>
      <c r="C5" s="862" t="s">
        <v>1049</v>
      </c>
      <c r="D5" s="862"/>
      <c r="E5" s="348"/>
    </row>
    <row r="6" spans="2:5" ht="15.75" thickBot="1" x14ac:dyDescent="0.3">
      <c r="B6" s="382"/>
      <c r="C6" s="383"/>
      <c r="D6" s="384"/>
      <c r="E6" s="385"/>
    </row>
  </sheetData>
  <mergeCells count="3">
    <mergeCell ref="C3:D3"/>
    <mergeCell ref="B4:D4"/>
    <mergeCell ref="C5:D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AJ71"/>
  <sheetViews>
    <sheetView zoomScaleNormal="100" workbookViewId="0">
      <selection activeCell="E9" sqref="E9:F9"/>
    </sheetView>
  </sheetViews>
  <sheetFormatPr defaultColWidth="9.140625" defaultRowHeight="15" x14ac:dyDescent="0.25"/>
  <cols>
    <col min="1" max="1" width="1.42578125" style="20" customWidth="1"/>
    <col min="2" max="2" width="1.5703125" style="19" customWidth="1"/>
    <col min="3" max="3" width="10.28515625" style="19" customWidth="1"/>
    <col min="4" max="4" width="21" style="19" customWidth="1"/>
    <col min="5" max="6" width="28.7109375" style="20" customWidth="1"/>
    <col min="7" max="7" width="13.5703125" style="20" customWidth="1"/>
    <col min="8" max="8" width="1.140625" style="20" customWidth="1"/>
    <col min="9" max="9" width="6" style="322" customWidth="1"/>
    <col min="10" max="10" width="1.42578125" style="20" customWidth="1"/>
    <col min="11" max="11" width="1.5703125" style="19" customWidth="1"/>
    <col min="12" max="12" width="10.28515625" style="19" customWidth="1"/>
    <col min="13" max="13" width="21" style="19" customWidth="1"/>
    <col min="14" max="14" width="32" style="20" customWidth="1"/>
    <col min="15" max="15" width="22.7109375" style="20" customWidth="1"/>
    <col min="16" max="16" width="13.5703125" style="20" customWidth="1"/>
    <col min="17" max="17" width="1.140625" style="20" customWidth="1"/>
    <col min="18" max="18" width="6.5703125" style="20" customWidth="1"/>
    <col min="19" max="19" width="2.28515625" style="20" customWidth="1"/>
    <col min="20" max="20" width="1.5703125" style="19" customWidth="1"/>
    <col min="21" max="21" width="10.28515625" style="19" customWidth="1"/>
    <col min="22" max="22" width="21" style="19" customWidth="1"/>
    <col min="23" max="23" width="32" style="20" customWidth="1"/>
    <col min="24" max="24" width="22.7109375" style="20" customWidth="1"/>
    <col min="25" max="25" width="13.5703125" style="20" customWidth="1"/>
    <col min="26" max="26" width="1.140625" style="20" customWidth="1"/>
    <col min="27" max="27" width="6.5703125" style="20" customWidth="1"/>
    <col min="28" max="28" width="2.28515625" style="20" customWidth="1"/>
    <col min="29" max="29" width="1.5703125" style="19" customWidth="1"/>
    <col min="30" max="30" width="10.28515625" style="19" customWidth="1"/>
    <col min="31" max="31" width="21" style="19" customWidth="1"/>
    <col min="32" max="32" width="32" style="20" customWidth="1"/>
    <col min="33" max="33" width="22.7109375" style="20" customWidth="1"/>
    <col min="34" max="34" width="13.5703125" style="20" customWidth="1"/>
    <col min="35" max="35" width="1.140625" style="20" customWidth="1"/>
    <col min="36" max="36" width="5.7109375" style="20" customWidth="1"/>
    <col min="37" max="16384" width="9.140625" style="20"/>
  </cols>
  <sheetData>
    <row r="1" spans="2:36" ht="15.75" thickBot="1" x14ac:dyDescent="0.3">
      <c r="L1" s="273"/>
      <c r="U1" s="273"/>
    </row>
    <row r="2" spans="2:36" ht="15.75" thickBot="1" x14ac:dyDescent="0.3">
      <c r="B2" s="64"/>
      <c r="C2" s="65"/>
      <c r="D2" s="65"/>
      <c r="E2" s="66"/>
      <c r="F2" s="66"/>
      <c r="G2" s="66"/>
      <c r="H2" s="67"/>
      <c r="I2" s="323"/>
      <c r="K2" s="64"/>
      <c r="L2" s="65"/>
      <c r="M2" s="65"/>
      <c r="N2" s="66"/>
      <c r="O2" s="66"/>
      <c r="P2" s="66"/>
      <c r="Q2" s="67"/>
      <c r="T2" s="64"/>
      <c r="U2" s="65"/>
      <c r="V2" s="65"/>
      <c r="W2" s="66"/>
      <c r="X2" s="66"/>
      <c r="Y2" s="66"/>
      <c r="Z2" s="67"/>
      <c r="AC2" s="64"/>
      <c r="AD2" s="65"/>
      <c r="AE2" s="65"/>
      <c r="AF2" s="66"/>
      <c r="AG2" s="66"/>
      <c r="AH2" s="66"/>
      <c r="AI2" s="67"/>
    </row>
    <row r="3" spans="2:36" ht="21" thickBot="1" x14ac:dyDescent="0.35">
      <c r="B3" s="68"/>
      <c r="C3" s="570" t="s">
        <v>722</v>
      </c>
      <c r="D3" s="571"/>
      <c r="E3" s="571"/>
      <c r="F3" s="571"/>
      <c r="G3" s="572"/>
      <c r="H3" s="69"/>
      <c r="I3" s="324"/>
      <c r="K3" s="68"/>
      <c r="L3" s="570" t="s">
        <v>723</v>
      </c>
      <c r="M3" s="571"/>
      <c r="N3" s="571"/>
      <c r="O3" s="571"/>
      <c r="P3" s="572"/>
      <c r="Q3" s="69"/>
      <c r="T3" s="68"/>
      <c r="U3" s="570" t="s">
        <v>707</v>
      </c>
      <c r="V3" s="571"/>
      <c r="W3" s="571"/>
      <c r="X3" s="571"/>
      <c r="Y3" s="572"/>
      <c r="Z3" s="69"/>
      <c r="AC3" s="68"/>
      <c r="AD3" s="570" t="s">
        <v>708</v>
      </c>
      <c r="AE3" s="571"/>
      <c r="AF3" s="571"/>
      <c r="AG3" s="571"/>
      <c r="AH3" s="572"/>
      <c r="AI3" s="69"/>
    </row>
    <row r="4" spans="2:36" x14ac:dyDescent="0.25">
      <c r="B4" s="577"/>
      <c r="C4" s="578"/>
      <c r="D4" s="578"/>
      <c r="E4" s="578"/>
      <c r="F4" s="578"/>
      <c r="G4" s="71"/>
      <c r="H4" s="69"/>
      <c r="I4" s="324"/>
      <c r="K4" s="577"/>
      <c r="L4" s="578"/>
      <c r="M4" s="578"/>
      <c r="N4" s="578"/>
      <c r="O4" s="578"/>
      <c r="P4" s="71"/>
      <c r="Q4" s="69"/>
      <c r="T4" s="577"/>
      <c r="U4" s="578"/>
      <c r="V4" s="578"/>
      <c r="W4" s="578"/>
      <c r="X4" s="578"/>
      <c r="Y4" s="71"/>
      <c r="Z4" s="69"/>
      <c r="AC4" s="577"/>
      <c r="AD4" s="578"/>
      <c r="AE4" s="578"/>
      <c r="AF4" s="578"/>
      <c r="AG4" s="578"/>
      <c r="AH4" s="71"/>
      <c r="AI4" s="69"/>
    </row>
    <row r="5" spans="2:36" x14ac:dyDescent="0.25">
      <c r="B5" s="70"/>
      <c r="C5" s="576"/>
      <c r="D5" s="576"/>
      <c r="E5" s="576"/>
      <c r="F5" s="576"/>
      <c r="G5" s="71"/>
      <c r="H5" s="69"/>
      <c r="I5" s="324"/>
      <c r="K5" s="70"/>
      <c r="L5" s="576"/>
      <c r="M5" s="576"/>
      <c r="N5" s="576"/>
      <c r="O5" s="576"/>
      <c r="P5" s="71"/>
      <c r="Q5" s="69"/>
      <c r="T5" s="70"/>
      <c r="U5" s="576"/>
      <c r="V5" s="576"/>
      <c r="W5" s="576"/>
      <c r="X5" s="576"/>
      <c r="Y5" s="71"/>
      <c r="Z5" s="69"/>
      <c r="AC5" s="70"/>
      <c r="AD5" s="576"/>
      <c r="AE5" s="576"/>
      <c r="AF5" s="576"/>
      <c r="AG5" s="576"/>
      <c r="AH5" s="71"/>
      <c r="AI5" s="69"/>
    </row>
    <row r="6" spans="2:36" ht="15.75" thickBot="1" x14ac:dyDescent="0.3">
      <c r="B6" s="70"/>
      <c r="C6" s="45"/>
      <c r="D6" s="49"/>
      <c r="E6" s="46"/>
      <c r="F6" s="71"/>
      <c r="G6" s="71"/>
      <c r="H6" s="69"/>
      <c r="I6" s="324"/>
      <c r="K6" s="70"/>
      <c r="L6" s="274"/>
      <c r="M6" s="275"/>
      <c r="N6" s="58"/>
      <c r="O6" s="59"/>
      <c r="P6" s="71"/>
      <c r="Q6" s="69"/>
      <c r="T6" s="70"/>
      <c r="U6" s="274"/>
      <c r="V6" s="275"/>
      <c r="W6" s="58"/>
      <c r="X6" s="59"/>
      <c r="Y6" s="71"/>
      <c r="Z6" s="69"/>
      <c r="AC6" s="70"/>
      <c r="AD6" s="274"/>
      <c r="AE6" s="275"/>
      <c r="AF6" s="58"/>
      <c r="AG6" s="59"/>
      <c r="AH6" s="59"/>
      <c r="AI6" s="69"/>
    </row>
    <row r="7" spans="2:36" ht="30" customHeight="1" thickBot="1" x14ac:dyDescent="0.3">
      <c r="B7" s="70"/>
      <c r="C7" s="565" t="s">
        <v>236</v>
      </c>
      <c r="D7" s="565"/>
      <c r="E7" s="268">
        <f>(808580+127266)+(1412670+125343)+(1749850+125948)+(1833400+126710)</f>
        <v>6309767</v>
      </c>
      <c r="F7" s="386"/>
      <c r="G7" s="387"/>
      <c r="H7" s="69"/>
      <c r="I7" s="324"/>
      <c r="K7" s="70"/>
      <c r="L7" s="590" t="s">
        <v>236</v>
      </c>
      <c r="M7" s="590"/>
      <c r="N7" s="276">
        <f>(808580+127266)+(1412670+125343)+(1749850+125948)</f>
        <v>4349657</v>
      </c>
      <c r="O7" s="59"/>
      <c r="P7" s="71"/>
      <c r="Q7" s="69"/>
      <c r="T7" s="70"/>
      <c r="U7" s="590" t="s">
        <v>236</v>
      </c>
      <c r="V7" s="590"/>
      <c r="W7" s="276">
        <f>808580+127266+1412670+125343</f>
        <v>2473859</v>
      </c>
      <c r="X7" s="59"/>
      <c r="Y7" s="71"/>
      <c r="Z7" s="69"/>
      <c r="AC7" s="70"/>
      <c r="AD7" s="590" t="s">
        <v>236</v>
      </c>
      <c r="AE7" s="590"/>
      <c r="AF7" s="276">
        <f>808580+127266+1412670+125343</f>
        <v>2473859</v>
      </c>
      <c r="AG7" s="59"/>
      <c r="AH7" s="59"/>
      <c r="AI7" s="69"/>
    </row>
    <row r="8" spans="2:36" ht="27.75" customHeight="1" thickBot="1" x14ac:dyDescent="0.3">
      <c r="B8" s="70"/>
      <c r="C8" s="564" t="s">
        <v>250</v>
      </c>
      <c r="D8" s="564"/>
      <c r="E8" s="564"/>
      <c r="F8" s="564"/>
      <c r="G8" s="71"/>
      <c r="H8" s="69"/>
      <c r="I8" s="324"/>
      <c r="K8" s="70"/>
      <c r="L8" s="591" t="s">
        <v>250</v>
      </c>
      <c r="M8" s="591"/>
      <c r="N8" s="591"/>
      <c r="O8" s="591"/>
      <c r="P8" s="71"/>
      <c r="Q8" s="69"/>
      <c r="T8" s="70"/>
      <c r="U8" s="591" t="s">
        <v>250</v>
      </c>
      <c r="V8" s="591"/>
      <c r="W8" s="591"/>
      <c r="X8" s="591"/>
      <c r="Y8" s="71"/>
      <c r="Z8" s="69"/>
      <c r="AC8" s="70"/>
      <c r="AD8" s="591" t="s">
        <v>250</v>
      </c>
      <c r="AE8" s="591"/>
      <c r="AF8" s="591"/>
      <c r="AG8" s="591"/>
      <c r="AH8" s="59"/>
      <c r="AI8" s="69"/>
    </row>
    <row r="9" spans="2:36" ht="50.1" customHeight="1" thickBot="1" x14ac:dyDescent="0.3">
      <c r="B9" s="70"/>
      <c r="C9" s="565" t="s">
        <v>724</v>
      </c>
      <c r="D9" s="565"/>
      <c r="E9" s="582">
        <f>+N9+F32</f>
        <v>2270953.1269999999</v>
      </c>
      <c r="F9" s="583"/>
      <c r="G9" s="71"/>
      <c r="H9" s="69"/>
      <c r="I9" s="278">
        <f>+E9/E7</f>
        <v>0.35991077435981389</v>
      </c>
      <c r="K9" s="70"/>
      <c r="L9" s="590" t="s">
        <v>857</v>
      </c>
      <c r="M9" s="590"/>
      <c r="N9" s="592">
        <v>1417113</v>
      </c>
      <c r="O9" s="593"/>
      <c r="P9" s="71"/>
      <c r="Q9" s="69"/>
      <c r="R9" s="277">
        <f>N9/N7</f>
        <v>0.32579879287033436</v>
      </c>
      <c r="T9" s="70"/>
      <c r="U9" s="590" t="s">
        <v>709</v>
      </c>
      <c r="V9" s="590"/>
      <c r="W9" s="592">
        <f>+X35+AG35</f>
        <v>853666.33</v>
      </c>
      <c r="X9" s="593"/>
      <c r="Y9" s="71"/>
      <c r="Z9" s="69"/>
      <c r="AA9" s="277">
        <f>W9/W7</f>
        <v>0.34507477184431284</v>
      </c>
      <c r="AC9" s="70"/>
      <c r="AD9" s="590" t="s">
        <v>710</v>
      </c>
      <c r="AE9" s="590"/>
      <c r="AF9" s="594">
        <f>+AG35</f>
        <v>292647.59999999998</v>
      </c>
      <c r="AG9" s="595"/>
      <c r="AH9" s="59"/>
      <c r="AI9" s="69"/>
      <c r="AJ9" s="278">
        <f>+AF9/AF7</f>
        <v>0.11829599019184196</v>
      </c>
    </row>
    <row r="10" spans="2:36" ht="348" customHeight="1" thickBot="1" x14ac:dyDescent="0.3">
      <c r="B10" s="70"/>
      <c r="C10" s="565" t="s">
        <v>237</v>
      </c>
      <c r="D10" s="565"/>
      <c r="E10" s="562" t="s">
        <v>1123</v>
      </c>
      <c r="F10" s="563"/>
      <c r="G10" s="71"/>
      <c r="H10" s="69"/>
      <c r="I10" s="324"/>
      <c r="K10" s="70"/>
      <c r="L10" s="590" t="s">
        <v>237</v>
      </c>
      <c r="M10" s="590"/>
      <c r="N10" s="596" t="s">
        <v>913</v>
      </c>
      <c r="O10" s="597"/>
      <c r="P10" s="71"/>
      <c r="Q10" s="69"/>
      <c r="T10" s="70"/>
      <c r="U10" s="590" t="s">
        <v>237</v>
      </c>
      <c r="V10" s="590"/>
      <c r="W10" s="596" t="s">
        <v>914</v>
      </c>
      <c r="X10" s="597"/>
      <c r="Y10" s="71"/>
      <c r="Z10" s="69"/>
      <c r="AC10" s="70"/>
      <c r="AD10" s="590" t="s">
        <v>237</v>
      </c>
      <c r="AE10" s="590"/>
      <c r="AF10" s="596" t="s">
        <v>711</v>
      </c>
      <c r="AG10" s="597"/>
      <c r="AH10" s="59"/>
      <c r="AI10" s="69"/>
    </row>
    <row r="11" spans="2:36" ht="15.75" thickBot="1" x14ac:dyDescent="0.3">
      <c r="B11" s="70"/>
      <c r="C11" s="49"/>
      <c r="D11" s="49"/>
      <c r="E11" s="71"/>
      <c r="F11" s="71"/>
      <c r="G11" s="71"/>
      <c r="H11" s="69"/>
      <c r="I11" s="324"/>
      <c r="K11" s="70"/>
      <c r="L11" s="295"/>
      <c r="M11" s="295"/>
      <c r="N11" s="295"/>
      <c r="O11" s="295"/>
      <c r="P11" s="71"/>
      <c r="Q11" s="69"/>
      <c r="T11" s="70"/>
      <c r="U11" s="275"/>
      <c r="V11" s="275"/>
      <c r="W11" s="59"/>
      <c r="X11" s="59"/>
      <c r="Y11" s="71"/>
      <c r="Z11" s="69"/>
      <c r="AC11" s="70"/>
      <c r="AD11" s="275"/>
      <c r="AE11" s="275"/>
      <c r="AF11" s="59"/>
      <c r="AG11" s="59"/>
      <c r="AH11" s="59"/>
      <c r="AI11" s="69"/>
    </row>
    <row r="12" spans="2:36" ht="18.75" customHeight="1" thickBot="1" x14ac:dyDescent="0.3">
      <c r="B12" s="70"/>
      <c r="C12" s="565" t="s">
        <v>311</v>
      </c>
      <c r="D12" s="565"/>
      <c r="E12" s="580">
        <v>0</v>
      </c>
      <c r="F12" s="581"/>
      <c r="G12" s="71"/>
      <c r="H12" s="69"/>
      <c r="I12" s="324"/>
      <c r="K12" s="70"/>
      <c r="L12" s="295"/>
      <c r="M12" s="295"/>
      <c r="N12" s="295"/>
      <c r="O12" s="295"/>
      <c r="P12" s="71"/>
      <c r="Q12" s="69"/>
      <c r="T12" s="70"/>
      <c r="U12" s="275"/>
      <c r="V12" s="275"/>
      <c r="W12" s="59"/>
      <c r="X12" s="59"/>
      <c r="Y12" s="71"/>
      <c r="Z12" s="69"/>
      <c r="AC12" s="70"/>
      <c r="AD12" s="275"/>
      <c r="AE12" s="275"/>
      <c r="AF12" s="59"/>
      <c r="AG12" s="59"/>
      <c r="AH12" s="59"/>
      <c r="AI12" s="69"/>
    </row>
    <row r="13" spans="2:36" ht="15" customHeight="1" x14ac:dyDescent="0.25">
      <c r="B13" s="70"/>
      <c r="C13" s="579" t="s">
        <v>310</v>
      </c>
      <c r="D13" s="579"/>
      <c r="E13" s="579"/>
      <c r="F13" s="579"/>
      <c r="G13" s="71"/>
      <c r="H13" s="69"/>
      <c r="I13" s="324"/>
      <c r="K13" s="70"/>
      <c r="L13" s="295"/>
      <c r="M13" s="295"/>
      <c r="N13" s="295"/>
      <c r="O13" s="295"/>
      <c r="P13" s="71"/>
      <c r="Q13" s="69"/>
      <c r="T13" s="70"/>
      <c r="U13" s="275"/>
      <c r="V13" s="275"/>
      <c r="W13" s="59"/>
      <c r="X13" s="59"/>
      <c r="Y13" s="71"/>
      <c r="Z13" s="69"/>
      <c r="AC13" s="70"/>
      <c r="AD13" s="275"/>
      <c r="AE13" s="275"/>
      <c r="AF13" s="59"/>
      <c r="AG13" s="59"/>
      <c r="AH13" s="59"/>
      <c r="AI13" s="69"/>
    </row>
    <row r="14" spans="2:36" ht="15" customHeight="1" x14ac:dyDescent="0.25">
      <c r="B14" s="70"/>
      <c r="C14" s="155"/>
      <c r="D14" s="155"/>
      <c r="E14" s="155"/>
      <c r="F14" s="155"/>
      <c r="G14" s="71"/>
      <c r="H14" s="69"/>
      <c r="I14" s="324"/>
      <c r="K14" s="70"/>
      <c r="L14" s="295"/>
      <c r="M14" s="295"/>
      <c r="N14" s="295"/>
      <c r="O14" s="295"/>
      <c r="P14" s="71"/>
      <c r="Q14" s="69"/>
      <c r="T14" s="70"/>
      <c r="U14" s="275"/>
      <c r="V14" s="275"/>
      <c r="W14" s="59"/>
      <c r="X14" s="59"/>
      <c r="Y14" s="71"/>
      <c r="Z14" s="69"/>
      <c r="AC14" s="70"/>
      <c r="AD14" s="275"/>
      <c r="AE14" s="275"/>
      <c r="AF14" s="59"/>
      <c r="AG14" s="59"/>
      <c r="AH14" s="59"/>
      <c r="AI14" s="69"/>
    </row>
    <row r="15" spans="2:36" ht="15.75" thickBot="1" x14ac:dyDescent="0.3">
      <c r="B15" s="70"/>
      <c r="C15" s="565" t="s">
        <v>218</v>
      </c>
      <c r="D15" s="565"/>
      <c r="E15" s="71"/>
      <c r="F15" s="71"/>
      <c r="G15" s="71"/>
      <c r="H15" s="69"/>
      <c r="I15" s="324"/>
      <c r="K15" s="70"/>
      <c r="L15" s="590" t="s">
        <v>218</v>
      </c>
      <c r="M15" s="590"/>
      <c r="N15" s="59"/>
      <c r="O15" s="59"/>
      <c r="P15" s="71"/>
      <c r="Q15" s="69"/>
      <c r="S15" s="21"/>
      <c r="T15" s="70"/>
      <c r="U15" s="590" t="s">
        <v>218</v>
      </c>
      <c r="V15" s="590"/>
      <c r="W15" s="59"/>
      <c r="X15" s="59"/>
      <c r="Y15" s="71"/>
      <c r="Z15" s="69"/>
      <c r="AC15" s="70"/>
      <c r="AD15" s="590" t="s">
        <v>218</v>
      </c>
      <c r="AE15" s="590"/>
      <c r="AF15" s="59"/>
      <c r="AG15" s="59"/>
      <c r="AH15" s="59"/>
      <c r="AI15" s="69"/>
    </row>
    <row r="16" spans="2:36" ht="50.1" customHeight="1" thickBot="1" x14ac:dyDescent="0.3">
      <c r="B16" s="70"/>
      <c r="C16" s="565" t="s">
        <v>712</v>
      </c>
      <c r="D16" s="565"/>
      <c r="E16" s="99" t="s">
        <v>219</v>
      </c>
      <c r="F16" s="271" t="s">
        <v>220</v>
      </c>
      <c r="G16" s="71"/>
      <c r="H16" s="69"/>
      <c r="I16" s="324"/>
      <c r="K16" s="70"/>
      <c r="L16" s="590" t="s">
        <v>712</v>
      </c>
      <c r="M16" s="590"/>
      <c r="N16" s="279" t="s">
        <v>219</v>
      </c>
      <c r="O16" s="280" t="s">
        <v>220</v>
      </c>
      <c r="P16" s="71"/>
      <c r="Q16" s="69"/>
      <c r="S16" s="21"/>
      <c r="T16" s="70"/>
      <c r="U16" s="590" t="s">
        <v>712</v>
      </c>
      <c r="V16" s="590"/>
      <c r="W16" s="279" t="s">
        <v>219</v>
      </c>
      <c r="X16" s="280" t="s">
        <v>220</v>
      </c>
      <c r="Y16" s="71"/>
      <c r="Z16" s="69"/>
      <c r="AC16" s="70"/>
      <c r="AD16" s="590" t="s">
        <v>712</v>
      </c>
      <c r="AE16" s="590"/>
      <c r="AF16" s="279" t="s">
        <v>219</v>
      </c>
      <c r="AG16" s="280" t="s">
        <v>220</v>
      </c>
      <c r="AH16" s="59"/>
      <c r="AI16" s="69"/>
    </row>
    <row r="17" spans="2:35" ht="90" x14ac:dyDescent="0.25">
      <c r="B17" s="70"/>
      <c r="C17" s="49"/>
      <c r="D17" s="49"/>
      <c r="E17" s="272" t="s">
        <v>691</v>
      </c>
      <c r="F17" s="319">
        <v>1696.28</v>
      </c>
      <c r="G17" s="71"/>
      <c r="H17" s="69"/>
      <c r="I17" s="324"/>
      <c r="K17" s="70"/>
      <c r="L17" s="275"/>
      <c r="M17" s="275"/>
      <c r="N17" s="269" t="s">
        <v>691</v>
      </c>
      <c r="O17" s="281">
        <v>0</v>
      </c>
      <c r="P17" s="71"/>
      <c r="Q17" s="69"/>
      <c r="S17" s="21"/>
      <c r="T17" s="70"/>
      <c r="U17" s="275"/>
      <c r="V17" s="275"/>
      <c r="W17" s="269" t="s">
        <v>691</v>
      </c>
      <c r="X17" s="281">
        <v>30409.68</v>
      </c>
      <c r="Y17" s="71"/>
      <c r="Z17" s="69"/>
      <c r="AC17" s="70"/>
      <c r="AD17" s="275"/>
      <c r="AE17" s="275"/>
      <c r="AF17" s="269" t="s">
        <v>691</v>
      </c>
      <c r="AG17" s="281">
        <v>18158</v>
      </c>
      <c r="AH17" s="59"/>
      <c r="AI17" s="69"/>
    </row>
    <row r="18" spans="2:35" ht="45" x14ac:dyDescent="0.25">
      <c r="B18" s="70"/>
      <c r="C18" s="49"/>
      <c r="D18" s="49"/>
      <c r="E18" s="269" t="s">
        <v>692</v>
      </c>
      <c r="F18" s="320">
        <v>2544.42</v>
      </c>
      <c r="G18" s="71"/>
      <c r="H18" s="69"/>
      <c r="I18" s="324"/>
      <c r="K18" s="70"/>
      <c r="L18" s="275"/>
      <c r="M18" s="275"/>
      <c r="N18" s="269" t="s">
        <v>692</v>
      </c>
      <c r="O18" s="281">
        <v>2566.752</v>
      </c>
      <c r="P18" s="71"/>
      <c r="Q18" s="69"/>
      <c r="S18" s="21"/>
      <c r="T18" s="70"/>
      <c r="U18" s="275"/>
      <c r="V18" s="275"/>
      <c r="W18" s="269" t="s">
        <v>692</v>
      </c>
      <c r="X18" s="281">
        <v>32778.21</v>
      </c>
      <c r="Y18" s="71"/>
      <c r="Z18" s="69"/>
      <c r="AC18" s="70"/>
      <c r="AD18" s="275"/>
      <c r="AE18" s="275"/>
      <c r="AF18" s="269" t="s">
        <v>692</v>
      </c>
      <c r="AG18" s="281">
        <v>11342</v>
      </c>
      <c r="AH18" s="59"/>
      <c r="AI18" s="69"/>
    </row>
    <row r="19" spans="2:35" ht="45" x14ac:dyDescent="0.25">
      <c r="B19" s="70"/>
      <c r="C19" s="49"/>
      <c r="D19" s="49"/>
      <c r="E19" s="269" t="s">
        <v>693</v>
      </c>
      <c r="F19" s="320">
        <v>7915.96</v>
      </c>
      <c r="G19" s="71"/>
      <c r="H19" s="69"/>
      <c r="I19" s="324"/>
      <c r="K19" s="70"/>
      <c r="L19" s="275"/>
      <c r="M19" s="275"/>
      <c r="N19" s="269" t="s">
        <v>693</v>
      </c>
      <c r="O19" s="281">
        <v>7700.26</v>
      </c>
      <c r="P19" s="71"/>
      <c r="Q19" s="69"/>
      <c r="S19" s="21"/>
      <c r="T19" s="70"/>
      <c r="U19" s="275"/>
      <c r="V19" s="275"/>
      <c r="W19" s="269" t="s">
        <v>693</v>
      </c>
      <c r="X19" s="281">
        <v>7934.31</v>
      </c>
      <c r="Y19" s="71"/>
      <c r="Z19" s="69"/>
      <c r="AC19" s="70"/>
      <c r="AD19" s="275"/>
      <c r="AE19" s="275"/>
      <c r="AF19" s="269" t="s">
        <v>693</v>
      </c>
      <c r="AG19" s="281">
        <v>1829</v>
      </c>
      <c r="AH19" s="59"/>
      <c r="AI19" s="69"/>
    </row>
    <row r="20" spans="2:35" ht="75" x14ac:dyDescent="0.25">
      <c r="B20" s="70"/>
      <c r="C20" s="49"/>
      <c r="D20" s="49"/>
      <c r="E20" s="269" t="s">
        <v>694</v>
      </c>
      <c r="F20" s="320">
        <v>2261.6999999999998</v>
      </c>
      <c r="G20" s="71"/>
      <c r="H20" s="69"/>
      <c r="I20" s="324"/>
      <c r="K20" s="70"/>
      <c r="L20" s="275"/>
      <c r="M20" s="275"/>
      <c r="N20" s="269" t="s">
        <v>694</v>
      </c>
      <c r="O20" s="281">
        <v>29644.22</v>
      </c>
      <c r="P20" s="71"/>
      <c r="Q20" s="69"/>
      <c r="S20" s="21"/>
      <c r="T20" s="70"/>
      <c r="U20" s="275"/>
      <c r="V20" s="275"/>
      <c r="W20" s="269" t="s">
        <v>713</v>
      </c>
      <c r="X20" s="281">
        <f>139481.02-22848</f>
        <v>116633.01999999999</v>
      </c>
      <c r="Y20" s="71"/>
      <c r="Z20" s="69"/>
      <c r="AC20" s="70"/>
      <c r="AD20" s="275"/>
      <c r="AE20" s="275"/>
      <c r="AF20" s="269" t="s">
        <v>713</v>
      </c>
      <c r="AG20" s="281">
        <v>76042</v>
      </c>
      <c r="AH20" s="59"/>
      <c r="AI20" s="69"/>
    </row>
    <row r="21" spans="2:35" ht="60" x14ac:dyDescent="0.25">
      <c r="B21" s="70"/>
      <c r="C21" s="49"/>
      <c r="D21" s="49"/>
      <c r="E21" s="269" t="s">
        <v>695</v>
      </c>
      <c r="F21" s="320">
        <v>8198.6769999999997</v>
      </c>
      <c r="G21" s="71"/>
      <c r="H21" s="69"/>
      <c r="I21" s="324"/>
      <c r="K21" s="70"/>
      <c r="L21" s="275"/>
      <c r="M21" s="275"/>
      <c r="N21" s="269" t="s">
        <v>695</v>
      </c>
      <c r="O21" s="281">
        <v>10828.096000000001</v>
      </c>
      <c r="P21" s="71"/>
      <c r="Q21" s="69"/>
      <c r="S21" s="21"/>
      <c r="T21" s="70"/>
      <c r="U21" s="275"/>
      <c r="V21" s="275"/>
      <c r="W21" s="269" t="s">
        <v>695</v>
      </c>
      <c r="X21" s="281">
        <v>34928.129999999997</v>
      </c>
      <c r="Y21" s="71"/>
      <c r="Z21" s="69"/>
      <c r="AC21" s="70"/>
      <c r="AD21" s="275"/>
      <c r="AE21" s="275"/>
      <c r="AF21" s="269" t="s">
        <v>695</v>
      </c>
      <c r="AG21" s="281">
        <v>15865</v>
      </c>
      <c r="AH21" s="59"/>
      <c r="AI21" s="69"/>
    </row>
    <row r="22" spans="2:35" ht="75" x14ac:dyDescent="0.25">
      <c r="B22" s="70"/>
      <c r="C22" s="49"/>
      <c r="D22" s="49"/>
      <c r="E22" s="269" t="s">
        <v>696</v>
      </c>
      <c r="F22" s="320">
        <v>14135.65</v>
      </c>
      <c r="G22" s="71"/>
      <c r="H22" s="69"/>
      <c r="I22" s="324"/>
      <c r="K22" s="70"/>
      <c r="L22" s="275"/>
      <c r="M22" s="275"/>
      <c r="N22" s="269" t="s">
        <v>696</v>
      </c>
      <c r="O22" s="281">
        <v>19160.88</v>
      </c>
      <c r="P22" s="71"/>
      <c r="Q22" s="69"/>
      <c r="S22" s="21"/>
      <c r="T22" s="70"/>
      <c r="U22" s="275"/>
      <c r="V22" s="275"/>
      <c r="W22" s="269" t="s">
        <v>714</v>
      </c>
      <c r="X22" s="281">
        <v>71299.11</v>
      </c>
      <c r="Y22" s="71"/>
      <c r="Z22" s="69"/>
      <c r="AC22" s="70"/>
      <c r="AD22" s="275"/>
      <c r="AE22" s="275"/>
      <c r="AF22" s="269" t="s">
        <v>714</v>
      </c>
      <c r="AG22" s="281">
        <v>29231</v>
      </c>
      <c r="AH22" s="59"/>
      <c r="AI22" s="69"/>
    </row>
    <row r="23" spans="2:35" ht="45" x14ac:dyDescent="0.25">
      <c r="B23" s="70"/>
      <c r="C23" s="49"/>
      <c r="D23" s="49"/>
      <c r="E23" s="269" t="s">
        <v>697</v>
      </c>
      <c r="F23" s="320">
        <v>3706.83</v>
      </c>
      <c r="G23" s="71"/>
      <c r="H23" s="69"/>
      <c r="I23" s="324"/>
      <c r="K23" s="70"/>
      <c r="L23" s="275"/>
      <c r="M23" s="275"/>
      <c r="N23" s="269" t="s">
        <v>697</v>
      </c>
      <c r="O23" s="281">
        <v>4882.68</v>
      </c>
      <c r="P23" s="71"/>
      <c r="Q23" s="69"/>
      <c r="S23" s="21"/>
      <c r="T23" s="70"/>
      <c r="U23" s="275"/>
      <c r="V23" s="275"/>
      <c r="W23" s="269" t="s">
        <v>697</v>
      </c>
      <c r="X23" s="281">
        <v>13338.14</v>
      </c>
      <c r="Y23" s="71"/>
      <c r="Z23" s="69"/>
      <c r="AC23" s="70"/>
      <c r="AD23" s="275"/>
      <c r="AE23" s="275"/>
      <c r="AF23" s="269" t="s">
        <v>697</v>
      </c>
      <c r="AG23" s="281">
        <v>5898</v>
      </c>
      <c r="AH23" s="59"/>
      <c r="AI23" s="69"/>
    </row>
    <row r="24" spans="2:35" ht="90" x14ac:dyDescent="0.25">
      <c r="B24" s="70"/>
      <c r="C24" s="49"/>
      <c r="D24" s="49"/>
      <c r="E24" s="269" t="s">
        <v>698</v>
      </c>
      <c r="F24" s="320">
        <v>78446.06</v>
      </c>
      <c r="G24" s="71"/>
      <c r="H24" s="69"/>
      <c r="I24" s="324"/>
      <c r="K24" s="70"/>
      <c r="L24" s="275"/>
      <c r="M24" s="275"/>
      <c r="N24" s="269" t="s">
        <v>698</v>
      </c>
      <c r="O24" s="281">
        <v>30502.51</v>
      </c>
      <c r="P24" s="71"/>
      <c r="Q24" s="69"/>
      <c r="S24" s="21"/>
      <c r="T24" s="70"/>
      <c r="U24" s="275"/>
      <c r="V24" s="275"/>
      <c r="W24" s="269" t="s">
        <v>715</v>
      </c>
      <c r="X24" s="281">
        <v>13338.14</v>
      </c>
      <c r="Y24" s="71"/>
      <c r="Z24" s="69"/>
      <c r="AC24" s="70"/>
      <c r="AD24" s="275"/>
      <c r="AE24" s="275"/>
      <c r="AF24" s="269" t="s">
        <v>715</v>
      </c>
      <c r="AG24" s="281">
        <v>5898</v>
      </c>
      <c r="AH24" s="59"/>
      <c r="AI24" s="69"/>
    </row>
    <row r="25" spans="2:35" ht="45" x14ac:dyDescent="0.25">
      <c r="B25" s="70"/>
      <c r="C25" s="49"/>
      <c r="D25" s="49"/>
      <c r="E25" s="269" t="s">
        <v>699</v>
      </c>
      <c r="F25" s="320">
        <v>19755.87</v>
      </c>
      <c r="G25" s="71"/>
      <c r="H25" s="69"/>
      <c r="I25" s="324"/>
      <c r="K25" s="70"/>
      <c r="L25" s="275"/>
      <c r="M25" s="275"/>
      <c r="N25" s="269" t="s">
        <v>699</v>
      </c>
      <c r="O25" s="281">
        <v>20406.21</v>
      </c>
      <c r="P25" s="71"/>
      <c r="Q25" s="69"/>
      <c r="S25" s="21"/>
      <c r="T25" s="70"/>
      <c r="U25" s="275"/>
      <c r="V25" s="275"/>
      <c r="W25" s="269" t="s">
        <v>716</v>
      </c>
      <c r="X25" s="281">
        <v>26676.28</v>
      </c>
      <c r="Y25" s="71"/>
      <c r="Z25" s="69"/>
      <c r="AC25" s="70"/>
      <c r="AD25" s="275"/>
      <c r="AE25" s="275"/>
      <c r="AF25" s="269" t="s">
        <v>716</v>
      </c>
      <c r="AG25" s="281">
        <v>11796</v>
      </c>
      <c r="AH25" s="59"/>
      <c r="AI25" s="69"/>
    </row>
    <row r="26" spans="2:35" ht="45" x14ac:dyDescent="0.25">
      <c r="B26" s="70"/>
      <c r="C26" s="49"/>
      <c r="D26" s="49"/>
      <c r="E26" s="269" t="s">
        <v>700</v>
      </c>
      <c r="F26" s="320">
        <v>22372.99</v>
      </c>
      <c r="G26" s="71"/>
      <c r="H26" s="69"/>
      <c r="I26" s="324"/>
      <c r="K26" s="70"/>
      <c r="L26" s="275"/>
      <c r="M26" s="275"/>
      <c r="N26" s="269" t="s">
        <v>700</v>
      </c>
      <c r="O26" s="281">
        <v>123534.88</v>
      </c>
      <c r="P26" s="71"/>
      <c r="Q26" s="69"/>
      <c r="S26" s="21"/>
      <c r="T26" s="70"/>
      <c r="U26" s="275"/>
      <c r="V26" s="275"/>
      <c r="W26" s="269" t="s">
        <v>717</v>
      </c>
      <c r="X26" s="281">
        <f>2644.55+22848</f>
        <v>25492.55</v>
      </c>
      <c r="Y26" s="71"/>
      <c r="Z26" s="69"/>
      <c r="AC26" s="70"/>
      <c r="AD26" s="275"/>
      <c r="AE26" s="275"/>
      <c r="AF26" s="269" t="s">
        <v>717</v>
      </c>
      <c r="AG26" s="281">
        <v>0</v>
      </c>
      <c r="AH26" s="59"/>
      <c r="AI26" s="69"/>
    </row>
    <row r="27" spans="2:35" ht="90" x14ac:dyDescent="0.25">
      <c r="B27" s="70"/>
      <c r="C27" s="49"/>
      <c r="D27" s="49"/>
      <c r="E27" s="270" t="s">
        <v>701</v>
      </c>
      <c r="F27" s="320">
        <f>632526.46-15944.7</f>
        <v>616581.76</v>
      </c>
      <c r="G27" s="71"/>
      <c r="H27" s="69"/>
      <c r="I27" s="324"/>
      <c r="K27" s="70"/>
      <c r="L27" s="275"/>
      <c r="M27" s="275"/>
      <c r="N27" s="270" t="s">
        <v>701</v>
      </c>
      <c r="O27" s="281">
        <v>213703.34</v>
      </c>
      <c r="P27" s="71"/>
      <c r="Q27" s="69"/>
      <c r="S27" s="21"/>
      <c r="T27" s="70"/>
      <c r="U27" s="275"/>
      <c r="V27" s="275"/>
      <c r="W27" s="269" t="s">
        <v>700</v>
      </c>
      <c r="X27" s="281">
        <v>86315.57</v>
      </c>
      <c r="Y27" s="71"/>
      <c r="Z27" s="69"/>
      <c r="AC27" s="70"/>
      <c r="AD27" s="275"/>
      <c r="AE27" s="275"/>
      <c r="AF27" s="269" t="s">
        <v>700</v>
      </c>
      <c r="AG27" s="281">
        <v>0</v>
      </c>
      <c r="AH27" s="59"/>
      <c r="AI27" s="69"/>
    </row>
    <row r="28" spans="2:35" ht="45" x14ac:dyDescent="0.25">
      <c r="B28" s="70"/>
      <c r="C28" s="49"/>
      <c r="D28" s="49"/>
      <c r="E28" s="269" t="s">
        <v>702</v>
      </c>
      <c r="F28" s="320">
        <v>0</v>
      </c>
      <c r="G28" s="71"/>
      <c r="H28" s="69"/>
      <c r="I28" s="324"/>
      <c r="K28" s="70"/>
      <c r="L28" s="275"/>
      <c r="M28" s="275"/>
      <c r="N28" s="269" t="s">
        <v>702</v>
      </c>
      <c r="O28" s="281">
        <v>0</v>
      </c>
      <c r="P28" s="71"/>
      <c r="Q28" s="69"/>
      <c r="S28" s="21"/>
      <c r="T28" s="70"/>
      <c r="U28" s="275"/>
      <c r="V28" s="275"/>
      <c r="W28" s="269" t="s">
        <v>718</v>
      </c>
      <c r="X28" s="281">
        <v>0</v>
      </c>
      <c r="Y28" s="71"/>
      <c r="Z28" s="69"/>
      <c r="AC28" s="70"/>
      <c r="AD28" s="275"/>
      <c r="AE28" s="275"/>
      <c r="AF28" s="269" t="s">
        <v>718</v>
      </c>
      <c r="AG28" s="281">
        <v>0</v>
      </c>
      <c r="AH28" s="59"/>
      <c r="AI28" s="69"/>
    </row>
    <row r="29" spans="2:35" ht="60" x14ac:dyDescent="0.25">
      <c r="B29" s="70"/>
      <c r="C29" s="49"/>
      <c r="D29" s="49"/>
      <c r="E29" s="269" t="s">
        <v>703</v>
      </c>
      <c r="F29" s="320">
        <v>4257.8999999999996</v>
      </c>
      <c r="G29" s="71"/>
      <c r="H29" s="69"/>
      <c r="I29" s="324"/>
      <c r="K29" s="70"/>
      <c r="L29" s="275"/>
      <c r="M29" s="275"/>
      <c r="N29" s="269" t="s">
        <v>703</v>
      </c>
      <c r="O29" s="281">
        <v>3188.1500000000005</v>
      </c>
      <c r="P29" s="71"/>
      <c r="Q29" s="69"/>
      <c r="S29" s="21"/>
      <c r="T29" s="70"/>
      <c r="U29" s="275"/>
      <c r="V29" s="275"/>
      <c r="W29" s="269" t="s">
        <v>719</v>
      </c>
      <c r="X29" s="281">
        <v>0</v>
      </c>
      <c r="Y29" s="71"/>
      <c r="Z29" s="69"/>
      <c r="AC29" s="70"/>
      <c r="AD29" s="275"/>
      <c r="AE29" s="275"/>
      <c r="AF29" s="269" t="s">
        <v>719</v>
      </c>
      <c r="AG29" s="281">
        <v>0</v>
      </c>
      <c r="AH29" s="59"/>
      <c r="AI29" s="69"/>
    </row>
    <row r="30" spans="2:35" ht="30" x14ac:dyDescent="0.25">
      <c r="B30" s="70"/>
      <c r="C30" s="49"/>
      <c r="D30" s="49"/>
      <c r="E30" s="269" t="s">
        <v>704</v>
      </c>
      <c r="F30" s="320">
        <v>0</v>
      </c>
      <c r="G30" s="71"/>
      <c r="H30" s="69"/>
      <c r="I30" s="324"/>
      <c r="K30" s="70"/>
      <c r="L30" s="275"/>
      <c r="M30" s="275"/>
      <c r="N30" s="269" t="s">
        <v>704</v>
      </c>
      <c r="O30" s="281">
        <v>0</v>
      </c>
      <c r="P30" s="71"/>
      <c r="Q30" s="69"/>
      <c r="S30" s="21"/>
      <c r="T30" s="70"/>
      <c r="U30" s="275"/>
      <c r="V30" s="275"/>
      <c r="W30" s="269" t="s">
        <v>720</v>
      </c>
      <c r="X30" s="281">
        <v>0</v>
      </c>
      <c r="Y30" s="71"/>
      <c r="Z30" s="69"/>
      <c r="AC30" s="70"/>
      <c r="AD30" s="275"/>
      <c r="AE30" s="275"/>
      <c r="AF30" s="269" t="s">
        <v>720</v>
      </c>
      <c r="AG30" s="281">
        <v>0</v>
      </c>
      <c r="AH30" s="59"/>
      <c r="AI30" s="69"/>
    </row>
    <row r="31" spans="2:35" ht="45.75" thickBot="1" x14ac:dyDescent="0.3">
      <c r="B31" s="70"/>
      <c r="C31" s="49"/>
      <c r="D31" s="49"/>
      <c r="E31" s="148" t="s">
        <v>705</v>
      </c>
      <c r="F31" s="320">
        <v>71966.03</v>
      </c>
      <c r="G31" s="71"/>
      <c r="H31" s="69"/>
      <c r="I31" s="324"/>
      <c r="K31" s="70"/>
      <c r="L31" s="275"/>
      <c r="M31" s="275"/>
      <c r="N31" s="148" t="s">
        <v>705</v>
      </c>
      <c r="O31" s="282">
        <v>97328.739999999991</v>
      </c>
      <c r="P31" s="71"/>
      <c r="Q31" s="69"/>
      <c r="S31" s="21"/>
      <c r="T31" s="70"/>
      <c r="U31" s="275"/>
      <c r="V31" s="275"/>
      <c r="W31" s="269"/>
      <c r="X31" s="281"/>
      <c r="Y31" s="71"/>
      <c r="Z31" s="69"/>
      <c r="AC31" s="70"/>
      <c r="AD31" s="275"/>
      <c r="AE31" s="275"/>
      <c r="AF31" s="269" t="s">
        <v>721</v>
      </c>
      <c r="AG31" s="281">
        <v>0</v>
      </c>
      <c r="AH31" s="59"/>
      <c r="AI31" s="69"/>
    </row>
    <row r="32" spans="2:35" ht="60.75" thickBot="1" x14ac:dyDescent="0.3">
      <c r="B32" s="70"/>
      <c r="C32" s="49"/>
      <c r="D32" s="49"/>
      <c r="E32" s="144" t="s">
        <v>283</v>
      </c>
      <c r="F32" s="321">
        <f>SUM(F17:F31)</f>
        <v>853840.12699999998</v>
      </c>
      <c r="G32" s="71"/>
      <c r="H32" s="69"/>
      <c r="I32" s="324"/>
      <c r="K32" s="70"/>
      <c r="L32" s="275"/>
      <c r="M32" s="275"/>
      <c r="N32" s="283" t="s">
        <v>283</v>
      </c>
      <c r="O32" s="284">
        <f>SUM(O17:O31)</f>
        <v>563446.71799999999</v>
      </c>
      <c r="P32" s="71"/>
      <c r="Q32" s="69"/>
      <c r="S32" s="21"/>
      <c r="T32" s="70"/>
      <c r="U32" s="275"/>
      <c r="V32" s="275"/>
      <c r="W32" s="269" t="s">
        <v>703</v>
      </c>
      <c r="X32" s="281">
        <v>0</v>
      </c>
      <c r="Y32" s="71"/>
      <c r="Z32" s="69"/>
      <c r="AC32" s="70"/>
      <c r="AD32" s="275"/>
      <c r="AE32" s="275"/>
      <c r="AF32" s="269" t="s">
        <v>703</v>
      </c>
      <c r="AG32" s="281">
        <v>0</v>
      </c>
      <c r="AH32" s="59"/>
      <c r="AI32" s="69"/>
    </row>
    <row r="33" spans="2:35" ht="30.75" thickBot="1" x14ac:dyDescent="0.3">
      <c r="B33" s="70"/>
      <c r="C33" s="49"/>
      <c r="D33" s="49"/>
      <c r="E33" s="71"/>
      <c r="F33" s="326">
        <f>+F32-F31</f>
        <v>781874.09699999995</v>
      </c>
      <c r="G33" s="71"/>
      <c r="H33" s="69"/>
      <c r="I33" s="324"/>
      <c r="K33" s="72"/>
      <c r="L33" s="53"/>
      <c r="M33" s="53"/>
      <c r="N33" s="54"/>
      <c r="O33" s="54"/>
      <c r="P33" s="54"/>
      <c r="Q33" s="74"/>
      <c r="S33" s="21"/>
      <c r="T33" s="70"/>
      <c r="U33" s="275"/>
      <c r="V33" s="275"/>
      <c r="W33" s="269" t="s">
        <v>704</v>
      </c>
      <c r="X33" s="281">
        <v>3352</v>
      </c>
      <c r="Y33" s="71"/>
      <c r="Z33" s="69"/>
      <c r="AC33" s="70"/>
      <c r="AD33" s="275"/>
      <c r="AE33" s="275"/>
      <c r="AF33" s="269" t="s">
        <v>704</v>
      </c>
      <c r="AG33" s="281">
        <v>0</v>
      </c>
      <c r="AH33" s="59"/>
      <c r="AI33" s="69"/>
    </row>
    <row r="34" spans="2:35" ht="34.5" customHeight="1" thickBot="1" x14ac:dyDescent="0.3">
      <c r="B34" s="70"/>
      <c r="C34" s="565" t="s">
        <v>287</v>
      </c>
      <c r="D34" s="565"/>
      <c r="E34" s="71"/>
      <c r="F34" s="71"/>
      <c r="G34" s="71"/>
      <c r="H34" s="69"/>
      <c r="I34" s="324"/>
      <c r="K34" s="257"/>
      <c r="M34" s="285"/>
      <c r="N34" s="22"/>
      <c r="O34" s="297">
        <f>+AG35+X35+O32</f>
        <v>1417113.048</v>
      </c>
      <c r="P34" s="13"/>
      <c r="S34" s="21"/>
      <c r="T34" s="70"/>
      <c r="U34" s="275"/>
      <c r="V34" s="275"/>
      <c r="W34" s="148" t="s">
        <v>705</v>
      </c>
      <c r="X34" s="282">
        <v>98523.590000000011</v>
      </c>
      <c r="Y34" s="71"/>
      <c r="Z34" s="69"/>
      <c r="AC34" s="70"/>
      <c r="AD34" s="275"/>
      <c r="AE34" s="275"/>
      <c r="AF34" s="148" t="s">
        <v>705</v>
      </c>
      <c r="AG34" s="282">
        <v>116588.6</v>
      </c>
      <c r="AH34" s="59"/>
      <c r="AI34" s="69"/>
    </row>
    <row r="35" spans="2:35" ht="50.1" customHeight="1" thickBot="1" x14ac:dyDescent="0.3">
      <c r="B35" s="70"/>
      <c r="C35" s="565" t="s">
        <v>289</v>
      </c>
      <c r="D35" s="565"/>
      <c r="E35" s="129" t="s">
        <v>219</v>
      </c>
      <c r="F35" s="258" t="s">
        <v>221</v>
      </c>
      <c r="G35" s="145" t="s">
        <v>251</v>
      </c>
      <c r="H35" s="69"/>
      <c r="I35" s="324"/>
      <c r="K35" s="257"/>
      <c r="N35" s="589"/>
      <c r="O35" s="589"/>
      <c r="P35" s="13"/>
      <c r="T35" s="70"/>
      <c r="U35" s="275"/>
      <c r="V35" s="275"/>
      <c r="W35" s="283" t="s">
        <v>283</v>
      </c>
      <c r="X35" s="284">
        <f>SUM(X17:X34)</f>
        <v>561018.73</v>
      </c>
      <c r="Y35" s="71"/>
      <c r="Z35" s="69"/>
      <c r="AC35" s="70"/>
      <c r="AD35" s="275"/>
      <c r="AE35" s="275"/>
      <c r="AF35" s="283" t="s">
        <v>283</v>
      </c>
      <c r="AG35" s="284">
        <f>SUM(AG17:AG34)</f>
        <v>292647.59999999998</v>
      </c>
      <c r="AH35" s="59"/>
      <c r="AI35" s="69"/>
    </row>
    <row r="36" spans="2:35" ht="90.75" thickBot="1" x14ac:dyDescent="0.3">
      <c r="B36" s="70"/>
      <c r="C36" s="49"/>
      <c r="D36" s="49"/>
      <c r="E36" s="269" t="s">
        <v>691</v>
      </c>
      <c r="F36" s="327">
        <v>0</v>
      </c>
      <c r="G36" s="33" t="s">
        <v>891</v>
      </c>
      <c r="H36" s="69"/>
      <c r="I36" s="324"/>
      <c r="K36" s="257"/>
      <c r="N36" s="588"/>
      <c r="O36" s="588"/>
      <c r="P36" s="13"/>
      <c r="T36" s="72"/>
      <c r="U36" s="53"/>
      <c r="V36" s="53"/>
      <c r="W36" s="54"/>
      <c r="X36" s="54"/>
      <c r="Y36" s="54"/>
      <c r="Z36" s="74"/>
      <c r="AC36" s="72"/>
      <c r="AD36" s="53"/>
      <c r="AE36" s="53"/>
      <c r="AF36" s="54"/>
      <c r="AG36" s="54"/>
      <c r="AH36" s="54"/>
      <c r="AI36" s="74"/>
    </row>
    <row r="37" spans="2:35" ht="45" x14ac:dyDescent="0.25">
      <c r="B37" s="70"/>
      <c r="C37" s="49"/>
      <c r="D37" s="49"/>
      <c r="E37" s="269" t="s">
        <v>692</v>
      </c>
      <c r="F37" s="327">
        <v>11948.45</v>
      </c>
      <c r="G37" s="23" t="s">
        <v>891</v>
      </c>
      <c r="H37" s="69"/>
      <c r="I37" s="324"/>
      <c r="K37" s="257"/>
      <c r="N37" s="13"/>
      <c r="O37" s="13"/>
      <c r="P37" s="13"/>
      <c r="T37" s="257"/>
      <c r="V37" s="285"/>
      <c r="W37" s="22"/>
      <c r="X37" s="22"/>
      <c r="Y37" s="13"/>
      <c r="AC37" s="257"/>
      <c r="AF37" s="22"/>
      <c r="AG37" s="22"/>
      <c r="AH37" s="286"/>
    </row>
    <row r="38" spans="2:35" ht="45" x14ac:dyDescent="0.25">
      <c r="B38" s="70"/>
      <c r="C38" s="49"/>
      <c r="D38" s="49"/>
      <c r="E38" s="269" t="s">
        <v>693</v>
      </c>
      <c r="F38" s="327">
        <v>6768</v>
      </c>
      <c r="G38" s="23" t="s">
        <v>891</v>
      </c>
      <c r="H38" s="69"/>
      <c r="I38" s="324"/>
      <c r="K38" s="257"/>
      <c r="N38" s="13"/>
      <c r="O38" s="13"/>
      <c r="P38" s="13"/>
      <c r="T38" s="257"/>
      <c r="W38" s="589"/>
      <c r="X38" s="589"/>
      <c r="Y38" s="13"/>
      <c r="AC38" s="257"/>
      <c r="AF38" s="589"/>
      <c r="AG38" s="589"/>
      <c r="AH38" s="13"/>
    </row>
    <row r="39" spans="2:35" ht="75" x14ac:dyDescent="0.25">
      <c r="B39" s="70"/>
      <c r="C39" s="49"/>
      <c r="D39" s="49"/>
      <c r="E39" s="269" t="s">
        <v>694</v>
      </c>
      <c r="F39" s="327">
        <v>5400</v>
      </c>
      <c r="G39" s="23" t="s">
        <v>891</v>
      </c>
      <c r="H39" s="69"/>
      <c r="I39" s="324"/>
      <c r="K39" s="257"/>
      <c r="N39" s="588"/>
      <c r="O39" s="588"/>
      <c r="P39" s="13"/>
      <c r="T39" s="257"/>
      <c r="W39" s="588"/>
      <c r="X39" s="588"/>
      <c r="Y39" s="13"/>
      <c r="AC39" s="257"/>
      <c r="AF39" s="588"/>
      <c r="AG39" s="588"/>
      <c r="AH39" s="13"/>
    </row>
    <row r="40" spans="2:35" ht="60" x14ac:dyDescent="0.25">
      <c r="B40" s="70"/>
      <c r="C40" s="49"/>
      <c r="D40" s="49"/>
      <c r="E40" s="269" t="s">
        <v>695</v>
      </c>
      <c r="F40" s="327">
        <v>5358</v>
      </c>
      <c r="G40" s="23" t="s">
        <v>891</v>
      </c>
      <c r="H40" s="69"/>
      <c r="I40" s="324"/>
      <c r="N40" s="588"/>
      <c r="O40" s="588"/>
      <c r="P40" s="13"/>
      <c r="T40" s="257"/>
      <c r="W40" s="13"/>
      <c r="X40" s="13"/>
      <c r="Y40" s="13"/>
      <c r="AC40" s="257"/>
      <c r="AF40" s="13"/>
      <c r="AG40" s="13"/>
      <c r="AH40" s="13"/>
    </row>
    <row r="41" spans="2:35" ht="75" x14ac:dyDescent="0.25">
      <c r="B41" s="70"/>
      <c r="C41" s="49"/>
      <c r="D41" s="49"/>
      <c r="E41" s="269" t="s">
        <v>696</v>
      </c>
      <c r="F41" s="327">
        <v>14100</v>
      </c>
      <c r="G41" s="23" t="s">
        <v>891</v>
      </c>
      <c r="H41" s="69"/>
      <c r="I41" s="324"/>
      <c r="N41" s="28"/>
      <c r="O41" s="13"/>
      <c r="P41" s="13"/>
      <c r="T41" s="257"/>
      <c r="W41" s="13"/>
      <c r="X41" s="13"/>
      <c r="Y41" s="13"/>
      <c r="AC41" s="257"/>
      <c r="AF41" s="13"/>
      <c r="AG41" s="13"/>
      <c r="AH41" s="13"/>
    </row>
    <row r="42" spans="2:35" ht="45" x14ac:dyDescent="0.25">
      <c r="B42" s="70"/>
      <c r="C42" s="49"/>
      <c r="D42" s="49"/>
      <c r="E42" s="269" t="s">
        <v>697</v>
      </c>
      <c r="F42" s="327">
        <v>4521.6499999999996</v>
      </c>
      <c r="G42" s="23" t="s">
        <v>891</v>
      </c>
      <c r="H42" s="69"/>
      <c r="I42" s="324"/>
      <c r="N42" s="28"/>
      <c r="O42" s="28"/>
      <c r="P42" s="12"/>
      <c r="T42" s="257"/>
      <c r="W42" s="588"/>
      <c r="X42" s="588"/>
      <c r="Y42" s="13"/>
      <c r="AC42" s="257"/>
      <c r="AF42" s="588"/>
      <c r="AG42" s="588"/>
      <c r="AH42" s="13"/>
    </row>
    <row r="43" spans="2:35" ht="90" x14ac:dyDescent="0.25">
      <c r="B43" s="70"/>
      <c r="C43" s="49"/>
      <c r="D43" s="49"/>
      <c r="E43" s="269" t="s">
        <v>698</v>
      </c>
      <c r="F43" s="327">
        <v>427321.48</v>
      </c>
      <c r="G43" s="23" t="s">
        <v>891</v>
      </c>
      <c r="H43" s="69"/>
      <c r="I43" s="324"/>
      <c r="N43" s="29"/>
      <c r="O43" s="29"/>
      <c r="W43" s="588"/>
      <c r="X43" s="588"/>
      <c r="Y43" s="13"/>
      <c r="AF43" s="588"/>
      <c r="AG43" s="588"/>
      <c r="AH43" s="13"/>
    </row>
    <row r="44" spans="2:35" ht="45" x14ac:dyDescent="0.25">
      <c r="B44" s="70"/>
      <c r="C44" s="49"/>
      <c r="D44" s="49"/>
      <c r="E44" s="269" t="s">
        <v>699</v>
      </c>
      <c r="F44" s="327">
        <v>10000</v>
      </c>
      <c r="G44" s="23" t="s">
        <v>891</v>
      </c>
      <c r="H44" s="69"/>
      <c r="I44" s="324"/>
      <c r="N44" s="29"/>
      <c r="O44" s="29"/>
      <c r="W44" s="28"/>
      <c r="X44" s="13"/>
      <c r="Y44" s="13"/>
      <c r="AF44" s="28"/>
      <c r="AG44" s="13"/>
      <c r="AH44" s="13"/>
    </row>
    <row r="45" spans="2:35" ht="45" x14ac:dyDescent="0.25">
      <c r="B45" s="70"/>
      <c r="C45" s="49"/>
      <c r="D45" s="49"/>
      <c r="E45" s="269" t="s">
        <v>700</v>
      </c>
      <c r="F45" s="327">
        <v>52845.919999999998</v>
      </c>
      <c r="G45" s="23" t="s">
        <v>891</v>
      </c>
      <c r="H45" s="69"/>
      <c r="I45" s="324"/>
      <c r="W45" s="28"/>
      <c r="X45" s="28"/>
      <c r="Y45" s="12"/>
      <c r="AF45" s="28"/>
      <c r="AG45" s="28"/>
      <c r="AH45" s="12"/>
    </row>
    <row r="46" spans="2:35" ht="90" x14ac:dyDescent="0.25">
      <c r="B46" s="70"/>
      <c r="C46" s="49"/>
      <c r="D46" s="49"/>
      <c r="E46" s="270" t="s">
        <v>701</v>
      </c>
      <c r="F46" s="327">
        <v>2418541.67</v>
      </c>
      <c r="G46" s="23" t="s">
        <v>891</v>
      </c>
      <c r="H46" s="69"/>
      <c r="I46" s="324"/>
      <c r="W46" s="29"/>
      <c r="X46" s="29"/>
      <c r="AF46" s="29"/>
      <c r="AG46" s="29"/>
    </row>
    <row r="47" spans="2:35" ht="45" x14ac:dyDescent="0.25">
      <c r="B47" s="70"/>
      <c r="C47" s="49"/>
      <c r="D47" s="49"/>
      <c r="E47" s="269" t="s">
        <v>702</v>
      </c>
      <c r="F47" s="327">
        <v>447000</v>
      </c>
      <c r="G47" s="23" t="s">
        <v>891</v>
      </c>
      <c r="H47" s="69"/>
      <c r="I47" s="324"/>
      <c r="L47" s="287"/>
      <c r="M47" s="287"/>
      <c r="N47" s="288"/>
      <c r="O47" s="288"/>
      <c r="W47" s="29"/>
      <c r="X47" s="29"/>
      <c r="AF47" s="29"/>
      <c r="AG47" s="29"/>
    </row>
    <row r="48" spans="2:35" ht="60" x14ac:dyDescent="0.25">
      <c r="B48" s="70"/>
      <c r="C48" s="49"/>
      <c r="D48" s="49"/>
      <c r="E48" s="269" t="s">
        <v>703</v>
      </c>
      <c r="F48" s="327">
        <v>33511.85</v>
      </c>
      <c r="G48" s="23" t="s">
        <v>891</v>
      </c>
      <c r="H48" s="69"/>
      <c r="I48" s="324"/>
      <c r="L48" s="289"/>
      <c r="M48" s="289"/>
      <c r="N48" s="289"/>
      <c r="O48" s="289"/>
      <c r="P48" s="290"/>
    </row>
    <row r="49" spans="2:36" ht="30.75" thickBot="1" x14ac:dyDescent="0.3">
      <c r="B49" s="70"/>
      <c r="C49" s="49"/>
      <c r="D49" s="49"/>
      <c r="E49" s="269" t="s">
        <v>704</v>
      </c>
      <c r="F49" s="327">
        <v>61924</v>
      </c>
      <c r="G49" s="296" t="s">
        <v>891</v>
      </c>
      <c r="H49" s="69"/>
      <c r="I49" s="324"/>
    </row>
    <row r="50" spans="2:36" ht="30.75" thickBot="1" x14ac:dyDescent="0.3">
      <c r="B50" s="70"/>
      <c r="C50" s="49"/>
      <c r="D50" s="49"/>
      <c r="E50" s="148" t="s">
        <v>705</v>
      </c>
      <c r="F50" s="327">
        <v>90000</v>
      </c>
      <c r="G50" s="33" t="s">
        <v>891</v>
      </c>
      <c r="H50" s="69"/>
      <c r="I50" s="324"/>
      <c r="M50" s="291"/>
      <c r="N50" s="291"/>
      <c r="O50" s="292"/>
      <c r="U50" s="287"/>
      <c r="V50" s="287"/>
      <c r="W50" s="288"/>
      <c r="X50" s="288"/>
    </row>
    <row r="51" spans="2:36" ht="15.75" thickBot="1" x14ac:dyDescent="0.3">
      <c r="B51" s="70"/>
      <c r="C51" s="49"/>
      <c r="D51" s="49"/>
      <c r="E51" s="144" t="s">
        <v>283</v>
      </c>
      <c r="F51" s="328">
        <f>SUM(F36:F50)</f>
        <v>3589241.02</v>
      </c>
      <c r="G51" s="143"/>
      <c r="H51" s="69"/>
      <c r="I51" s="324"/>
      <c r="U51" s="289"/>
      <c r="V51" s="289"/>
      <c r="W51" s="289"/>
      <c r="X51" s="289"/>
      <c r="Y51" s="290"/>
    </row>
    <row r="52" spans="2:36" x14ac:dyDescent="0.25">
      <c r="B52" s="70"/>
      <c r="C52" s="49"/>
      <c r="D52" s="49"/>
      <c r="E52" s="71"/>
      <c r="F52" s="71"/>
      <c r="G52" s="71"/>
      <c r="H52" s="69"/>
      <c r="I52" s="324"/>
    </row>
    <row r="53" spans="2:36" ht="34.5" customHeight="1" thickBot="1" x14ac:dyDescent="0.3">
      <c r="B53" s="70"/>
      <c r="C53" s="565" t="s">
        <v>290</v>
      </c>
      <c r="D53" s="565"/>
      <c r="E53" s="565"/>
      <c r="F53" s="565"/>
      <c r="G53" s="149"/>
      <c r="H53" s="69"/>
      <c r="I53" s="324"/>
      <c r="V53" s="291"/>
      <c r="W53" s="291"/>
      <c r="X53" s="292"/>
    </row>
    <row r="54" spans="2:36" ht="63.75" customHeight="1" thickBot="1" x14ac:dyDescent="0.3">
      <c r="B54" s="70"/>
      <c r="C54" s="565" t="s">
        <v>215</v>
      </c>
      <c r="D54" s="565"/>
      <c r="E54" s="574" t="s">
        <v>706</v>
      </c>
      <c r="F54" s="575"/>
      <c r="G54" s="71"/>
      <c r="H54" s="69"/>
      <c r="I54" s="324"/>
      <c r="R54" s="293"/>
      <c r="AA54" s="293"/>
      <c r="AB54" s="293"/>
    </row>
    <row r="55" spans="2:36" ht="15.75" thickBot="1" x14ac:dyDescent="0.3">
      <c r="B55" s="70"/>
      <c r="C55" s="573"/>
      <c r="D55" s="573"/>
      <c r="E55" s="573"/>
      <c r="F55" s="573"/>
      <c r="G55" s="71"/>
      <c r="H55" s="69"/>
      <c r="I55" s="324"/>
    </row>
    <row r="56" spans="2:36" ht="59.25" customHeight="1" thickBot="1" x14ac:dyDescent="0.3">
      <c r="B56" s="70"/>
      <c r="C56" s="565" t="s">
        <v>216</v>
      </c>
      <c r="D56" s="565"/>
      <c r="E56" s="568">
        <v>590196</v>
      </c>
      <c r="F56" s="569"/>
      <c r="G56" s="71"/>
      <c r="H56" s="69"/>
      <c r="I56" s="324"/>
    </row>
    <row r="57" spans="2:36" ht="368.25" customHeight="1" thickBot="1" x14ac:dyDescent="0.3">
      <c r="B57" s="70"/>
      <c r="C57" s="565" t="s">
        <v>217</v>
      </c>
      <c r="D57" s="565"/>
      <c r="E57" s="566" t="s">
        <v>1047</v>
      </c>
      <c r="F57" s="567"/>
      <c r="G57" s="71"/>
      <c r="H57" s="69"/>
      <c r="I57" s="324"/>
    </row>
    <row r="58" spans="2:36" x14ac:dyDescent="0.25">
      <c r="B58" s="70"/>
      <c r="C58" s="49"/>
      <c r="D58" s="49"/>
      <c r="E58" s="71"/>
      <c r="F58" s="71"/>
      <c r="G58" s="71"/>
      <c r="H58" s="69"/>
      <c r="I58" s="324"/>
      <c r="L58" s="273">
        <f>599679.91+F32</f>
        <v>1453520.037</v>
      </c>
      <c r="M58" s="508">
        <f>515331.41/L58</f>
        <v>0.35454028625819345</v>
      </c>
    </row>
    <row r="59" spans="2:36" ht="15.75" thickBot="1" x14ac:dyDescent="0.3">
      <c r="B59" s="72"/>
      <c r="C59" s="584"/>
      <c r="D59" s="584"/>
      <c r="E59" s="73"/>
      <c r="F59" s="54"/>
      <c r="G59" s="54"/>
      <c r="H59" s="74"/>
      <c r="I59" s="324"/>
      <c r="L59" s="294"/>
      <c r="M59" s="294"/>
    </row>
    <row r="60" spans="2:36" s="25" customFormat="1" ht="65.099999999999994" customHeight="1" x14ac:dyDescent="0.25">
      <c r="B60" s="24"/>
      <c r="C60" s="585"/>
      <c r="D60" s="585"/>
      <c r="E60" s="586"/>
      <c r="F60" s="586"/>
      <c r="G60" s="13"/>
      <c r="I60" s="325"/>
      <c r="K60" s="19"/>
      <c r="L60" s="19"/>
      <c r="M60" s="19"/>
      <c r="N60" s="20"/>
      <c r="O60" s="20"/>
      <c r="P60" s="20"/>
      <c r="Q60" s="20"/>
      <c r="R60" s="20"/>
      <c r="T60" s="19"/>
      <c r="U60" s="19"/>
      <c r="V60" s="19"/>
      <c r="W60" s="20"/>
      <c r="X60" s="20"/>
      <c r="Y60" s="20"/>
      <c r="Z60" s="20"/>
      <c r="AA60" s="20"/>
      <c r="AB60" s="20"/>
      <c r="AC60" s="19"/>
      <c r="AD60" s="19"/>
      <c r="AE60" s="19"/>
      <c r="AF60" s="20"/>
      <c r="AG60" s="20"/>
      <c r="AH60" s="20"/>
      <c r="AI60" s="20"/>
      <c r="AJ60" s="20"/>
    </row>
    <row r="61" spans="2:36" ht="59.25" customHeight="1" x14ac:dyDescent="0.25">
      <c r="B61" s="24"/>
      <c r="C61" s="26"/>
      <c r="D61" s="26"/>
      <c r="E61" s="22"/>
      <c r="F61" s="22"/>
      <c r="G61" s="13"/>
    </row>
    <row r="62" spans="2:36" ht="50.1" customHeight="1" x14ac:dyDescent="0.25">
      <c r="B62" s="24"/>
      <c r="C62" s="587"/>
      <c r="D62" s="587"/>
      <c r="E62" s="589"/>
      <c r="F62" s="589"/>
      <c r="G62" s="13"/>
      <c r="R62" s="25"/>
      <c r="U62" s="294">
        <f>35720+77265</f>
        <v>112985</v>
      </c>
      <c r="V62" s="294">
        <f>242222.42+107070+114509.33</f>
        <v>463801.75000000006</v>
      </c>
      <c r="AA62" s="25"/>
      <c r="AB62" s="25"/>
    </row>
    <row r="63" spans="2:36" ht="99.95" customHeight="1" x14ac:dyDescent="0.25">
      <c r="B63" s="24"/>
      <c r="C63" s="587"/>
      <c r="D63" s="587"/>
      <c r="E63" s="588"/>
      <c r="F63" s="588"/>
      <c r="G63" s="13"/>
    </row>
    <row r="64" spans="2:36" x14ac:dyDescent="0.25">
      <c r="B64" s="24"/>
      <c r="C64" s="24"/>
      <c r="D64" s="24"/>
      <c r="E64" s="13"/>
      <c r="F64" s="13"/>
      <c r="G64" s="13"/>
    </row>
    <row r="65" spans="2:7" x14ac:dyDescent="0.25">
      <c r="B65" s="24"/>
      <c r="C65" s="585"/>
      <c r="D65" s="585"/>
      <c r="E65" s="13"/>
      <c r="F65" s="13"/>
      <c r="G65" s="13"/>
    </row>
    <row r="66" spans="2:7" ht="50.1" customHeight="1" x14ac:dyDescent="0.25">
      <c r="B66" s="24"/>
      <c r="C66" s="585"/>
      <c r="D66" s="585"/>
      <c r="E66" s="588"/>
      <c r="F66" s="588"/>
      <c r="G66" s="13"/>
    </row>
    <row r="67" spans="2:7" ht="99.95" customHeight="1" x14ac:dyDescent="0.25">
      <c r="B67" s="24"/>
      <c r="C67" s="587"/>
      <c r="D67" s="587"/>
      <c r="E67" s="588"/>
      <c r="F67" s="588"/>
      <c r="G67" s="13"/>
    </row>
    <row r="68" spans="2:7" x14ac:dyDescent="0.25">
      <c r="B68" s="24"/>
      <c r="C68" s="27"/>
      <c r="D68" s="24"/>
      <c r="E68" s="28"/>
      <c r="F68" s="13"/>
      <c r="G68" s="13"/>
    </row>
    <row r="69" spans="2:7" x14ac:dyDescent="0.25">
      <c r="B69" s="24"/>
      <c r="C69" s="27"/>
      <c r="D69" s="27"/>
      <c r="E69" s="28"/>
      <c r="F69" s="28"/>
      <c r="G69" s="12"/>
    </row>
    <row r="70" spans="2:7" x14ac:dyDescent="0.25">
      <c r="E70" s="29"/>
      <c r="F70" s="29"/>
    </row>
    <row r="71" spans="2:7" x14ac:dyDescent="0.25">
      <c r="E71" s="29"/>
      <c r="F71" s="29"/>
    </row>
  </sheetData>
  <mergeCells count="81">
    <mergeCell ref="N39:O39"/>
    <mergeCell ref="N40:O40"/>
    <mergeCell ref="W42:X42"/>
    <mergeCell ref="AF42:AG42"/>
    <mergeCell ref="W43:X43"/>
    <mergeCell ref="AF43:AG43"/>
    <mergeCell ref="L3:P3"/>
    <mergeCell ref="K4:O4"/>
    <mergeCell ref="L5:O5"/>
    <mergeCell ref="L7:M7"/>
    <mergeCell ref="L8:O8"/>
    <mergeCell ref="L9:M9"/>
    <mergeCell ref="N9:O9"/>
    <mergeCell ref="L10:M10"/>
    <mergeCell ref="N10:O10"/>
    <mergeCell ref="L15:M15"/>
    <mergeCell ref="L16:M16"/>
    <mergeCell ref="N35:O35"/>
    <mergeCell ref="U16:V16"/>
    <mergeCell ref="AD16:AE16"/>
    <mergeCell ref="W38:X38"/>
    <mergeCell ref="N36:O36"/>
    <mergeCell ref="AF38:AG38"/>
    <mergeCell ref="W39:X39"/>
    <mergeCell ref="AF39:AG39"/>
    <mergeCell ref="U10:V10"/>
    <mergeCell ref="W10:X10"/>
    <mergeCell ref="AD10:AE10"/>
    <mergeCell ref="AF10:AG10"/>
    <mergeCell ref="U15:V15"/>
    <mergeCell ref="AD15:AE15"/>
    <mergeCell ref="U7:V7"/>
    <mergeCell ref="AD7:AE7"/>
    <mergeCell ref="U8:X8"/>
    <mergeCell ref="AD8:AG8"/>
    <mergeCell ref="U9:V9"/>
    <mergeCell ref="W9:X9"/>
    <mergeCell ref="AD9:AE9"/>
    <mergeCell ref="AF9:AG9"/>
    <mergeCell ref="U3:Y3"/>
    <mergeCell ref="AD3:AH3"/>
    <mergeCell ref="T4:X4"/>
    <mergeCell ref="AC4:AG4"/>
    <mergeCell ref="U5:X5"/>
    <mergeCell ref="AD5:AG5"/>
    <mergeCell ref="C59:D59"/>
    <mergeCell ref="C60:D60"/>
    <mergeCell ref="E60:F60"/>
    <mergeCell ref="C53:F53"/>
    <mergeCell ref="C67:D67"/>
    <mergeCell ref="E66:F66"/>
    <mergeCell ref="E67:F67"/>
    <mergeCell ref="E63:F63"/>
    <mergeCell ref="E62:F62"/>
    <mergeCell ref="C62:D62"/>
    <mergeCell ref="C63:D63"/>
    <mergeCell ref="C66:D66"/>
    <mergeCell ref="C65:D65"/>
    <mergeCell ref="C3:G3"/>
    <mergeCell ref="C55:F55"/>
    <mergeCell ref="C9:D9"/>
    <mergeCell ref="C10:D10"/>
    <mergeCell ref="C34:D34"/>
    <mergeCell ref="C35:D35"/>
    <mergeCell ref="C54:D54"/>
    <mergeCell ref="E54:F54"/>
    <mergeCell ref="C5:F5"/>
    <mergeCell ref="B4:F4"/>
    <mergeCell ref="C16:D16"/>
    <mergeCell ref="C7:D7"/>
    <mergeCell ref="C15:D15"/>
    <mergeCell ref="C13:F13"/>
    <mergeCell ref="E12:F12"/>
    <mergeCell ref="E9:F9"/>
    <mergeCell ref="E10:F10"/>
    <mergeCell ref="C8:F8"/>
    <mergeCell ref="C12:D12"/>
    <mergeCell ref="C57:D57"/>
    <mergeCell ref="C56:D56"/>
    <mergeCell ref="E57:F57"/>
    <mergeCell ref="E56:F56"/>
  </mergeCells>
  <dataValidations count="3">
    <dataValidation type="whole" allowBlank="1" showInputMessage="1" showErrorMessage="1" sqref="E62 E56 E9 AF38 AF9 W38 W9 N35 N9">
      <formula1>-999999999</formula1>
      <formula2>999999999</formula2>
    </dataValidation>
    <dataValidation type="list" allowBlank="1" showInputMessage="1" showErrorMessage="1" sqref="E66">
      <formula1>$T$75:$T$76</formula1>
    </dataValidation>
    <dataValidation type="list" allowBlank="1" showInputMessage="1" showErrorMessage="1" sqref="AF42 W42 N39">
      <formula1>#REF!</formula1>
    </dataValidation>
  </dataValidations>
  <pageMargins left="0.25" right="0.25" top="0.18" bottom="0.19" header="0.17" footer="0.17"/>
  <pageSetup scale="95"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64"/>
  <sheetViews>
    <sheetView topLeftCell="A16" zoomScaleNormal="100" workbookViewId="0">
      <selection activeCell="D18" sqref="D18"/>
    </sheetView>
  </sheetViews>
  <sheetFormatPr defaultColWidth="9.140625" defaultRowHeight="15" x14ac:dyDescent="0.25"/>
  <cols>
    <col min="1" max="2" width="1.85546875" customWidth="1"/>
    <col min="3" max="4" width="22.85546875" customWidth="1"/>
    <col min="5" max="5" width="42.7109375" customWidth="1"/>
    <col min="6" max="6" width="56.5703125" customWidth="1"/>
    <col min="7" max="7" width="2" customWidth="1"/>
    <col min="8" max="8" width="1.5703125" customWidth="1"/>
  </cols>
  <sheetData>
    <row r="1" spans="2:11" ht="15.75" thickBot="1" x14ac:dyDescent="0.3"/>
    <row r="2" spans="2:11" ht="15.75" thickBot="1" x14ac:dyDescent="0.3">
      <c r="B2" s="88"/>
      <c r="C2" s="89"/>
      <c r="D2" s="89"/>
      <c r="E2" s="89"/>
      <c r="F2" s="89"/>
      <c r="G2" s="90"/>
    </row>
    <row r="3" spans="2:11" ht="21" thickBot="1" x14ac:dyDescent="0.35">
      <c r="B3" s="91"/>
      <c r="C3" s="570" t="s">
        <v>222</v>
      </c>
      <c r="D3" s="571"/>
      <c r="E3" s="571"/>
      <c r="F3" s="572"/>
      <c r="G3" s="56"/>
    </row>
    <row r="4" spans="2:11" x14ac:dyDescent="0.25">
      <c r="B4" s="612"/>
      <c r="C4" s="613"/>
      <c r="D4" s="613"/>
      <c r="E4" s="613"/>
      <c r="F4" s="613"/>
      <c r="G4" s="56"/>
    </row>
    <row r="5" spans="2:11" x14ac:dyDescent="0.25">
      <c r="B5" s="57"/>
      <c r="C5" s="614"/>
      <c r="D5" s="614"/>
      <c r="E5" s="614"/>
      <c r="F5" s="614"/>
      <c r="G5" s="56"/>
    </row>
    <row r="6" spans="2:11" x14ac:dyDescent="0.25">
      <c r="B6" s="57"/>
      <c r="C6" s="58"/>
      <c r="D6" s="59"/>
      <c r="E6" s="58"/>
      <c r="F6" s="59"/>
      <c r="G6" s="56"/>
    </row>
    <row r="7" spans="2:11" x14ac:dyDescent="0.25">
      <c r="B7" s="57"/>
      <c r="C7" s="615" t="s">
        <v>233</v>
      </c>
      <c r="D7" s="615"/>
      <c r="E7" s="60"/>
      <c r="F7" s="59"/>
      <c r="G7" s="56"/>
    </row>
    <row r="8" spans="2:11" ht="15.75" thickBot="1" x14ac:dyDescent="0.3">
      <c r="B8" s="57"/>
      <c r="C8" s="591" t="s">
        <v>296</v>
      </c>
      <c r="D8" s="591"/>
      <c r="E8" s="591"/>
      <c r="F8" s="591"/>
      <c r="G8" s="56"/>
    </row>
    <row r="9" spans="2:11" ht="15.75" thickBot="1" x14ac:dyDescent="0.3">
      <c r="B9" s="57"/>
      <c r="C9" s="34" t="s">
        <v>235</v>
      </c>
      <c r="D9" s="35" t="s">
        <v>234</v>
      </c>
      <c r="E9" s="616" t="s">
        <v>275</v>
      </c>
      <c r="F9" s="617"/>
      <c r="G9" s="56"/>
    </row>
    <row r="10" spans="2:11" ht="171" customHeight="1" x14ac:dyDescent="0.25">
      <c r="B10" s="57"/>
      <c r="C10" s="298" t="s">
        <v>725</v>
      </c>
      <c r="D10" s="541" t="s">
        <v>726</v>
      </c>
      <c r="E10" s="608" t="s">
        <v>1124</v>
      </c>
      <c r="F10" s="609"/>
      <c r="G10" s="56"/>
    </row>
    <row r="11" spans="2:11" ht="153.75" customHeight="1" x14ac:dyDescent="0.25">
      <c r="B11" s="57"/>
      <c r="C11" s="299" t="s">
        <v>727</v>
      </c>
      <c r="D11" s="364" t="s">
        <v>726</v>
      </c>
      <c r="E11" s="610" t="s">
        <v>1188</v>
      </c>
      <c r="F11" s="610"/>
      <c r="G11" s="56"/>
    </row>
    <row r="12" spans="2:11" ht="277.5" customHeight="1" x14ac:dyDescent="0.25">
      <c r="B12" s="57"/>
      <c r="C12" s="299" t="s">
        <v>1125</v>
      </c>
      <c r="D12" s="364" t="s">
        <v>726</v>
      </c>
      <c r="E12" s="610" t="s">
        <v>1189</v>
      </c>
      <c r="F12" s="610"/>
      <c r="G12" s="56"/>
    </row>
    <row r="13" spans="2:11" ht="259.5" customHeight="1" x14ac:dyDescent="0.25">
      <c r="B13" s="57"/>
      <c r="C13" s="299" t="s">
        <v>729</v>
      </c>
      <c r="D13" s="300" t="s">
        <v>730</v>
      </c>
      <c r="E13" s="610" t="s">
        <v>1190</v>
      </c>
      <c r="F13" s="610"/>
      <c r="G13" s="56"/>
    </row>
    <row r="14" spans="2:11" ht="230.25" customHeight="1" x14ac:dyDescent="0.25">
      <c r="B14" s="57"/>
      <c r="C14" s="299" t="s">
        <v>731</v>
      </c>
      <c r="D14" s="300" t="s">
        <v>730</v>
      </c>
      <c r="E14" s="610" t="s">
        <v>1191</v>
      </c>
      <c r="F14" s="610"/>
      <c r="G14" s="56"/>
    </row>
    <row r="15" spans="2:11" ht="124.5" customHeight="1" x14ac:dyDescent="0.25">
      <c r="B15" s="57"/>
      <c r="C15" s="299" t="s">
        <v>732</v>
      </c>
      <c r="D15" s="300" t="s">
        <v>730</v>
      </c>
      <c r="E15" s="610" t="s">
        <v>1192</v>
      </c>
      <c r="F15" s="610"/>
      <c r="G15" s="56"/>
      <c r="K15" t="s">
        <v>858</v>
      </c>
    </row>
    <row r="16" spans="2:11" ht="139.5" customHeight="1" x14ac:dyDescent="0.25">
      <c r="B16" s="57"/>
      <c r="C16" s="299" t="s">
        <v>733</v>
      </c>
      <c r="D16" s="300" t="s">
        <v>726</v>
      </c>
      <c r="E16" s="626" t="s">
        <v>1126</v>
      </c>
      <c r="F16" s="627"/>
      <c r="G16" s="56"/>
    </row>
    <row r="17" spans="2:7" ht="108" customHeight="1" x14ac:dyDescent="0.25">
      <c r="B17" s="57"/>
      <c r="C17" s="553" t="s">
        <v>1202</v>
      </c>
      <c r="D17" s="554" t="s">
        <v>730</v>
      </c>
      <c r="E17" s="630" t="s">
        <v>1203</v>
      </c>
      <c r="F17" s="631"/>
      <c r="G17" s="56"/>
    </row>
    <row r="18" spans="2:7" ht="78.75" customHeight="1" thickBot="1" x14ac:dyDescent="0.3">
      <c r="B18" s="57"/>
      <c r="C18" s="301" t="s">
        <v>734</v>
      </c>
      <c r="D18" s="302" t="s">
        <v>730</v>
      </c>
      <c r="E18" s="628" t="s">
        <v>859</v>
      </c>
      <c r="F18" s="629"/>
      <c r="G18" s="56"/>
    </row>
    <row r="19" spans="2:7" x14ac:dyDescent="0.25">
      <c r="B19" s="57"/>
      <c r="C19" s="59"/>
      <c r="D19" s="59"/>
      <c r="E19" s="59"/>
      <c r="F19" s="59"/>
      <c r="G19" s="56"/>
    </row>
    <row r="20" spans="2:7" x14ac:dyDescent="0.25">
      <c r="B20" s="57"/>
      <c r="C20" s="624" t="s">
        <v>258</v>
      </c>
      <c r="D20" s="624"/>
      <c r="E20" s="624"/>
      <c r="F20" s="624"/>
      <c r="G20" s="56"/>
    </row>
    <row r="21" spans="2:7" ht="15.75" thickBot="1" x14ac:dyDescent="0.3">
      <c r="B21" s="57"/>
      <c r="C21" s="625" t="s">
        <v>273</v>
      </c>
      <c r="D21" s="625"/>
      <c r="E21" s="625"/>
      <c r="F21" s="625"/>
      <c r="G21" s="56"/>
    </row>
    <row r="22" spans="2:7" ht="15.75" thickBot="1" x14ac:dyDescent="0.3">
      <c r="B22" s="57"/>
      <c r="C22" s="34" t="s">
        <v>235</v>
      </c>
      <c r="D22" s="35" t="s">
        <v>234</v>
      </c>
      <c r="E22" s="616" t="s">
        <v>275</v>
      </c>
      <c r="F22" s="617"/>
      <c r="G22" s="56"/>
    </row>
    <row r="23" spans="2:7" ht="80.25" customHeight="1" x14ac:dyDescent="0.25">
      <c r="B23" s="57"/>
      <c r="C23" s="298" t="s">
        <v>735</v>
      </c>
      <c r="D23" s="303" t="s">
        <v>736</v>
      </c>
      <c r="E23" s="620" t="s">
        <v>1063</v>
      </c>
      <c r="F23" s="620"/>
      <c r="G23" s="56"/>
    </row>
    <row r="24" spans="2:7" ht="93.75" customHeight="1" x14ac:dyDescent="0.25">
      <c r="B24" s="57"/>
      <c r="C24" s="299" t="s">
        <v>737</v>
      </c>
      <c r="D24" s="304" t="s">
        <v>730</v>
      </c>
      <c r="E24" s="621" t="s">
        <v>1127</v>
      </c>
      <c r="F24" s="621"/>
      <c r="G24" s="56"/>
    </row>
    <row r="25" spans="2:7" ht="393" customHeight="1" x14ac:dyDescent="0.25">
      <c r="B25" s="57"/>
      <c r="C25" s="305" t="s">
        <v>738</v>
      </c>
      <c r="D25" s="306" t="s">
        <v>728</v>
      </c>
      <c r="E25" s="622" t="s">
        <v>1193</v>
      </c>
      <c r="F25" s="623"/>
      <c r="G25" s="56"/>
    </row>
    <row r="26" spans="2:7" ht="168" customHeight="1" thickBot="1" x14ac:dyDescent="0.3">
      <c r="B26" s="57"/>
      <c r="C26" s="307" t="s">
        <v>739</v>
      </c>
      <c r="D26" s="365" t="s">
        <v>730</v>
      </c>
      <c r="E26" s="619" t="s">
        <v>1128</v>
      </c>
      <c r="F26" s="619"/>
      <c r="G26" s="56"/>
    </row>
    <row r="27" spans="2:7" x14ac:dyDescent="0.25">
      <c r="B27" s="57"/>
      <c r="C27" s="59"/>
      <c r="D27" s="59"/>
      <c r="E27" s="59"/>
      <c r="F27" s="59"/>
      <c r="G27" s="56"/>
    </row>
    <row r="28" spans="2:7" x14ac:dyDescent="0.25">
      <c r="B28" s="57"/>
      <c r="C28" s="59"/>
      <c r="D28" s="59"/>
      <c r="E28" s="59"/>
      <c r="F28" s="59"/>
      <c r="G28" s="56"/>
    </row>
    <row r="29" spans="2:7" ht="31.5" customHeight="1" x14ac:dyDescent="0.25">
      <c r="B29" s="57"/>
      <c r="C29" s="618" t="s">
        <v>257</v>
      </c>
      <c r="D29" s="618"/>
      <c r="E29" s="618"/>
      <c r="F29" s="618"/>
      <c r="G29" s="56"/>
    </row>
    <row r="30" spans="2:7" ht="15.75" thickBot="1" x14ac:dyDescent="0.3">
      <c r="B30" s="57"/>
      <c r="C30" s="591" t="s">
        <v>276</v>
      </c>
      <c r="D30" s="591"/>
      <c r="E30" s="611"/>
      <c r="F30" s="611"/>
      <c r="G30" s="56"/>
    </row>
    <row r="31" spans="2:7" ht="156.75" customHeight="1" thickBot="1" x14ac:dyDescent="0.3">
      <c r="B31" s="57"/>
      <c r="C31" s="605" t="s">
        <v>1194</v>
      </c>
      <c r="D31" s="606"/>
      <c r="E31" s="606"/>
      <c r="F31" s="607"/>
      <c r="G31" s="56"/>
    </row>
    <row r="32" spans="2:7" x14ac:dyDescent="0.25">
      <c r="B32" s="57"/>
      <c r="C32" s="59"/>
      <c r="D32" s="59"/>
      <c r="E32" s="59"/>
      <c r="F32" s="59"/>
      <c r="G32" s="56"/>
    </row>
    <row r="33" spans="2:7" s="514" customFormat="1" ht="12" x14ac:dyDescent="0.2">
      <c r="B33" s="509"/>
      <c r="C33" s="510" t="s">
        <v>1058</v>
      </c>
      <c r="D33" s="511"/>
      <c r="E33" s="512"/>
      <c r="F33" s="512"/>
      <c r="G33" s="513"/>
    </row>
    <row r="34" spans="2:7" s="514" customFormat="1" ht="12" x14ac:dyDescent="0.2">
      <c r="B34" s="509"/>
      <c r="C34" s="598" t="s">
        <v>1057</v>
      </c>
      <c r="D34" s="598"/>
      <c r="E34" s="512" t="s">
        <v>1066</v>
      </c>
      <c r="F34" s="512"/>
      <c r="G34" s="513"/>
    </row>
    <row r="35" spans="2:7" s="514" customFormat="1" ht="12" x14ac:dyDescent="0.2">
      <c r="B35" s="509"/>
      <c r="C35" s="598" t="s">
        <v>1059</v>
      </c>
      <c r="D35" s="598"/>
      <c r="E35" s="598" t="s">
        <v>1061</v>
      </c>
      <c r="F35" s="598"/>
      <c r="G35" s="513"/>
    </row>
    <row r="36" spans="2:7" s="514" customFormat="1" ht="12" x14ac:dyDescent="0.2">
      <c r="B36" s="509"/>
      <c r="C36" s="598" t="s">
        <v>1067</v>
      </c>
      <c r="D36" s="598"/>
      <c r="E36" s="598" t="s">
        <v>1056</v>
      </c>
      <c r="F36" s="598"/>
      <c r="G36" s="513"/>
    </row>
    <row r="37" spans="2:7" s="514" customFormat="1" ht="12" x14ac:dyDescent="0.2">
      <c r="B37" s="509"/>
      <c r="C37" s="598" t="s">
        <v>1060</v>
      </c>
      <c r="D37" s="598"/>
      <c r="E37" s="512"/>
      <c r="F37" s="512"/>
      <c r="G37" s="513"/>
    </row>
    <row r="38" spans="2:7" s="514" customFormat="1" ht="12" x14ac:dyDescent="0.2">
      <c r="B38" s="509"/>
      <c r="C38" s="598" t="s">
        <v>1062</v>
      </c>
      <c r="D38" s="598"/>
      <c r="E38" s="512"/>
      <c r="F38" s="512"/>
      <c r="G38" s="513"/>
    </row>
    <row r="39" spans="2:7" s="514" customFormat="1" ht="12" x14ac:dyDescent="0.2">
      <c r="B39" s="509"/>
      <c r="C39" s="598" t="s">
        <v>1061</v>
      </c>
      <c r="D39" s="598"/>
      <c r="E39" s="598"/>
      <c r="F39" s="598"/>
      <c r="G39" s="513"/>
    </row>
    <row r="40" spans="2:7" s="514" customFormat="1" ht="15" customHeight="1" x14ac:dyDescent="0.2">
      <c r="B40" s="509"/>
      <c r="C40" s="598" t="s">
        <v>1056</v>
      </c>
      <c r="D40" s="598"/>
      <c r="E40" s="512"/>
      <c r="F40" s="512"/>
      <c r="G40" s="513"/>
    </row>
    <row r="41" spans="2:7" ht="15.75" thickBot="1" x14ac:dyDescent="0.3">
      <c r="B41" s="61"/>
      <c r="C41" s="62"/>
      <c r="D41" s="62"/>
      <c r="E41" s="62"/>
      <c r="F41" s="62"/>
      <c r="G41" s="63"/>
    </row>
    <row r="42" spans="2:7" x14ac:dyDescent="0.25">
      <c r="B42" s="8"/>
      <c r="C42" s="8"/>
      <c r="D42" s="8"/>
      <c r="E42" s="8"/>
      <c r="F42" s="8"/>
      <c r="G42" s="8"/>
    </row>
    <row r="43" spans="2:7" x14ac:dyDescent="0.25">
      <c r="B43" s="8"/>
      <c r="C43" s="8"/>
      <c r="D43" s="8"/>
      <c r="E43" s="8"/>
      <c r="F43" s="8"/>
      <c r="G43" s="8"/>
    </row>
    <row r="44" spans="2:7" x14ac:dyDescent="0.25">
      <c r="B44" s="8"/>
      <c r="C44" s="8"/>
      <c r="D44" s="8"/>
      <c r="E44" s="8"/>
      <c r="F44" s="8"/>
      <c r="G44" s="8"/>
    </row>
    <row r="45" spans="2:7" x14ac:dyDescent="0.25">
      <c r="B45" s="8"/>
      <c r="C45" s="8"/>
      <c r="D45" s="8"/>
      <c r="E45" s="8"/>
      <c r="F45" s="8"/>
      <c r="G45" s="8"/>
    </row>
    <row r="46" spans="2:7" x14ac:dyDescent="0.25">
      <c r="B46" s="8"/>
      <c r="C46" s="8"/>
      <c r="D46" s="8"/>
      <c r="E46" s="8"/>
      <c r="F46" s="8"/>
      <c r="G46" s="8"/>
    </row>
    <row r="47" spans="2:7" x14ac:dyDescent="0.25">
      <c r="B47" s="8"/>
      <c r="C47" s="8"/>
      <c r="D47" s="8"/>
      <c r="E47" s="8"/>
      <c r="F47" s="8"/>
      <c r="G47" s="8"/>
    </row>
    <row r="48" spans="2:7" x14ac:dyDescent="0.25">
      <c r="B48" s="8"/>
      <c r="C48" s="601"/>
      <c r="D48" s="601"/>
      <c r="E48" s="7"/>
      <c r="F48" s="8"/>
      <c r="G48" s="8"/>
    </row>
    <row r="49" spans="2:7" x14ac:dyDescent="0.25">
      <c r="B49" s="8"/>
      <c r="C49" s="601"/>
      <c r="D49" s="601"/>
      <c r="E49" s="7"/>
      <c r="F49" s="8"/>
      <c r="G49" s="8"/>
    </row>
    <row r="50" spans="2:7" x14ac:dyDescent="0.25">
      <c r="B50" s="8"/>
      <c r="C50" s="602"/>
      <c r="D50" s="602"/>
      <c r="E50" s="602"/>
      <c r="F50" s="602"/>
      <c r="G50" s="8"/>
    </row>
    <row r="51" spans="2:7" x14ac:dyDescent="0.25">
      <c r="B51" s="8"/>
      <c r="C51" s="599"/>
      <c r="D51" s="599"/>
      <c r="E51" s="604"/>
      <c r="F51" s="604"/>
      <c r="G51" s="8"/>
    </row>
    <row r="52" spans="2:7" x14ac:dyDescent="0.25">
      <c r="B52" s="8"/>
      <c r="C52" s="599"/>
      <c r="D52" s="599"/>
      <c r="E52" s="600"/>
      <c r="F52" s="600"/>
      <c r="G52" s="8"/>
    </row>
    <row r="53" spans="2:7" x14ac:dyDescent="0.25">
      <c r="B53" s="8"/>
      <c r="C53" s="8"/>
      <c r="D53" s="8"/>
      <c r="E53" s="8"/>
      <c r="F53" s="8"/>
      <c r="G53" s="8"/>
    </row>
    <row r="54" spans="2:7" x14ac:dyDescent="0.25">
      <c r="B54" s="8"/>
      <c r="C54" s="601"/>
      <c r="D54" s="601"/>
      <c r="E54" s="7"/>
      <c r="F54" s="8"/>
      <c r="G54" s="8"/>
    </row>
    <row r="55" spans="2:7" x14ac:dyDescent="0.25">
      <c r="B55" s="8"/>
      <c r="C55" s="601"/>
      <c r="D55" s="601"/>
      <c r="E55" s="603"/>
      <c r="F55" s="603"/>
      <c r="G55" s="8"/>
    </row>
    <row r="56" spans="2:7" x14ac:dyDescent="0.25">
      <c r="B56" s="8"/>
      <c r="C56" s="7"/>
      <c r="D56" s="7"/>
      <c r="E56" s="7"/>
      <c r="F56" s="7"/>
      <c r="G56" s="8"/>
    </row>
    <row r="57" spans="2:7" x14ac:dyDescent="0.25">
      <c r="B57" s="8"/>
      <c r="C57" s="599"/>
      <c r="D57" s="599"/>
      <c r="E57" s="604"/>
      <c r="F57" s="604"/>
      <c r="G57" s="8"/>
    </row>
    <row r="58" spans="2:7" x14ac:dyDescent="0.25">
      <c r="B58" s="8"/>
      <c r="C58" s="599"/>
      <c r="D58" s="599"/>
      <c r="E58" s="600"/>
      <c r="F58" s="600"/>
      <c r="G58" s="8"/>
    </row>
    <row r="59" spans="2:7" x14ac:dyDescent="0.25">
      <c r="B59" s="8"/>
      <c r="C59" s="8"/>
      <c r="D59" s="8"/>
      <c r="E59" s="8"/>
      <c r="F59" s="8"/>
      <c r="G59" s="8"/>
    </row>
    <row r="60" spans="2:7" x14ac:dyDescent="0.25">
      <c r="B60" s="8"/>
      <c r="C60" s="601"/>
      <c r="D60" s="601"/>
      <c r="E60" s="8"/>
      <c r="F60" s="8"/>
      <c r="G60" s="8"/>
    </row>
    <row r="61" spans="2:7" x14ac:dyDescent="0.25">
      <c r="B61" s="8"/>
      <c r="C61" s="601"/>
      <c r="D61" s="601"/>
      <c r="E61" s="600"/>
      <c r="F61" s="600"/>
      <c r="G61" s="8"/>
    </row>
    <row r="62" spans="2:7" x14ac:dyDescent="0.25">
      <c r="B62" s="8"/>
      <c r="C62" s="599"/>
      <c r="D62" s="599"/>
      <c r="E62" s="600"/>
      <c r="F62" s="600"/>
      <c r="G62" s="8"/>
    </row>
    <row r="63" spans="2:7" x14ac:dyDescent="0.25">
      <c r="B63" s="8"/>
      <c r="C63" s="9"/>
      <c r="D63" s="8"/>
      <c r="E63" s="9"/>
      <c r="F63" s="8"/>
      <c r="G63" s="8"/>
    </row>
    <row r="64" spans="2:7" x14ac:dyDescent="0.25">
      <c r="B64" s="8"/>
      <c r="C64" s="9"/>
      <c r="D64" s="9"/>
      <c r="E64" s="9"/>
      <c r="F64" s="9"/>
      <c r="G64" s="10"/>
    </row>
  </sheetData>
  <mergeCells count="55">
    <mergeCell ref="E13:F13"/>
    <mergeCell ref="E14:F14"/>
    <mergeCell ref="E15:F15"/>
    <mergeCell ref="C20:F20"/>
    <mergeCell ref="C21:F21"/>
    <mergeCell ref="E16:F16"/>
    <mergeCell ref="E18:F18"/>
    <mergeCell ref="E17:F17"/>
    <mergeCell ref="E26:F26"/>
    <mergeCell ref="E22:F22"/>
    <mergeCell ref="E23:F23"/>
    <mergeCell ref="E24:F24"/>
    <mergeCell ref="E25:F25"/>
    <mergeCell ref="C3:F3"/>
    <mergeCell ref="C60:D60"/>
    <mergeCell ref="C31:F31"/>
    <mergeCell ref="C30:D30"/>
    <mergeCell ref="E10:F10"/>
    <mergeCell ref="E11:F11"/>
    <mergeCell ref="E12:F12"/>
    <mergeCell ref="E51:F51"/>
    <mergeCell ref="C52:D52"/>
    <mergeCell ref="E30:F30"/>
    <mergeCell ref="B4:F4"/>
    <mergeCell ref="C5:F5"/>
    <mergeCell ref="C7:D7"/>
    <mergeCell ref="C8:F8"/>
    <mergeCell ref="E9:F9"/>
    <mergeCell ref="C29:F29"/>
    <mergeCell ref="C62:D62"/>
    <mergeCell ref="E62:F62"/>
    <mergeCell ref="C58:D58"/>
    <mergeCell ref="E58:F58"/>
    <mergeCell ref="C48:D48"/>
    <mergeCell ref="C49:D49"/>
    <mergeCell ref="E52:F52"/>
    <mergeCell ref="C54:D54"/>
    <mergeCell ref="C50:F50"/>
    <mergeCell ref="C51:D51"/>
    <mergeCell ref="C61:D61"/>
    <mergeCell ref="E61:F61"/>
    <mergeCell ref="C55:D55"/>
    <mergeCell ref="E55:F55"/>
    <mergeCell ref="C57:D57"/>
    <mergeCell ref="E57:F57"/>
    <mergeCell ref="C34:D34"/>
    <mergeCell ref="C35:D35"/>
    <mergeCell ref="C40:D40"/>
    <mergeCell ref="C37:D37"/>
    <mergeCell ref="C39:D39"/>
    <mergeCell ref="E39:F39"/>
    <mergeCell ref="C38:D38"/>
    <mergeCell ref="C36:D36"/>
    <mergeCell ref="E35:F35"/>
    <mergeCell ref="E36:F36"/>
  </mergeCells>
  <dataValidations count="2">
    <dataValidation type="whole" allowBlank="1" showInputMessage="1" showErrorMessage="1" sqref="E57 E51">
      <formula1>-999999999</formula1>
      <formula2>999999999</formula2>
    </dataValidation>
    <dataValidation type="list" allowBlank="1" showInputMessage="1" showErrorMessage="1" sqref="E61">
      <formula1>$K$68:$K$69</formula1>
    </dataValidation>
  </dataValidations>
  <pageMargins left="0.25" right="0.25" top="0.17" bottom="0.17" header="0.17" footer="0.17"/>
  <pageSetup scale="73"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Y132"/>
  <sheetViews>
    <sheetView topLeftCell="A70" zoomScale="98" zoomScaleNormal="98" workbookViewId="0">
      <selection activeCell="H46" sqref="H46"/>
    </sheetView>
  </sheetViews>
  <sheetFormatPr defaultColWidth="9.140625" defaultRowHeight="15" x14ac:dyDescent="0.25"/>
  <cols>
    <col min="1" max="1" width="2.140625" customWidth="1"/>
    <col min="2" max="2" width="2.28515625" customWidth="1"/>
    <col min="3" max="3" width="22.5703125" style="11" customWidth="1"/>
    <col min="4" max="4" width="15.5703125" customWidth="1"/>
    <col min="5" max="5" width="15" customWidth="1"/>
    <col min="6" max="7" width="12.5703125" customWidth="1"/>
    <col min="8" max="8" width="54.140625" customWidth="1"/>
    <col min="9" max="9" width="13.85546875" customWidth="1"/>
    <col min="10" max="10" width="2.7109375" customWidth="1"/>
    <col min="11" max="11" width="2" customWidth="1"/>
  </cols>
  <sheetData>
    <row r="1" spans="1:51" ht="15.75" thickBot="1" x14ac:dyDescent="0.3">
      <c r="A1" s="20"/>
      <c r="B1" s="20"/>
      <c r="C1" s="19"/>
      <c r="D1" s="20"/>
      <c r="E1" s="20"/>
      <c r="F1" s="20"/>
      <c r="G1" s="20"/>
      <c r="H1" s="98"/>
      <c r="I1" s="98"/>
      <c r="J1" s="20"/>
      <c r="L1" s="98"/>
      <c r="M1" s="98"/>
      <c r="N1" s="98"/>
      <c r="O1" s="98"/>
      <c r="P1" s="98"/>
      <c r="Q1" s="98"/>
      <c r="R1" s="98"/>
      <c r="S1" s="98"/>
      <c r="T1" s="98"/>
      <c r="U1" s="98"/>
      <c r="V1" s="98"/>
      <c r="W1" s="98"/>
      <c r="X1" s="98"/>
      <c r="Y1" s="98"/>
      <c r="Z1" s="98"/>
      <c r="AA1" s="98"/>
      <c r="AB1" s="98"/>
      <c r="AC1" s="98"/>
      <c r="AD1" s="98"/>
      <c r="AE1" s="98"/>
      <c r="AF1" s="98"/>
      <c r="AG1" s="98"/>
      <c r="AH1" s="98"/>
      <c r="AI1" s="98"/>
      <c r="AJ1" s="98"/>
      <c r="AK1" s="98"/>
      <c r="AL1" s="98"/>
      <c r="AM1" s="98"/>
      <c r="AN1" s="98"/>
      <c r="AO1" s="98"/>
      <c r="AP1" s="98"/>
      <c r="AQ1" s="98"/>
      <c r="AR1" s="98"/>
      <c r="AS1" s="98"/>
      <c r="AT1" s="98"/>
      <c r="AU1" s="98"/>
      <c r="AV1" s="98"/>
      <c r="AW1" s="98"/>
      <c r="AX1" s="98"/>
      <c r="AY1" s="98"/>
    </row>
    <row r="2" spans="1:51" ht="15.75" thickBot="1" x14ac:dyDescent="0.3">
      <c r="A2" s="20"/>
      <c r="B2" s="39"/>
      <c r="C2" s="40"/>
      <c r="D2" s="41"/>
      <c r="E2" s="41"/>
      <c r="F2" s="41"/>
      <c r="G2" s="41"/>
      <c r="H2" s="108"/>
      <c r="I2" s="108"/>
      <c r="J2" s="42"/>
      <c r="L2" s="98"/>
      <c r="M2" s="98"/>
      <c r="N2" s="98"/>
      <c r="O2" s="98"/>
      <c r="P2" s="98"/>
      <c r="Q2" s="98"/>
      <c r="R2" s="98"/>
      <c r="S2" s="98"/>
      <c r="T2" s="98"/>
      <c r="U2" s="98"/>
      <c r="V2" s="98"/>
      <c r="W2" s="98"/>
      <c r="X2" s="98"/>
      <c r="Y2" s="98"/>
      <c r="Z2" s="98"/>
      <c r="AA2" s="98"/>
      <c r="AB2" s="98"/>
      <c r="AC2" s="98"/>
      <c r="AD2" s="98"/>
      <c r="AE2" s="98"/>
      <c r="AF2" s="98"/>
      <c r="AG2" s="98"/>
      <c r="AH2" s="98"/>
      <c r="AI2" s="98"/>
      <c r="AJ2" s="98"/>
      <c r="AK2" s="98"/>
      <c r="AL2" s="98"/>
      <c r="AM2" s="98"/>
      <c r="AN2" s="98"/>
      <c r="AO2" s="98"/>
      <c r="AP2" s="98"/>
      <c r="AQ2" s="98"/>
      <c r="AR2" s="98"/>
      <c r="AS2" s="98"/>
      <c r="AT2" s="98"/>
      <c r="AU2" s="98"/>
      <c r="AV2" s="98"/>
      <c r="AW2" s="98"/>
      <c r="AX2" s="98"/>
      <c r="AY2" s="98"/>
    </row>
    <row r="3" spans="1:51" ht="21" thickBot="1" x14ac:dyDescent="0.35">
      <c r="A3" s="20"/>
      <c r="B3" s="91"/>
      <c r="C3" s="570" t="s">
        <v>254</v>
      </c>
      <c r="D3" s="571"/>
      <c r="E3" s="571"/>
      <c r="F3" s="571"/>
      <c r="G3" s="571"/>
      <c r="H3" s="571"/>
      <c r="I3" s="572"/>
      <c r="J3" s="93"/>
      <c r="L3" s="98"/>
      <c r="M3" s="98"/>
      <c r="N3" s="98"/>
      <c r="O3" s="98"/>
      <c r="P3" s="98"/>
      <c r="Q3" s="98"/>
      <c r="R3" s="98"/>
      <c r="S3" s="98"/>
      <c r="T3" s="98"/>
      <c r="U3" s="98"/>
      <c r="V3" s="98"/>
      <c r="W3" s="98"/>
      <c r="X3" s="98"/>
      <c r="Y3" s="98"/>
      <c r="Z3" s="98"/>
      <c r="AA3" s="98"/>
      <c r="AB3" s="98"/>
      <c r="AC3" s="98"/>
      <c r="AD3" s="98"/>
      <c r="AE3" s="98"/>
      <c r="AF3" s="98"/>
      <c r="AG3" s="98"/>
      <c r="AH3" s="98"/>
      <c r="AI3" s="98"/>
      <c r="AJ3" s="98"/>
      <c r="AK3" s="98"/>
      <c r="AL3" s="98"/>
      <c r="AM3" s="98"/>
      <c r="AN3" s="98"/>
      <c r="AO3" s="98"/>
      <c r="AP3" s="98"/>
      <c r="AQ3" s="98"/>
      <c r="AR3" s="98"/>
      <c r="AS3" s="98"/>
      <c r="AT3" s="98"/>
      <c r="AU3" s="98"/>
      <c r="AV3" s="98"/>
      <c r="AW3" s="98"/>
      <c r="AX3" s="98"/>
      <c r="AY3" s="98"/>
    </row>
    <row r="4" spans="1:51" ht="15" customHeight="1" x14ac:dyDescent="0.25">
      <c r="A4" s="20"/>
      <c r="B4" s="43"/>
      <c r="C4" s="661" t="s">
        <v>223</v>
      </c>
      <c r="D4" s="661"/>
      <c r="E4" s="661"/>
      <c r="F4" s="661"/>
      <c r="G4" s="661"/>
      <c r="H4" s="661"/>
      <c r="I4" s="661"/>
      <c r="J4" s="44"/>
      <c r="L4" s="98"/>
      <c r="M4" s="98"/>
      <c r="N4" s="98"/>
      <c r="O4" s="98"/>
      <c r="P4" s="98"/>
      <c r="Q4" s="98"/>
      <c r="R4" s="98"/>
      <c r="S4" s="98"/>
      <c r="T4" s="98"/>
      <c r="U4" s="98"/>
      <c r="V4" s="98"/>
      <c r="W4" s="98"/>
      <c r="X4" s="98"/>
      <c r="Y4" s="98"/>
      <c r="Z4" s="98"/>
      <c r="AA4" s="98"/>
      <c r="AB4" s="98"/>
      <c r="AC4" s="98"/>
      <c r="AD4" s="98"/>
      <c r="AE4" s="98"/>
      <c r="AF4" s="98"/>
      <c r="AG4" s="98"/>
      <c r="AH4" s="98"/>
      <c r="AI4" s="98"/>
      <c r="AJ4" s="98"/>
      <c r="AK4" s="98"/>
      <c r="AL4" s="98"/>
      <c r="AM4" s="98"/>
      <c r="AN4" s="98"/>
      <c r="AO4" s="98"/>
      <c r="AP4" s="98"/>
      <c r="AQ4" s="98"/>
      <c r="AR4" s="98"/>
      <c r="AS4" s="98"/>
      <c r="AT4" s="98"/>
      <c r="AU4" s="98"/>
      <c r="AV4" s="98"/>
      <c r="AW4" s="98"/>
      <c r="AX4" s="98"/>
      <c r="AY4" s="98"/>
    </row>
    <row r="5" spans="1:51" ht="15" customHeight="1" x14ac:dyDescent="0.25">
      <c r="A5" s="20"/>
      <c r="B5" s="43"/>
      <c r="C5" s="128"/>
      <c r="D5" s="128"/>
      <c r="E5" s="128"/>
      <c r="F5" s="128"/>
      <c r="G5" s="128"/>
      <c r="H5" s="128"/>
      <c r="I5" s="128"/>
      <c r="J5" s="44"/>
      <c r="L5" s="98"/>
      <c r="M5" s="98"/>
      <c r="N5" s="98"/>
      <c r="O5" s="98"/>
      <c r="P5" s="98"/>
      <c r="Q5" s="98"/>
      <c r="R5" s="98"/>
      <c r="S5" s="98"/>
      <c r="T5" s="98"/>
      <c r="U5" s="98"/>
      <c r="V5" s="98"/>
      <c r="W5" s="98"/>
      <c r="X5" s="98"/>
      <c r="Y5" s="98"/>
      <c r="Z5" s="98"/>
      <c r="AA5" s="98"/>
      <c r="AB5" s="98"/>
      <c r="AC5" s="98"/>
      <c r="AD5" s="98"/>
      <c r="AE5" s="98"/>
      <c r="AF5" s="98"/>
      <c r="AG5" s="98"/>
      <c r="AH5" s="98"/>
      <c r="AI5" s="98"/>
      <c r="AJ5" s="98"/>
      <c r="AK5" s="98"/>
      <c r="AL5" s="98"/>
      <c r="AM5" s="98"/>
      <c r="AN5" s="98"/>
      <c r="AO5" s="98"/>
      <c r="AP5" s="98"/>
      <c r="AQ5" s="98"/>
      <c r="AR5" s="98"/>
      <c r="AS5" s="98"/>
      <c r="AT5" s="98"/>
      <c r="AU5" s="98"/>
      <c r="AV5" s="98"/>
      <c r="AW5" s="98"/>
      <c r="AX5" s="98"/>
      <c r="AY5" s="98"/>
    </row>
    <row r="6" spans="1:51" x14ac:dyDescent="0.25">
      <c r="A6" s="20"/>
      <c r="B6" s="43"/>
      <c r="C6" s="45"/>
      <c r="D6" s="46"/>
      <c r="E6" s="46"/>
      <c r="F6" s="46"/>
      <c r="G6" s="46"/>
      <c r="H6" s="109"/>
      <c r="I6" s="109"/>
      <c r="J6" s="44"/>
      <c r="L6" s="98"/>
      <c r="M6" s="98"/>
      <c r="N6" s="98"/>
      <c r="O6" s="98"/>
      <c r="P6" s="98"/>
      <c r="Q6" s="98"/>
      <c r="R6" s="98"/>
      <c r="S6" s="98"/>
      <c r="T6" s="98"/>
      <c r="U6" s="98"/>
      <c r="V6" s="98"/>
      <c r="W6" s="98"/>
      <c r="X6" s="98"/>
      <c r="Y6" s="98"/>
      <c r="Z6" s="98"/>
      <c r="AA6" s="98"/>
      <c r="AB6" s="98"/>
      <c r="AC6" s="98"/>
      <c r="AD6" s="98"/>
      <c r="AE6" s="98"/>
      <c r="AF6" s="98"/>
      <c r="AG6" s="98"/>
      <c r="AH6" s="98"/>
      <c r="AI6" s="98"/>
      <c r="AJ6" s="98"/>
      <c r="AK6" s="98"/>
      <c r="AL6" s="98"/>
      <c r="AM6" s="98"/>
      <c r="AN6" s="98"/>
      <c r="AO6" s="98"/>
      <c r="AP6" s="98"/>
      <c r="AQ6" s="98"/>
      <c r="AR6" s="98"/>
      <c r="AS6" s="98"/>
      <c r="AT6" s="98"/>
      <c r="AU6" s="98"/>
      <c r="AV6" s="98"/>
      <c r="AW6" s="98"/>
      <c r="AX6" s="98"/>
      <c r="AY6" s="98"/>
    </row>
    <row r="7" spans="1:51" ht="15.75" customHeight="1" thickBot="1" x14ac:dyDescent="0.3">
      <c r="A7" s="20"/>
      <c r="B7" s="43"/>
      <c r="C7" s="45"/>
      <c r="D7" s="644" t="s">
        <v>255</v>
      </c>
      <c r="E7" s="644"/>
      <c r="F7" s="644" t="s">
        <v>259</v>
      </c>
      <c r="G7" s="644"/>
      <c r="H7" s="107" t="s">
        <v>260</v>
      </c>
      <c r="I7" s="107" t="s">
        <v>232</v>
      </c>
      <c r="J7" s="44"/>
      <c r="L7" s="98"/>
      <c r="M7" s="98"/>
      <c r="N7" s="98"/>
      <c r="O7" s="98"/>
      <c r="P7" s="98"/>
      <c r="Q7" s="98"/>
      <c r="R7" s="98"/>
      <c r="S7" s="98"/>
      <c r="T7" s="98"/>
      <c r="U7" s="98"/>
      <c r="V7" s="98"/>
      <c r="W7" s="98"/>
      <c r="X7" s="98"/>
      <c r="Y7" s="98"/>
      <c r="Z7" s="98"/>
      <c r="AA7" s="98"/>
      <c r="AB7" s="98"/>
      <c r="AC7" s="98"/>
      <c r="AD7" s="98"/>
      <c r="AE7" s="98"/>
      <c r="AF7" s="98"/>
      <c r="AG7" s="98"/>
      <c r="AH7" s="98"/>
      <c r="AI7" s="98"/>
      <c r="AJ7" s="98"/>
      <c r="AK7" s="98"/>
      <c r="AL7" s="98"/>
      <c r="AM7" s="98"/>
      <c r="AN7" s="98"/>
      <c r="AO7" s="98"/>
      <c r="AP7" s="98"/>
      <c r="AQ7" s="98"/>
      <c r="AR7" s="98"/>
      <c r="AS7" s="98"/>
      <c r="AT7" s="98"/>
      <c r="AU7" s="98"/>
      <c r="AV7" s="98"/>
      <c r="AW7" s="98"/>
      <c r="AX7" s="98"/>
      <c r="AY7" s="98"/>
    </row>
    <row r="8" spans="1:51" s="11" customFormat="1" ht="320.25" customHeight="1" thickBot="1" x14ac:dyDescent="0.3">
      <c r="A8" s="19"/>
      <c r="B8" s="47"/>
      <c r="C8" s="106" t="s">
        <v>252</v>
      </c>
      <c r="D8" s="663" t="s">
        <v>740</v>
      </c>
      <c r="E8" s="663"/>
      <c r="F8" s="648" t="s">
        <v>741</v>
      </c>
      <c r="G8" s="648"/>
      <c r="H8" s="366" t="s">
        <v>1134</v>
      </c>
      <c r="I8" s="340" t="s">
        <v>20</v>
      </c>
      <c r="J8" s="48"/>
      <c r="L8" s="98"/>
      <c r="M8" s="98"/>
      <c r="N8" s="98"/>
      <c r="O8" s="98"/>
      <c r="P8" s="98"/>
      <c r="Q8" s="98"/>
      <c r="R8" s="98"/>
      <c r="S8" s="98"/>
      <c r="T8" s="98"/>
      <c r="U8" s="98"/>
      <c r="V8" s="98"/>
      <c r="W8" s="98"/>
      <c r="X8" s="98"/>
      <c r="Y8" s="98"/>
      <c r="Z8" s="98"/>
      <c r="AA8" s="98"/>
      <c r="AB8" s="98"/>
      <c r="AC8" s="98"/>
      <c r="AD8" s="98"/>
      <c r="AE8" s="98"/>
      <c r="AF8" s="98"/>
      <c r="AG8" s="98"/>
      <c r="AH8" s="98"/>
      <c r="AI8" s="98"/>
      <c r="AJ8" s="98"/>
      <c r="AK8" s="98"/>
      <c r="AL8" s="98"/>
      <c r="AM8" s="98"/>
      <c r="AN8" s="98"/>
      <c r="AO8" s="98"/>
      <c r="AP8" s="98"/>
      <c r="AQ8" s="98"/>
      <c r="AR8" s="98"/>
      <c r="AS8" s="98"/>
      <c r="AT8" s="98"/>
      <c r="AU8" s="98"/>
      <c r="AV8" s="98"/>
      <c r="AW8" s="98"/>
      <c r="AX8" s="98"/>
      <c r="AY8" s="98"/>
    </row>
    <row r="9" spans="1:51" s="11" customFormat="1" ht="342" customHeight="1" thickBot="1" x14ac:dyDescent="0.3">
      <c r="A9" s="19"/>
      <c r="B9" s="47"/>
      <c r="C9" s="106"/>
      <c r="D9" s="663" t="s">
        <v>742</v>
      </c>
      <c r="E9" s="663"/>
      <c r="F9" s="648"/>
      <c r="G9" s="648"/>
      <c r="H9" s="542" t="s">
        <v>1135</v>
      </c>
      <c r="I9" s="340" t="s">
        <v>20</v>
      </c>
      <c r="J9" s="48"/>
      <c r="L9" s="98"/>
      <c r="M9" s="98"/>
      <c r="N9" s="98"/>
      <c r="O9" s="98"/>
      <c r="P9" s="98"/>
      <c r="Q9" s="98"/>
      <c r="R9" s="98"/>
      <c r="S9" s="98"/>
      <c r="T9" s="98"/>
      <c r="U9" s="98"/>
      <c r="V9" s="98"/>
      <c r="W9" s="98"/>
      <c r="X9" s="98"/>
      <c r="Y9" s="98"/>
      <c r="Z9" s="98"/>
      <c r="AA9" s="98"/>
      <c r="AB9" s="98"/>
      <c r="AC9" s="98"/>
      <c r="AD9" s="98"/>
      <c r="AE9" s="98"/>
      <c r="AF9" s="98"/>
      <c r="AG9" s="98"/>
      <c r="AH9" s="98"/>
      <c r="AI9" s="98"/>
      <c r="AJ9" s="98"/>
      <c r="AK9" s="98"/>
      <c r="AL9" s="98"/>
      <c r="AM9" s="98"/>
      <c r="AN9" s="98"/>
      <c r="AO9" s="98"/>
      <c r="AP9" s="98"/>
      <c r="AQ9" s="98"/>
      <c r="AR9" s="98"/>
      <c r="AS9" s="98"/>
      <c r="AT9" s="98"/>
      <c r="AU9" s="98"/>
      <c r="AV9" s="98"/>
      <c r="AW9" s="98"/>
      <c r="AX9" s="98"/>
      <c r="AY9" s="98"/>
    </row>
    <row r="10" spans="1:51" s="11" customFormat="1" ht="315" customHeight="1" thickBot="1" x14ac:dyDescent="0.3">
      <c r="A10" s="19"/>
      <c r="B10" s="47"/>
      <c r="C10" s="106"/>
      <c r="D10" s="666" t="s">
        <v>743</v>
      </c>
      <c r="E10" s="666"/>
      <c r="F10" s="648"/>
      <c r="G10" s="648"/>
      <c r="H10" s="542" t="s">
        <v>1129</v>
      </c>
      <c r="I10" s="340" t="s">
        <v>20</v>
      </c>
      <c r="J10" s="48"/>
      <c r="L10" s="98"/>
      <c r="M10" s="98"/>
      <c r="N10" s="98"/>
      <c r="O10" s="98"/>
      <c r="P10" s="98"/>
      <c r="Q10" s="98"/>
      <c r="R10" s="98"/>
      <c r="S10" s="98"/>
      <c r="T10" s="98"/>
      <c r="U10" s="98"/>
      <c r="V10" s="98"/>
      <c r="W10" s="98"/>
      <c r="X10" s="98"/>
      <c r="Y10" s="98"/>
      <c r="Z10" s="98"/>
      <c r="AA10" s="98"/>
      <c r="AB10" s="98"/>
      <c r="AC10" s="98"/>
      <c r="AD10" s="98"/>
      <c r="AE10" s="98"/>
      <c r="AF10" s="98"/>
      <c r="AG10" s="98"/>
      <c r="AH10" s="98"/>
      <c r="AI10" s="98"/>
      <c r="AJ10" s="98"/>
      <c r="AK10" s="98"/>
      <c r="AL10" s="98"/>
      <c r="AM10" s="98"/>
      <c r="AN10" s="98"/>
      <c r="AO10" s="98"/>
      <c r="AP10" s="98"/>
      <c r="AQ10" s="98"/>
      <c r="AR10" s="98"/>
      <c r="AS10" s="98"/>
      <c r="AT10" s="98"/>
      <c r="AU10" s="98"/>
      <c r="AV10" s="98"/>
      <c r="AW10" s="98"/>
      <c r="AX10" s="98"/>
      <c r="AY10" s="98"/>
    </row>
    <row r="11" spans="1:51" s="11" customFormat="1" ht="399" customHeight="1" thickBot="1" x14ac:dyDescent="0.3">
      <c r="A11" s="19"/>
      <c r="B11" s="47"/>
      <c r="C11" s="106"/>
      <c r="D11" s="647" t="s">
        <v>744</v>
      </c>
      <c r="E11" s="647"/>
      <c r="F11" s="667" t="s">
        <v>745</v>
      </c>
      <c r="G11" s="667"/>
      <c r="H11" s="542" t="s">
        <v>1130</v>
      </c>
      <c r="I11" s="340" t="s">
        <v>20</v>
      </c>
      <c r="J11" s="48"/>
      <c r="L11" s="98"/>
      <c r="M11" s="98"/>
      <c r="N11" s="98"/>
      <c r="O11" s="98"/>
      <c r="P11" s="98"/>
      <c r="Q11" s="98"/>
      <c r="R11" s="98"/>
      <c r="S11" s="98"/>
      <c r="T11" s="98"/>
      <c r="U11" s="98"/>
      <c r="V11" s="98"/>
      <c r="W11" s="98"/>
      <c r="X11" s="98"/>
      <c r="Y11" s="98"/>
      <c r="Z11" s="98"/>
      <c r="AA11" s="98"/>
      <c r="AB11" s="98"/>
      <c r="AC11" s="98"/>
      <c r="AD11" s="98"/>
      <c r="AE11" s="98"/>
      <c r="AF11" s="98"/>
      <c r="AG11" s="98"/>
      <c r="AH11" s="98"/>
      <c r="AI11" s="98"/>
      <c r="AJ11" s="98"/>
      <c r="AK11" s="98"/>
      <c r="AL11" s="98"/>
      <c r="AM11" s="98"/>
      <c r="AN11" s="98"/>
      <c r="AO11" s="98"/>
      <c r="AP11" s="98"/>
      <c r="AQ11" s="98"/>
      <c r="AR11" s="98"/>
      <c r="AS11" s="98"/>
      <c r="AT11" s="98"/>
      <c r="AU11" s="98"/>
      <c r="AV11" s="98"/>
      <c r="AW11" s="98"/>
      <c r="AX11" s="98"/>
      <c r="AY11" s="98"/>
    </row>
    <row r="12" spans="1:51" s="11" customFormat="1" ht="143.25" customHeight="1" thickBot="1" x14ac:dyDescent="0.3">
      <c r="A12" s="19"/>
      <c r="B12" s="47"/>
      <c r="C12" s="106"/>
      <c r="D12" s="647" t="s">
        <v>746</v>
      </c>
      <c r="E12" s="647"/>
      <c r="F12" s="648" t="s">
        <v>747</v>
      </c>
      <c r="G12" s="648"/>
      <c r="H12" s="543" t="s">
        <v>1131</v>
      </c>
      <c r="I12" s="340" t="s">
        <v>20</v>
      </c>
      <c r="J12" s="48"/>
      <c r="L12" s="98"/>
      <c r="M12" s="98"/>
      <c r="N12" s="98"/>
      <c r="O12" s="98"/>
      <c r="P12" s="98"/>
      <c r="Q12" s="98"/>
      <c r="R12" s="98"/>
      <c r="S12" s="98"/>
      <c r="T12" s="98"/>
      <c r="U12" s="98"/>
      <c r="V12" s="98"/>
      <c r="W12" s="98"/>
      <c r="X12" s="98"/>
      <c r="Y12" s="98"/>
      <c r="Z12" s="98"/>
      <c r="AA12" s="98"/>
      <c r="AB12" s="98"/>
      <c r="AC12" s="98"/>
      <c r="AD12" s="98"/>
      <c r="AE12" s="98"/>
      <c r="AF12" s="98"/>
      <c r="AG12" s="98"/>
      <c r="AH12" s="98"/>
      <c r="AI12" s="98"/>
      <c r="AJ12" s="98"/>
      <c r="AK12" s="98"/>
      <c r="AL12" s="98"/>
      <c r="AM12" s="98"/>
      <c r="AN12" s="98"/>
      <c r="AO12" s="98"/>
      <c r="AP12" s="98"/>
      <c r="AQ12" s="98"/>
      <c r="AR12" s="98"/>
      <c r="AS12" s="98"/>
      <c r="AT12" s="98"/>
      <c r="AU12" s="98"/>
      <c r="AV12" s="98"/>
      <c r="AW12" s="98"/>
      <c r="AX12" s="98"/>
      <c r="AY12" s="98"/>
    </row>
    <row r="13" spans="1:51" s="11" customFormat="1" ht="315.75" thickBot="1" x14ac:dyDescent="0.3">
      <c r="A13" s="19"/>
      <c r="B13" s="47"/>
      <c r="C13" s="106"/>
      <c r="D13" s="647" t="s">
        <v>748</v>
      </c>
      <c r="E13" s="647"/>
      <c r="F13" s="648" t="s">
        <v>749</v>
      </c>
      <c r="G13" s="648"/>
      <c r="H13" s="543" t="s">
        <v>1132</v>
      </c>
      <c r="I13" s="340" t="s">
        <v>20</v>
      </c>
      <c r="J13" s="4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row>
    <row r="14" spans="1:51" s="11" customFormat="1" ht="135.75" thickBot="1" x14ac:dyDescent="0.3">
      <c r="A14" s="19"/>
      <c r="B14" s="47"/>
      <c r="C14" s="106"/>
      <c r="D14" s="683" t="s">
        <v>750</v>
      </c>
      <c r="E14" s="683"/>
      <c r="F14" s="648"/>
      <c r="G14" s="648"/>
      <c r="H14" s="543" t="s">
        <v>1133</v>
      </c>
      <c r="I14" s="340" t="s">
        <v>20</v>
      </c>
      <c r="J14" s="4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row>
    <row r="15" spans="1:51" s="11" customFormat="1" ht="300.75" thickBot="1" x14ac:dyDescent="0.3">
      <c r="A15" s="19"/>
      <c r="B15" s="47"/>
      <c r="C15" s="106"/>
      <c r="D15" s="647" t="s">
        <v>751</v>
      </c>
      <c r="E15" s="647"/>
      <c r="F15" s="647" t="s">
        <v>752</v>
      </c>
      <c r="G15" s="647"/>
      <c r="H15" s="544" t="s">
        <v>1136</v>
      </c>
      <c r="I15" s="340" t="s">
        <v>861</v>
      </c>
      <c r="J15" s="48"/>
      <c r="L15" s="98"/>
      <c r="M15" s="98"/>
      <c r="N15" s="98"/>
      <c r="O15" s="98"/>
      <c r="P15" s="98"/>
      <c r="Q15" s="98"/>
      <c r="R15" s="98"/>
      <c r="S15" s="98"/>
      <c r="T15" s="98"/>
      <c r="U15" s="98"/>
      <c r="V15" s="98"/>
      <c r="W15" s="98"/>
      <c r="X15" s="98"/>
      <c r="Y15" s="98"/>
      <c r="Z15" s="98"/>
      <c r="AA15" s="98"/>
      <c r="AB15" s="98"/>
      <c r="AC15" s="98"/>
      <c r="AD15" s="98"/>
      <c r="AE15" s="98"/>
      <c r="AF15" s="98"/>
      <c r="AG15" s="98"/>
      <c r="AH15" s="98"/>
      <c r="AI15" s="98"/>
      <c r="AJ15" s="98"/>
      <c r="AK15" s="98"/>
      <c r="AL15" s="98"/>
      <c r="AM15" s="98"/>
      <c r="AN15" s="98"/>
      <c r="AO15" s="98"/>
      <c r="AP15" s="98"/>
      <c r="AQ15" s="98"/>
      <c r="AR15" s="98"/>
      <c r="AS15" s="98"/>
      <c r="AT15" s="98"/>
      <c r="AU15" s="98"/>
      <c r="AV15" s="98"/>
      <c r="AW15" s="98"/>
      <c r="AX15" s="98"/>
      <c r="AY15" s="98"/>
    </row>
    <row r="16" spans="1:51" s="11" customFormat="1" ht="312.75" customHeight="1" thickBot="1" x14ac:dyDescent="0.3">
      <c r="A16" s="19"/>
      <c r="B16" s="47"/>
      <c r="C16" s="106"/>
      <c r="D16" s="647" t="s">
        <v>753</v>
      </c>
      <c r="E16" s="647"/>
      <c r="F16" s="684" t="s">
        <v>754</v>
      </c>
      <c r="G16" s="684"/>
      <c r="H16" s="544" t="s">
        <v>1137</v>
      </c>
      <c r="I16" s="340" t="s">
        <v>861</v>
      </c>
      <c r="J16" s="48"/>
      <c r="L16" s="98"/>
      <c r="M16" s="98"/>
      <c r="N16" s="98"/>
      <c r="O16" s="98"/>
      <c r="P16" s="98"/>
      <c r="Q16" s="98"/>
      <c r="R16" s="98"/>
      <c r="S16" s="98"/>
      <c r="T16" s="98"/>
      <c r="U16" s="98"/>
      <c r="V16" s="98"/>
      <c r="W16" s="98"/>
      <c r="X16" s="98"/>
      <c r="Y16" s="98"/>
      <c r="Z16" s="98"/>
      <c r="AA16" s="98"/>
      <c r="AB16" s="98"/>
      <c r="AC16" s="98"/>
      <c r="AD16" s="98"/>
      <c r="AE16" s="98"/>
      <c r="AF16" s="98"/>
      <c r="AG16" s="98"/>
      <c r="AH16" s="98"/>
      <c r="AI16" s="98"/>
      <c r="AJ16" s="98"/>
      <c r="AK16" s="98"/>
      <c r="AL16" s="98"/>
      <c r="AM16" s="98"/>
      <c r="AN16" s="98"/>
      <c r="AO16" s="98"/>
      <c r="AP16" s="98"/>
      <c r="AQ16" s="98"/>
      <c r="AR16" s="98"/>
      <c r="AS16" s="98"/>
      <c r="AT16" s="98"/>
      <c r="AU16" s="98"/>
      <c r="AV16" s="98"/>
      <c r="AW16" s="98"/>
      <c r="AX16" s="98"/>
      <c r="AY16" s="98"/>
    </row>
    <row r="17" spans="1:51" s="11" customFormat="1" ht="238.5" customHeight="1" thickBot="1" x14ac:dyDescent="0.3">
      <c r="A17" s="19"/>
      <c r="B17" s="47"/>
      <c r="C17" s="106"/>
      <c r="D17" s="647" t="s">
        <v>755</v>
      </c>
      <c r="E17" s="647"/>
      <c r="F17" s="685" t="s">
        <v>756</v>
      </c>
      <c r="G17" s="685"/>
      <c r="H17" s="545" t="s">
        <v>1138</v>
      </c>
      <c r="I17" s="340" t="s">
        <v>20</v>
      </c>
      <c r="J17" s="48"/>
      <c r="L17" s="98"/>
      <c r="M17" s="98"/>
      <c r="N17" s="98"/>
      <c r="O17" s="98"/>
      <c r="P17" s="98"/>
      <c r="Q17" s="98"/>
      <c r="R17" s="98"/>
      <c r="S17" s="98"/>
      <c r="T17" s="98"/>
      <c r="U17" s="98"/>
      <c r="V17" s="98"/>
      <c r="W17" s="98"/>
      <c r="X17" s="98"/>
      <c r="Y17" s="98"/>
      <c r="Z17" s="98"/>
      <c r="AA17" s="98"/>
      <c r="AB17" s="98"/>
      <c r="AC17" s="98"/>
      <c r="AD17" s="98"/>
      <c r="AE17" s="98"/>
      <c r="AF17" s="98"/>
      <c r="AG17" s="98"/>
      <c r="AH17" s="98"/>
      <c r="AI17" s="98"/>
      <c r="AJ17" s="98"/>
      <c r="AK17" s="98"/>
      <c r="AL17" s="98"/>
      <c r="AM17" s="98"/>
      <c r="AN17" s="98"/>
      <c r="AO17" s="98"/>
      <c r="AP17" s="98"/>
      <c r="AQ17" s="98"/>
      <c r="AR17" s="98"/>
      <c r="AS17" s="98"/>
      <c r="AT17" s="98"/>
      <c r="AU17" s="98"/>
      <c r="AV17" s="98"/>
      <c r="AW17" s="98"/>
      <c r="AX17" s="98"/>
      <c r="AY17" s="98"/>
    </row>
    <row r="18" spans="1:51" s="11" customFormat="1" ht="176.25" customHeight="1" thickBot="1" x14ac:dyDescent="0.3">
      <c r="A18" s="19"/>
      <c r="B18" s="47"/>
      <c r="C18" s="106"/>
      <c r="D18" s="683" t="s">
        <v>757</v>
      </c>
      <c r="E18" s="683"/>
      <c r="F18" s="685" t="s">
        <v>862</v>
      </c>
      <c r="G18" s="685"/>
      <c r="H18" s="546" t="s">
        <v>1121</v>
      </c>
      <c r="I18" s="340" t="s">
        <v>20</v>
      </c>
      <c r="J18" s="48"/>
      <c r="L18" s="98"/>
      <c r="M18" s="98"/>
      <c r="N18" s="98"/>
      <c r="O18" s="98"/>
      <c r="P18" s="98"/>
      <c r="Q18" s="98"/>
      <c r="R18" s="98"/>
      <c r="S18" s="98"/>
      <c r="T18" s="98"/>
      <c r="U18" s="98"/>
      <c r="V18" s="98"/>
      <c r="W18" s="98"/>
      <c r="X18" s="98"/>
      <c r="Y18" s="98"/>
      <c r="Z18" s="98"/>
      <c r="AA18" s="98"/>
      <c r="AB18" s="98"/>
      <c r="AC18" s="98"/>
      <c r="AD18" s="98"/>
      <c r="AE18" s="98"/>
      <c r="AF18" s="98"/>
      <c r="AG18" s="98"/>
      <c r="AH18" s="98"/>
      <c r="AI18" s="98"/>
      <c r="AJ18" s="98"/>
      <c r="AK18" s="98"/>
      <c r="AL18" s="98"/>
      <c r="AM18" s="98"/>
      <c r="AN18" s="98"/>
      <c r="AO18" s="98"/>
      <c r="AP18" s="98"/>
      <c r="AQ18" s="98"/>
      <c r="AR18" s="98"/>
      <c r="AS18" s="98"/>
      <c r="AT18" s="98"/>
      <c r="AU18" s="98"/>
      <c r="AV18" s="98"/>
      <c r="AW18" s="98"/>
      <c r="AX18" s="98"/>
      <c r="AY18" s="98"/>
    </row>
    <row r="19" spans="1:51" s="11" customFormat="1" ht="219" customHeight="1" thickBot="1" x14ac:dyDescent="0.3">
      <c r="A19" s="19"/>
      <c r="B19" s="47"/>
      <c r="C19" s="106"/>
      <c r="D19" s="647" t="s">
        <v>758</v>
      </c>
      <c r="E19" s="647"/>
      <c r="F19" s="685" t="s">
        <v>863</v>
      </c>
      <c r="G19" s="685"/>
      <c r="H19" s="546" t="s">
        <v>1139</v>
      </c>
      <c r="I19" s="340" t="s">
        <v>861</v>
      </c>
      <c r="J19" s="48"/>
      <c r="L19" s="98"/>
      <c r="M19" s="98"/>
      <c r="N19" s="98"/>
      <c r="O19" s="98"/>
      <c r="P19" s="98"/>
      <c r="Q19" s="98"/>
      <c r="R19" s="98"/>
      <c r="S19" s="98"/>
      <c r="T19" s="98"/>
      <c r="U19" s="98"/>
      <c r="V19" s="98"/>
      <c r="W19" s="98"/>
      <c r="X19" s="98"/>
      <c r="Y19" s="98"/>
      <c r="Z19" s="98"/>
      <c r="AA19" s="98"/>
      <c r="AB19" s="98"/>
      <c r="AC19" s="98"/>
      <c r="AD19" s="98"/>
      <c r="AE19" s="98"/>
      <c r="AF19" s="98"/>
      <c r="AG19" s="98"/>
      <c r="AH19" s="98"/>
      <c r="AI19" s="98"/>
      <c r="AJ19" s="98"/>
      <c r="AK19" s="98"/>
      <c r="AL19" s="98"/>
      <c r="AM19" s="98"/>
      <c r="AN19" s="98"/>
      <c r="AO19" s="98"/>
      <c r="AP19" s="98"/>
      <c r="AQ19" s="98"/>
      <c r="AR19" s="98"/>
      <c r="AS19" s="98"/>
      <c r="AT19" s="98"/>
      <c r="AU19" s="98"/>
      <c r="AV19" s="98"/>
      <c r="AW19" s="98"/>
      <c r="AX19" s="98"/>
      <c r="AY19" s="98"/>
    </row>
    <row r="20" spans="1:51" s="11" customFormat="1" ht="310.5" customHeight="1" thickBot="1" x14ac:dyDescent="0.3">
      <c r="A20" s="19"/>
      <c r="B20" s="47"/>
      <c r="C20" s="106"/>
      <c r="D20" s="647" t="s">
        <v>759</v>
      </c>
      <c r="E20" s="647"/>
      <c r="F20" s="686" t="s">
        <v>760</v>
      </c>
      <c r="G20" s="687"/>
      <c r="H20" s="543" t="s">
        <v>1140</v>
      </c>
      <c r="I20" s="340" t="s">
        <v>20</v>
      </c>
      <c r="J20" s="48"/>
      <c r="L20" s="98"/>
      <c r="M20" s="98"/>
      <c r="N20" s="98"/>
      <c r="O20" s="98"/>
      <c r="P20" s="98"/>
      <c r="Q20" s="98"/>
      <c r="R20" s="98"/>
      <c r="S20" s="98"/>
      <c r="T20" s="98"/>
      <c r="U20" s="98"/>
      <c r="V20" s="98"/>
      <c r="W20" s="98"/>
      <c r="X20" s="98"/>
      <c r="Y20" s="98"/>
      <c r="Z20" s="98"/>
      <c r="AA20" s="98"/>
      <c r="AB20" s="98"/>
      <c r="AC20" s="98"/>
      <c r="AD20" s="98"/>
      <c r="AE20" s="98"/>
      <c r="AF20" s="98"/>
      <c r="AG20" s="98"/>
      <c r="AH20" s="98"/>
      <c r="AI20" s="98"/>
      <c r="AJ20" s="98"/>
      <c r="AK20" s="98"/>
      <c r="AL20" s="98"/>
      <c r="AM20" s="98"/>
      <c r="AN20" s="98"/>
      <c r="AO20" s="98"/>
      <c r="AP20" s="98"/>
      <c r="AQ20" s="98"/>
      <c r="AR20" s="98"/>
      <c r="AS20" s="98"/>
      <c r="AT20" s="98"/>
      <c r="AU20" s="98"/>
      <c r="AV20" s="98"/>
      <c r="AW20" s="98"/>
      <c r="AX20" s="98"/>
      <c r="AY20" s="98"/>
    </row>
    <row r="21" spans="1:51" s="11" customFormat="1" ht="270.75" thickBot="1" x14ac:dyDescent="0.3">
      <c r="A21" s="19"/>
      <c r="B21" s="47"/>
      <c r="C21" s="106"/>
      <c r="D21" s="647" t="s">
        <v>761</v>
      </c>
      <c r="E21" s="647"/>
      <c r="F21" s="688"/>
      <c r="G21" s="689"/>
      <c r="H21" s="543" t="s">
        <v>1141</v>
      </c>
      <c r="I21" s="340" t="s">
        <v>20</v>
      </c>
      <c r="J21" s="48"/>
      <c r="L21" s="98"/>
      <c r="M21" s="98"/>
      <c r="N21" s="98"/>
      <c r="O21" s="98"/>
      <c r="P21" s="98"/>
      <c r="Q21" s="98"/>
      <c r="R21" s="98"/>
      <c r="S21" s="98"/>
      <c r="T21" s="98"/>
      <c r="U21" s="98"/>
      <c r="V21" s="98"/>
      <c r="W21" s="98"/>
      <c r="X21" s="98"/>
      <c r="Y21" s="98"/>
      <c r="Z21" s="98"/>
      <c r="AA21" s="98"/>
      <c r="AB21" s="98"/>
      <c r="AC21" s="98"/>
      <c r="AD21" s="98"/>
      <c r="AE21" s="98"/>
      <c r="AF21" s="98"/>
      <c r="AG21" s="98"/>
      <c r="AH21" s="98"/>
      <c r="AI21" s="98"/>
      <c r="AJ21" s="98"/>
      <c r="AK21" s="98"/>
      <c r="AL21" s="98"/>
      <c r="AM21" s="98"/>
      <c r="AN21" s="98"/>
      <c r="AO21" s="98"/>
      <c r="AP21" s="98"/>
      <c r="AQ21" s="98"/>
      <c r="AR21" s="98"/>
      <c r="AS21" s="98"/>
      <c r="AT21" s="98"/>
      <c r="AU21" s="98"/>
      <c r="AV21" s="98"/>
      <c r="AW21" s="98"/>
      <c r="AX21" s="98"/>
      <c r="AY21" s="98"/>
    </row>
    <row r="22" spans="1:51" s="11" customFormat="1" ht="18.75" customHeight="1" thickBot="1" x14ac:dyDescent="0.3">
      <c r="A22" s="19"/>
      <c r="B22" s="47"/>
      <c r="C22" s="104"/>
      <c r="D22" s="49"/>
      <c r="E22" s="49"/>
      <c r="F22" s="49"/>
      <c r="G22" s="49"/>
      <c r="H22" s="114" t="s">
        <v>256</v>
      </c>
      <c r="I22" s="341" t="s">
        <v>20</v>
      </c>
      <c r="J22" s="48"/>
      <c r="L22" s="98"/>
      <c r="M22" s="98"/>
      <c r="N22" s="98"/>
      <c r="O22" s="98"/>
      <c r="P22" s="98"/>
      <c r="Q22" s="98"/>
      <c r="R22" s="98"/>
      <c r="S22" s="98"/>
      <c r="T22" s="98"/>
      <c r="U22" s="98"/>
      <c r="V22" s="98"/>
      <c r="W22" s="98"/>
      <c r="X22" s="98"/>
      <c r="Y22" s="98"/>
      <c r="Z22" s="98"/>
      <c r="AA22" s="98"/>
      <c r="AB22" s="98"/>
      <c r="AC22" s="98"/>
      <c r="AD22" s="98"/>
      <c r="AE22" s="98"/>
      <c r="AF22" s="98"/>
      <c r="AG22" s="98"/>
      <c r="AH22" s="98"/>
      <c r="AI22" s="98"/>
      <c r="AJ22" s="98"/>
      <c r="AK22" s="98"/>
      <c r="AL22" s="98"/>
      <c r="AM22" s="98"/>
      <c r="AN22" s="98"/>
      <c r="AO22" s="98"/>
      <c r="AP22" s="98"/>
      <c r="AQ22" s="98"/>
      <c r="AR22" s="98"/>
      <c r="AS22" s="98"/>
      <c r="AT22" s="98"/>
      <c r="AU22" s="98"/>
      <c r="AV22" s="98"/>
      <c r="AW22" s="98"/>
      <c r="AX22" s="98"/>
      <c r="AY22" s="98"/>
    </row>
    <row r="23" spans="1:51" s="11" customFormat="1" ht="18.75" customHeight="1" x14ac:dyDescent="0.25">
      <c r="A23" s="19"/>
      <c r="B23" s="47"/>
      <c r="C23" s="150"/>
      <c r="D23" s="49"/>
      <c r="E23" s="49"/>
      <c r="F23" s="49"/>
      <c r="G23" s="49"/>
      <c r="H23" s="115"/>
      <c r="I23" s="45"/>
      <c r="J23" s="48"/>
      <c r="L23" s="98"/>
      <c r="M23" s="98"/>
      <c r="N23" s="98"/>
      <c r="O23" s="98"/>
      <c r="P23" s="98"/>
      <c r="Q23" s="98"/>
      <c r="R23" s="98"/>
      <c r="S23" s="98"/>
      <c r="T23" s="98"/>
      <c r="U23" s="98"/>
      <c r="V23" s="98"/>
      <c r="W23" s="98"/>
      <c r="X23" s="98"/>
      <c r="Y23" s="98"/>
      <c r="Z23" s="98"/>
      <c r="AA23" s="98"/>
      <c r="AB23" s="98"/>
      <c r="AC23" s="98"/>
      <c r="AD23" s="98"/>
      <c r="AE23" s="98"/>
      <c r="AF23" s="98"/>
      <c r="AG23" s="98"/>
      <c r="AH23" s="98"/>
      <c r="AI23" s="98"/>
      <c r="AJ23" s="98"/>
      <c r="AK23" s="98"/>
      <c r="AL23" s="98"/>
      <c r="AM23" s="98"/>
      <c r="AN23" s="98"/>
      <c r="AO23" s="98"/>
      <c r="AP23" s="98"/>
      <c r="AQ23" s="98"/>
      <c r="AR23" s="98"/>
      <c r="AS23" s="98"/>
      <c r="AT23" s="98"/>
      <c r="AU23" s="98"/>
      <c r="AV23" s="98"/>
      <c r="AW23" s="98"/>
      <c r="AX23" s="98"/>
      <c r="AY23" s="98"/>
    </row>
    <row r="24" spans="1:51" s="11" customFormat="1" ht="15.75" thickBot="1" x14ac:dyDescent="0.3">
      <c r="A24" s="19"/>
      <c r="B24" s="47"/>
      <c r="C24" s="130"/>
      <c r="D24" s="665" t="s">
        <v>897</v>
      </c>
      <c r="E24" s="665"/>
      <c r="F24" s="665"/>
      <c r="G24" s="665"/>
      <c r="H24" s="665"/>
      <c r="I24" s="665"/>
      <c r="J24" s="48"/>
      <c r="L24" s="98"/>
      <c r="M24" s="98"/>
      <c r="N24" s="98"/>
      <c r="O24" s="98"/>
      <c r="P24" s="98"/>
      <c r="Q24" s="98"/>
      <c r="R24" s="98"/>
      <c r="S24" s="98"/>
      <c r="T24" s="98"/>
      <c r="U24" s="98"/>
      <c r="V24" s="98"/>
      <c r="W24" s="98"/>
      <c r="X24" s="98"/>
      <c r="Y24" s="98"/>
      <c r="Z24" s="98"/>
      <c r="AA24" s="98"/>
      <c r="AB24" s="98"/>
      <c r="AC24" s="98"/>
      <c r="AD24" s="98"/>
      <c r="AE24" s="98"/>
      <c r="AF24" s="98"/>
      <c r="AG24" s="98"/>
      <c r="AH24" s="98"/>
      <c r="AI24" s="98"/>
      <c r="AJ24" s="98"/>
      <c r="AK24" s="98"/>
      <c r="AL24" s="98"/>
      <c r="AM24" s="98"/>
      <c r="AN24" s="98"/>
      <c r="AO24" s="98"/>
      <c r="AP24" s="98"/>
      <c r="AQ24" s="98"/>
      <c r="AR24" s="98"/>
      <c r="AS24" s="98"/>
      <c r="AT24" s="98"/>
      <c r="AU24" s="98"/>
      <c r="AV24" s="98"/>
      <c r="AW24" s="98"/>
      <c r="AX24" s="98"/>
      <c r="AY24" s="98"/>
    </row>
    <row r="25" spans="1:51" s="11" customFormat="1" ht="15.75" thickBot="1" x14ac:dyDescent="0.3">
      <c r="A25" s="19"/>
      <c r="B25" s="47"/>
      <c r="C25" s="130"/>
      <c r="D25" s="85" t="s">
        <v>60</v>
      </c>
      <c r="E25" s="641" t="s">
        <v>898</v>
      </c>
      <c r="F25" s="642"/>
      <c r="G25" s="642"/>
      <c r="H25" s="643"/>
      <c r="I25" s="49"/>
      <c r="J25" s="48"/>
      <c r="L25" s="98"/>
      <c r="M25" s="98"/>
      <c r="N25" s="98"/>
      <c r="O25" s="98"/>
      <c r="P25" s="98"/>
      <c r="Q25" s="98"/>
      <c r="R25" s="98"/>
      <c r="S25" s="98"/>
      <c r="T25" s="98"/>
      <c r="U25" s="98"/>
      <c r="V25" s="98"/>
      <c r="W25" s="98"/>
      <c r="X25" s="98"/>
      <c r="Y25" s="98"/>
      <c r="Z25" s="98"/>
      <c r="AA25" s="98"/>
      <c r="AB25" s="98"/>
      <c r="AC25" s="98"/>
      <c r="AD25" s="98"/>
      <c r="AE25" s="98"/>
      <c r="AF25" s="98"/>
      <c r="AG25" s="98"/>
      <c r="AH25" s="98"/>
      <c r="AI25" s="98"/>
      <c r="AJ25" s="98"/>
      <c r="AK25" s="98"/>
      <c r="AL25" s="98"/>
      <c r="AM25" s="98"/>
      <c r="AN25" s="98"/>
      <c r="AO25" s="98"/>
      <c r="AP25" s="98"/>
      <c r="AQ25" s="98"/>
      <c r="AR25" s="98"/>
      <c r="AS25" s="98"/>
      <c r="AT25" s="98"/>
      <c r="AU25" s="98"/>
      <c r="AV25" s="98"/>
      <c r="AW25" s="98"/>
      <c r="AX25" s="98"/>
      <c r="AY25" s="98"/>
    </row>
    <row r="26" spans="1:51" s="11" customFormat="1" ht="15.75" thickBot="1" x14ac:dyDescent="0.3">
      <c r="A26" s="19"/>
      <c r="B26" s="47"/>
      <c r="C26" s="130"/>
      <c r="D26" s="85" t="s">
        <v>62</v>
      </c>
      <c r="E26" s="664" t="s">
        <v>762</v>
      </c>
      <c r="F26" s="642"/>
      <c r="G26" s="642"/>
      <c r="H26" s="643"/>
      <c r="I26" s="49"/>
      <c r="J26" s="48"/>
      <c r="L26" s="98"/>
      <c r="M26" s="98"/>
      <c r="N26" s="98"/>
      <c r="O26" s="98"/>
      <c r="P26" s="98"/>
      <c r="Q26" s="98"/>
      <c r="R26" s="98"/>
      <c r="S26" s="98"/>
      <c r="T26" s="98"/>
      <c r="U26" s="98"/>
      <c r="V26" s="98"/>
      <c r="W26" s="98"/>
      <c r="X26" s="98"/>
      <c r="Y26" s="98"/>
      <c r="Z26" s="98"/>
      <c r="AA26" s="98"/>
      <c r="AB26" s="98"/>
      <c r="AC26" s="98"/>
      <c r="AD26" s="98"/>
      <c r="AE26" s="98"/>
      <c r="AF26" s="98"/>
      <c r="AG26" s="98"/>
      <c r="AH26" s="98"/>
      <c r="AI26" s="98"/>
      <c r="AJ26" s="98"/>
      <c r="AK26" s="98"/>
      <c r="AL26" s="98"/>
      <c r="AM26" s="98"/>
      <c r="AN26" s="98"/>
      <c r="AO26" s="98"/>
      <c r="AP26" s="98"/>
      <c r="AQ26" s="98"/>
      <c r="AR26" s="98"/>
      <c r="AS26" s="98"/>
      <c r="AT26" s="98"/>
      <c r="AU26" s="98"/>
      <c r="AV26" s="98"/>
      <c r="AW26" s="98"/>
      <c r="AX26" s="98"/>
      <c r="AY26" s="98"/>
    </row>
    <row r="27" spans="1:51" s="11" customFormat="1" ht="13.5" customHeight="1" x14ac:dyDescent="0.25">
      <c r="A27" s="19"/>
      <c r="B27" s="47"/>
      <c r="C27" s="130"/>
      <c r="D27" s="49"/>
      <c r="E27" s="49"/>
      <c r="F27" s="49"/>
      <c r="G27" s="49"/>
      <c r="H27" s="49"/>
      <c r="I27" s="49"/>
      <c r="J27" s="48"/>
      <c r="L27" s="98"/>
      <c r="M27" s="98"/>
      <c r="N27" s="98"/>
      <c r="O27" s="98"/>
      <c r="P27" s="98"/>
      <c r="Q27" s="98"/>
      <c r="R27" s="98"/>
      <c r="S27" s="98"/>
      <c r="T27" s="98"/>
      <c r="U27" s="98"/>
      <c r="V27" s="98"/>
      <c r="W27" s="98"/>
      <c r="X27" s="98"/>
      <c r="Y27" s="98"/>
      <c r="Z27" s="98"/>
      <c r="AA27" s="98"/>
      <c r="AB27" s="98"/>
      <c r="AC27" s="98"/>
      <c r="AD27" s="98"/>
      <c r="AE27" s="98"/>
      <c r="AF27" s="98"/>
      <c r="AG27" s="98"/>
      <c r="AH27" s="98"/>
      <c r="AI27" s="98"/>
      <c r="AJ27" s="98"/>
      <c r="AK27" s="98"/>
      <c r="AL27" s="98"/>
      <c r="AM27" s="98"/>
      <c r="AN27" s="98"/>
      <c r="AO27" s="98"/>
      <c r="AP27" s="98"/>
      <c r="AQ27" s="98"/>
      <c r="AR27" s="98"/>
      <c r="AS27" s="98"/>
      <c r="AT27" s="98"/>
      <c r="AU27" s="98"/>
      <c r="AV27" s="98"/>
      <c r="AW27" s="98"/>
      <c r="AX27" s="98"/>
      <c r="AY27" s="98"/>
    </row>
    <row r="28" spans="1:51" s="11" customFormat="1" ht="30.75" customHeight="1" thickBot="1" x14ac:dyDescent="0.3">
      <c r="A28" s="19"/>
      <c r="B28" s="47"/>
      <c r="C28" s="662" t="s">
        <v>224</v>
      </c>
      <c r="D28" s="662"/>
      <c r="E28" s="662"/>
      <c r="F28" s="662"/>
      <c r="G28" s="662"/>
      <c r="H28" s="662"/>
      <c r="I28" s="109"/>
      <c r="J28" s="48"/>
      <c r="L28" s="98"/>
      <c r="M28" s="98"/>
      <c r="N28" s="98"/>
      <c r="O28" s="98"/>
      <c r="P28" s="98"/>
      <c r="Q28" s="98"/>
      <c r="R28" s="98"/>
      <c r="S28" s="98"/>
      <c r="T28" s="98"/>
      <c r="U28" s="98"/>
      <c r="V28" s="98"/>
      <c r="W28" s="98"/>
      <c r="X28" s="98"/>
      <c r="Y28" s="98"/>
      <c r="Z28" s="98"/>
      <c r="AA28" s="98"/>
      <c r="AB28" s="98"/>
      <c r="AC28" s="98"/>
      <c r="AD28" s="98"/>
      <c r="AE28" s="98"/>
      <c r="AF28" s="98"/>
      <c r="AG28" s="98"/>
      <c r="AH28" s="98"/>
      <c r="AI28" s="98"/>
      <c r="AJ28" s="98"/>
      <c r="AK28" s="98"/>
      <c r="AL28" s="98"/>
      <c r="AM28" s="98"/>
      <c r="AN28" s="98"/>
      <c r="AO28" s="98"/>
      <c r="AP28" s="98"/>
      <c r="AQ28" s="98"/>
      <c r="AR28" s="98"/>
      <c r="AS28" s="98"/>
      <c r="AT28" s="98"/>
      <c r="AU28" s="98"/>
      <c r="AV28" s="98"/>
      <c r="AW28" s="98"/>
      <c r="AX28" s="98"/>
      <c r="AY28" s="98"/>
    </row>
    <row r="29" spans="1:51" s="363" customFormat="1" ht="71.25" customHeight="1" x14ac:dyDescent="0.25">
      <c r="A29" s="359"/>
      <c r="B29" s="360"/>
      <c r="C29" s="361"/>
      <c r="D29" s="668" t="s">
        <v>1068</v>
      </c>
      <c r="E29" s="669"/>
      <c r="F29" s="669"/>
      <c r="G29" s="669"/>
      <c r="H29" s="669"/>
      <c r="I29" s="670"/>
      <c r="J29" s="362"/>
      <c r="L29" s="98"/>
      <c r="M29" s="98"/>
      <c r="N29" s="98"/>
      <c r="O29" s="98"/>
      <c r="P29" s="98"/>
      <c r="Q29" s="98"/>
      <c r="R29" s="98"/>
      <c r="S29" s="98"/>
      <c r="T29" s="98"/>
      <c r="U29" s="98"/>
      <c r="V29" s="98"/>
      <c r="W29" s="98"/>
      <c r="X29" s="98"/>
      <c r="Y29" s="98"/>
      <c r="Z29" s="98"/>
      <c r="AA29" s="98"/>
      <c r="AB29" s="98"/>
      <c r="AC29" s="98"/>
      <c r="AD29" s="98"/>
      <c r="AE29" s="98"/>
      <c r="AF29" s="98"/>
      <c r="AG29" s="98"/>
      <c r="AH29" s="98"/>
      <c r="AI29" s="98"/>
      <c r="AJ29" s="98"/>
      <c r="AK29" s="98"/>
      <c r="AL29" s="98"/>
      <c r="AM29" s="98"/>
      <c r="AN29" s="98"/>
      <c r="AO29" s="98"/>
      <c r="AP29" s="98"/>
      <c r="AQ29" s="98"/>
      <c r="AR29" s="98"/>
      <c r="AS29" s="98"/>
      <c r="AT29" s="98"/>
      <c r="AU29" s="98"/>
      <c r="AV29" s="98"/>
      <c r="AW29" s="98"/>
      <c r="AX29" s="98"/>
      <c r="AY29" s="98"/>
    </row>
    <row r="30" spans="1:51" s="363" customFormat="1" ht="71.25" customHeight="1" x14ac:dyDescent="0.25">
      <c r="A30" s="359"/>
      <c r="B30" s="360"/>
      <c r="C30" s="361"/>
      <c r="D30" s="671"/>
      <c r="E30" s="672"/>
      <c r="F30" s="672"/>
      <c r="G30" s="672"/>
      <c r="H30" s="672"/>
      <c r="I30" s="673"/>
      <c r="J30" s="362"/>
      <c r="L30" s="98"/>
      <c r="M30" s="98"/>
      <c r="N30" s="98"/>
      <c r="O30" s="98"/>
      <c r="P30" s="98"/>
      <c r="Q30" s="98"/>
      <c r="R30" s="98"/>
      <c r="S30" s="98"/>
      <c r="T30" s="98"/>
      <c r="U30" s="98"/>
      <c r="V30" s="98"/>
      <c r="W30" s="98"/>
      <c r="X30" s="98"/>
      <c r="Y30" s="98"/>
      <c r="Z30" s="98"/>
      <c r="AA30" s="98"/>
      <c r="AB30" s="98"/>
      <c r="AC30" s="98"/>
      <c r="AD30" s="98"/>
      <c r="AE30" s="98"/>
      <c r="AF30" s="98"/>
      <c r="AG30" s="98"/>
      <c r="AH30" s="98"/>
      <c r="AI30" s="98"/>
      <c r="AJ30" s="98"/>
      <c r="AK30" s="98"/>
      <c r="AL30" s="98"/>
      <c r="AM30" s="98"/>
      <c r="AN30" s="98"/>
      <c r="AO30" s="98"/>
      <c r="AP30" s="98"/>
      <c r="AQ30" s="98"/>
      <c r="AR30" s="98"/>
      <c r="AS30" s="98"/>
      <c r="AT30" s="98"/>
      <c r="AU30" s="98"/>
      <c r="AV30" s="98"/>
      <c r="AW30" s="98"/>
      <c r="AX30" s="98"/>
      <c r="AY30" s="98"/>
    </row>
    <row r="31" spans="1:51" s="363" customFormat="1" ht="71.25" customHeight="1" x14ac:dyDescent="0.25">
      <c r="A31" s="359"/>
      <c r="B31" s="360"/>
      <c r="C31" s="361"/>
      <c r="D31" s="671"/>
      <c r="E31" s="672"/>
      <c r="F31" s="672"/>
      <c r="G31" s="672"/>
      <c r="H31" s="672"/>
      <c r="I31" s="673"/>
      <c r="J31" s="362"/>
      <c r="L31" s="98"/>
      <c r="M31" s="98"/>
      <c r="N31" s="98"/>
      <c r="O31" s="98"/>
      <c r="P31" s="98"/>
      <c r="Q31" s="98"/>
      <c r="R31" s="98"/>
      <c r="S31" s="98"/>
      <c r="T31" s="98"/>
      <c r="U31" s="98"/>
      <c r="V31" s="98"/>
      <c r="W31" s="98"/>
      <c r="X31" s="98"/>
      <c r="Y31" s="98"/>
      <c r="Z31" s="98"/>
      <c r="AA31" s="98"/>
      <c r="AB31" s="98"/>
      <c r="AC31" s="98"/>
      <c r="AD31" s="98"/>
      <c r="AE31" s="98"/>
      <c r="AF31" s="98"/>
      <c r="AG31" s="98"/>
      <c r="AH31" s="98"/>
      <c r="AI31" s="98"/>
      <c r="AJ31" s="98"/>
      <c r="AK31" s="98"/>
      <c r="AL31" s="98"/>
      <c r="AM31" s="98"/>
      <c r="AN31" s="98"/>
      <c r="AO31" s="98"/>
      <c r="AP31" s="98"/>
      <c r="AQ31" s="98"/>
      <c r="AR31" s="98"/>
      <c r="AS31" s="98"/>
      <c r="AT31" s="98"/>
      <c r="AU31" s="98"/>
      <c r="AV31" s="98"/>
      <c r="AW31" s="98"/>
      <c r="AX31" s="98"/>
      <c r="AY31" s="98"/>
    </row>
    <row r="32" spans="1:51" s="363" customFormat="1" ht="71.25" customHeight="1" thickBot="1" x14ac:dyDescent="0.3">
      <c r="A32" s="359"/>
      <c r="B32" s="360"/>
      <c r="C32" s="361"/>
      <c r="D32" s="674"/>
      <c r="E32" s="675"/>
      <c r="F32" s="675"/>
      <c r="G32" s="675"/>
      <c r="H32" s="675"/>
      <c r="I32" s="676"/>
      <c r="J32" s="362"/>
      <c r="L32" s="98"/>
      <c r="M32" s="98"/>
      <c r="N32" s="98"/>
      <c r="O32" s="98"/>
      <c r="P32" s="98"/>
      <c r="Q32" s="98"/>
      <c r="R32" s="98"/>
      <c r="S32" s="98"/>
      <c r="T32" s="98"/>
      <c r="U32" s="98"/>
      <c r="V32" s="98"/>
      <c r="W32" s="98"/>
      <c r="X32" s="98"/>
      <c r="Y32" s="98"/>
      <c r="Z32" s="98"/>
      <c r="AA32" s="98"/>
      <c r="AB32" s="98"/>
      <c r="AC32" s="98"/>
      <c r="AD32" s="98"/>
      <c r="AE32" s="98"/>
      <c r="AF32" s="98"/>
      <c r="AG32" s="98"/>
      <c r="AH32" s="98"/>
      <c r="AI32" s="98"/>
      <c r="AJ32" s="98"/>
      <c r="AK32" s="98"/>
      <c r="AL32" s="98"/>
      <c r="AM32" s="98"/>
      <c r="AN32" s="98"/>
      <c r="AO32" s="98"/>
      <c r="AP32" s="98"/>
      <c r="AQ32" s="98"/>
      <c r="AR32" s="98"/>
      <c r="AS32" s="98"/>
      <c r="AT32" s="98"/>
      <c r="AU32" s="98"/>
      <c r="AV32" s="98"/>
      <c r="AW32" s="98"/>
      <c r="AX32" s="98"/>
      <c r="AY32" s="98"/>
    </row>
    <row r="33" spans="1:51" s="11" customFormat="1" x14ac:dyDescent="0.25">
      <c r="A33" s="19"/>
      <c r="B33" s="47"/>
      <c r="C33" s="105"/>
      <c r="D33" s="105"/>
      <c r="E33" s="105"/>
      <c r="F33" s="112"/>
      <c r="G33" s="105"/>
      <c r="H33" s="109"/>
      <c r="I33" s="109"/>
      <c r="J33" s="48"/>
      <c r="L33" s="98"/>
      <c r="M33" s="98"/>
      <c r="N33" s="98"/>
      <c r="O33" s="98"/>
      <c r="P33" s="98"/>
      <c r="Q33" s="98"/>
      <c r="R33" s="98"/>
      <c r="S33" s="98"/>
      <c r="T33" s="98"/>
      <c r="U33" s="98"/>
      <c r="V33" s="98"/>
      <c r="W33" s="98"/>
      <c r="X33" s="98"/>
      <c r="Y33" s="98"/>
      <c r="Z33" s="98"/>
      <c r="AA33" s="98"/>
      <c r="AB33" s="98"/>
      <c r="AC33" s="98"/>
      <c r="AD33" s="98"/>
      <c r="AE33" s="98"/>
      <c r="AF33" s="98"/>
      <c r="AG33" s="98"/>
      <c r="AH33" s="98"/>
      <c r="AI33" s="98"/>
      <c r="AJ33" s="98"/>
      <c r="AK33" s="98"/>
      <c r="AL33" s="98"/>
      <c r="AM33" s="98"/>
      <c r="AN33" s="98"/>
      <c r="AO33" s="98"/>
      <c r="AP33" s="98"/>
      <c r="AQ33" s="98"/>
      <c r="AR33" s="98"/>
      <c r="AS33" s="98"/>
      <c r="AT33" s="98"/>
      <c r="AU33" s="98"/>
      <c r="AV33" s="98"/>
      <c r="AW33" s="98"/>
      <c r="AX33" s="98"/>
      <c r="AY33" s="98"/>
    </row>
    <row r="34" spans="1:51" ht="15.75" customHeight="1" thickBot="1" x14ac:dyDescent="0.3">
      <c r="A34" s="20"/>
      <c r="B34" s="47"/>
      <c r="C34" s="50"/>
      <c r="D34" s="644" t="s">
        <v>255</v>
      </c>
      <c r="E34" s="644"/>
      <c r="F34" s="644" t="s">
        <v>259</v>
      </c>
      <c r="G34" s="644"/>
      <c r="H34" s="107" t="s">
        <v>260</v>
      </c>
      <c r="I34" s="107" t="s">
        <v>232</v>
      </c>
      <c r="J34" s="48"/>
      <c r="K34" s="6"/>
      <c r="L34" s="98"/>
      <c r="M34" s="98"/>
      <c r="N34" s="98"/>
      <c r="O34" s="98"/>
      <c r="P34" s="98"/>
      <c r="Q34" s="98"/>
      <c r="R34" s="98"/>
      <c r="S34" s="98"/>
      <c r="T34" s="98"/>
      <c r="U34" s="98"/>
      <c r="V34" s="98"/>
      <c r="W34" s="98"/>
      <c r="X34" s="98"/>
      <c r="Y34" s="98"/>
      <c r="Z34" s="98"/>
      <c r="AA34" s="98"/>
      <c r="AB34" s="98"/>
      <c r="AC34" s="98"/>
      <c r="AD34" s="98"/>
      <c r="AE34" s="98"/>
      <c r="AF34" s="98"/>
      <c r="AG34" s="98"/>
      <c r="AH34" s="98"/>
      <c r="AI34" s="98"/>
      <c r="AJ34" s="98"/>
      <c r="AK34" s="98"/>
      <c r="AL34" s="98"/>
      <c r="AM34" s="98"/>
      <c r="AN34" s="98"/>
      <c r="AO34" s="98"/>
      <c r="AP34" s="98"/>
      <c r="AQ34" s="98"/>
      <c r="AR34" s="98"/>
      <c r="AS34" s="98"/>
      <c r="AT34" s="98"/>
      <c r="AU34" s="98"/>
      <c r="AV34" s="98"/>
      <c r="AW34" s="98"/>
      <c r="AX34" s="98"/>
      <c r="AY34" s="98"/>
    </row>
    <row r="35" spans="1:51" ht="328.5" customHeight="1" thickBot="1" x14ac:dyDescent="0.3">
      <c r="A35" s="20"/>
      <c r="B35" s="47"/>
      <c r="C35" s="106" t="s">
        <v>253</v>
      </c>
      <c r="D35" s="659" t="str">
        <f>+D8</f>
        <v>Output 1.1.1. Parishes in targeted cantons trained in climate change threats and adaptation measures which reduce vulnerability, in particular related to food security</v>
      </c>
      <c r="E35" s="660"/>
      <c r="F35" s="677" t="str">
        <f>+F8</f>
        <v>All communities participated in initial training sessions</v>
      </c>
      <c r="G35" s="678"/>
      <c r="H35" s="372" t="str">
        <f>+H8</f>
        <v>As part of the implementation of adaptation measures, practical-theoretical workshops (climate change, food security and gender, and on the specific issues of the measures - organic fertilizers, agroforestry, improvement of gardens, ecosystems and importance of the recovery of water, irrigation and water supply for human consumption) took place with communities, local authorities and project partners.
During 2015, 3.022 people were trained in 95 workshops. The implementation of the activities was carried out with the active participation of the families involved, either under the cooperative work modality "mingas" or through visits and technical assistance on farms. All opportunities were used to highlight the purpose of the project and raise awareness about the risks of climate change on food security and rural livelihoods.
As part of the design and implementation of the EWS, as per the training plan, 60 people attended the first event that was held on the early warning system and the conceptual basis of climate change and food security.  It will continue to run as of January 2016.  During 2016, several climate forums and workshops on the EWS theme will be held.</v>
      </c>
      <c r="I35" s="342" t="s">
        <v>20</v>
      </c>
      <c r="J35" s="48"/>
      <c r="K35" s="6"/>
      <c r="L35" s="98"/>
      <c r="M35" s="98"/>
      <c r="N35" s="98"/>
      <c r="O35" s="98"/>
      <c r="P35" s="98"/>
      <c r="Q35" s="98"/>
      <c r="R35" s="98"/>
      <c r="S35" s="98"/>
      <c r="T35" s="98"/>
      <c r="U35" s="98"/>
      <c r="V35" s="98"/>
      <c r="W35" s="98"/>
      <c r="X35" s="98"/>
      <c r="Y35" s="98"/>
      <c r="Z35" s="98"/>
      <c r="AA35" s="98"/>
      <c r="AB35" s="98"/>
      <c r="AC35" s="98"/>
      <c r="AD35" s="98"/>
      <c r="AE35" s="98"/>
      <c r="AF35" s="98"/>
      <c r="AG35" s="98"/>
      <c r="AH35" s="98"/>
      <c r="AI35" s="98"/>
      <c r="AJ35" s="98"/>
      <c r="AK35" s="98"/>
      <c r="AL35" s="98"/>
      <c r="AM35" s="98"/>
      <c r="AN35" s="98"/>
      <c r="AO35" s="98"/>
      <c r="AP35" s="98"/>
      <c r="AQ35" s="98"/>
      <c r="AR35" s="98"/>
      <c r="AS35" s="98"/>
      <c r="AT35" s="98"/>
      <c r="AU35" s="98"/>
      <c r="AV35" s="98"/>
      <c r="AW35" s="98"/>
      <c r="AX35" s="98"/>
      <c r="AY35" s="98"/>
    </row>
    <row r="36" spans="1:51" ht="341.25" customHeight="1" thickBot="1" x14ac:dyDescent="0.3">
      <c r="A36" s="20"/>
      <c r="B36" s="47"/>
      <c r="C36" s="106"/>
      <c r="D36" s="659" t="str">
        <f>+D9</f>
        <v>Output 1.1.2. Targeted parishes participate in adaptation and risk reduction awareness activities</v>
      </c>
      <c r="E36" s="660"/>
      <c r="F36" s="679"/>
      <c r="G36" s="680"/>
      <c r="H36" s="372" t="str">
        <f>+H9</f>
        <v>A guide and strategy for capacity development was developed - which include training modules on climate change and food security with gender empowerment. Furthermore, specific workshops on these topics have been held with communities, local authorities and project partners.  In 2014 a large-scale awareness campaign with radio messages on climate change, food security and gender was implemented in the Jubones River Basin. In 2015, the evaluation of the campaign informed that the campaign reached more than 19.000 peope.
As part of the execution of adaptation measures, concrete actions are already under implementation, training processes adapting the "Field School (ECA)" modality have been developed to increase knowledge on the risks of climate change. In 2015, 55 workshops with 242 participants took place.
In 2015, awareness activities on the importance of climate change including four local fairs for rural women took place, two expositions at high schools (553 students) and seed exchange fairs were held with the purpose to exchange experiences with the population that did not participate in the adaptation measure.  As a result, the fairs increased awareness of the majority of the rural population on the importance of preserving seeds when faced with the threat of a drought.</v>
      </c>
      <c r="I36" s="342" t="s">
        <v>20</v>
      </c>
      <c r="J36" s="48"/>
      <c r="K36" s="6"/>
      <c r="L36" s="98"/>
      <c r="M36" s="98"/>
      <c r="N36" s="98"/>
      <c r="O36" s="98"/>
      <c r="P36" s="98"/>
      <c r="Q36" s="98"/>
      <c r="R36" s="98"/>
      <c r="S36" s="98"/>
      <c r="T36" s="98"/>
      <c r="U36" s="98"/>
      <c r="V36" s="98"/>
      <c r="W36" s="98"/>
      <c r="X36" s="98"/>
      <c r="Y36" s="98"/>
      <c r="Z36" s="98"/>
      <c r="AA36" s="98"/>
      <c r="AB36" s="98"/>
      <c r="AC36" s="98"/>
      <c r="AD36" s="98"/>
      <c r="AE36" s="98"/>
      <c r="AF36" s="98"/>
      <c r="AG36" s="98"/>
      <c r="AH36" s="98"/>
      <c r="AI36" s="98"/>
      <c r="AJ36" s="98"/>
      <c r="AK36" s="98"/>
      <c r="AL36" s="98"/>
      <c r="AM36" s="98"/>
      <c r="AN36" s="98"/>
      <c r="AO36" s="98"/>
      <c r="AP36" s="98"/>
      <c r="AQ36" s="98"/>
      <c r="AR36" s="98"/>
      <c r="AS36" s="98"/>
      <c r="AT36" s="98"/>
      <c r="AU36" s="98"/>
      <c r="AV36" s="98"/>
      <c r="AW36" s="98"/>
      <c r="AX36" s="98"/>
      <c r="AY36" s="98"/>
    </row>
    <row r="37" spans="1:51" ht="309.75" customHeight="1" thickBot="1" x14ac:dyDescent="0.3">
      <c r="A37" s="20"/>
      <c r="B37" s="47"/>
      <c r="C37" s="106"/>
      <c r="D37" s="659" t="str">
        <f t="shared" ref="D37:D48" si="0">+D10</f>
        <v>Output 1.1.3. Food security and gender considerations integrated in all adaptation training programs</v>
      </c>
      <c r="E37" s="660"/>
      <c r="F37" s="681"/>
      <c r="G37" s="682"/>
      <c r="H37" s="372" t="str">
        <f t="shared" ref="H37:H48" si="1">+H10</f>
        <v xml:space="preserve">Modules and training tools addressing food security and gender empowerment have been developed. The strategy to mainstream gender in adaptation plans and measures has been strengthened with the assistance of a gender expert, co-financed by UNWomen, who has trained the technical team of the project and has guided the implementation of the actions. The workshops for the design of adaptation measures and the initial implementation phase have taken into account factors such as food security and gender. In implementation workshops with beneficiaries, information was given regarding climate change, food security and gender mainstreaming. 
The incorporation of a gender perspective in training processes of the project has been considered on two levels: I) Content development explicitly linked to the theme of gender and the effort to link gender and food security themes with the purpose that both objectives demonstrate connections in practice. ii) Strategies have been planned to encourage the participation of women in the workshops (schedules, places, themes) and to evaluate progress on knowledge of men and women on the topics addressed.
</v>
      </c>
      <c r="I37" s="342" t="s">
        <v>20</v>
      </c>
      <c r="J37" s="48"/>
      <c r="K37" s="6"/>
      <c r="L37" s="98"/>
      <c r="M37" s="98"/>
      <c r="N37" s="98"/>
      <c r="O37" s="98"/>
      <c r="P37" s="98"/>
      <c r="Q37" s="98"/>
      <c r="R37" s="98"/>
      <c r="S37" s="98"/>
      <c r="T37" s="98"/>
      <c r="U37" s="98"/>
      <c r="V37" s="98"/>
      <c r="W37" s="98"/>
      <c r="X37" s="98"/>
      <c r="Y37" s="98"/>
      <c r="Z37" s="98"/>
      <c r="AA37" s="98"/>
      <c r="AB37" s="98"/>
      <c r="AC37" s="98"/>
      <c r="AD37" s="98"/>
      <c r="AE37" s="98"/>
      <c r="AF37" s="98"/>
      <c r="AG37" s="98"/>
      <c r="AH37" s="98"/>
      <c r="AI37" s="98"/>
      <c r="AJ37" s="98"/>
      <c r="AK37" s="98"/>
      <c r="AL37" s="98"/>
      <c r="AM37" s="98"/>
      <c r="AN37" s="98"/>
      <c r="AO37" s="98"/>
      <c r="AP37" s="98"/>
      <c r="AQ37" s="98"/>
      <c r="AR37" s="98"/>
      <c r="AS37" s="98"/>
      <c r="AT37" s="98"/>
      <c r="AU37" s="98"/>
      <c r="AV37" s="98"/>
      <c r="AW37" s="98"/>
      <c r="AX37" s="98"/>
      <c r="AY37" s="98"/>
    </row>
    <row r="38" spans="1:51" ht="402" customHeight="1" thickBot="1" x14ac:dyDescent="0.3">
      <c r="A38" s="20"/>
      <c r="B38" s="47"/>
      <c r="C38" s="106"/>
      <c r="D38" s="659" t="str">
        <f t="shared" si="0"/>
        <v>Output 1.2.1. Local adaptation plans developed to reduce vulnerabilities to climate change induced food insecurity in targeted areas</v>
      </c>
      <c r="E38" s="660"/>
      <c r="F38" s="659"/>
      <c r="G38" s="660"/>
      <c r="H38" s="372" t="str">
        <f t="shared" si="1"/>
        <v xml:space="preserve">In order to formulate adaptation plans, it was agreed that each parish needed an assessment on its vulnerabilities to food security as a consequence of climate change. During 2013-2014 it was not easy to determine the methodology to use in these assessments, and as a result MAE and WFP spent almost two months developing it. After the methodology was finalized, in 2014 the project needed to invest time to coordinate consultants and to assure that the methodology was applied well. Once the vulnerability assessments were done, the adaptation plans were designed, diagnostics were analyzed and activities of what could be implemented to confront risks taking into account local priorities were developed. The plans also included a menu of adaptation measures that could be implemented in the short and long term period. In 2015, selected concrete activities were chosen to be executed with project funds and measures designed. 
In line with the law of decentralization (COOTAD), local governments updated their PDOT outlining their priorities. During 2015 the ACC Plans have been included in PDOT as part of the diagnostic and development of the proposal, territorial and management models.
In line with the law of decentralization (COOTAD), local governments updated their PDOT outlining their priorities. During 2015 the ACC Plans have been included in PDOT as part of the diagnostic and development of the proposal, territorial and management models.
</v>
      </c>
      <c r="I38" s="342" t="s">
        <v>20</v>
      </c>
      <c r="J38" s="48"/>
      <c r="K38" s="6"/>
      <c r="L38" s="98"/>
      <c r="M38" s="98"/>
      <c r="N38" s="98"/>
      <c r="O38" s="98"/>
      <c r="P38" s="98"/>
      <c r="Q38" s="98"/>
      <c r="R38" s="98"/>
      <c r="S38" s="98"/>
      <c r="T38" s="98"/>
      <c r="U38" s="98"/>
      <c r="V38" s="98"/>
      <c r="W38" s="98"/>
      <c r="X38" s="98"/>
      <c r="Y38" s="98"/>
      <c r="Z38" s="98"/>
      <c r="AA38" s="98"/>
      <c r="AB38" s="98"/>
      <c r="AC38" s="98"/>
      <c r="AD38" s="98"/>
      <c r="AE38" s="98"/>
      <c r="AF38" s="98"/>
      <c r="AG38" s="98"/>
      <c r="AH38" s="98"/>
      <c r="AI38" s="98"/>
      <c r="AJ38" s="98"/>
      <c r="AK38" s="98"/>
      <c r="AL38" s="98"/>
      <c r="AM38" s="98"/>
      <c r="AN38" s="98"/>
      <c r="AO38" s="98"/>
      <c r="AP38" s="98"/>
      <c r="AQ38" s="98"/>
      <c r="AR38" s="98"/>
      <c r="AS38" s="98"/>
      <c r="AT38" s="98"/>
      <c r="AU38" s="98"/>
      <c r="AV38" s="98"/>
      <c r="AW38" s="98"/>
      <c r="AX38" s="98"/>
      <c r="AY38" s="98"/>
    </row>
    <row r="39" spans="1:51" ht="145.5" customHeight="1" thickBot="1" x14ac:dyDescent="0.3">
      <c r="A39" s="20"/>
      <c r="B39" s="47"/>
      <c r="C39" s="106"/>
      <c r="D39" s="659" t="str">
        <f t="shared" si="0"/>
        <v>Output 1.2.2. Community participation in processes to develop adaptation plans in targeted parishes</v>
      </c>
      <c r="E39" s="660"/>
      <c r="F39" s="659" t="str">
        <f>+F12</f>
        <v>All parishes reached</v>
      </c>
      <c r="G39" s="660"/>
      <c r="H39" s="372" t="str">
        <f t="shared" si="1"/>
        <v xml:space="preserve">During 2014 and 2015 with the assistance of external consultants, the MAE project technical team led the development of adaptation plans in coordination with local implementing partners.  As a result, the project ensures a coordination mechanism between the central and local levels which at times were not easy and required a lot of negotiation, time and effort. Local community participation has been the key element for this process, so that their priorities and needs were core elements of proposals.
</v>
      </c>
      <c r="I39" s="342" t="s">
        <v>20</v>
      </c>
      <c r="J39" s="48"/>
      <c r="K39" s="6"/>
      <c r="L39" s="98"/>
      <c r="M39" s="98"/>
      <c r="N39" s="98"/>
      <c r="O39" s="98"/>
      <c r="P39" s="98"/>
      <c r="Q39" s="98"/>
      <c r="R39" s="98"/>
      <c r="S39" s="98"/>
      <c r="T39" s="98"/>
      <c r="U39" s="98"/>
      <c r="V39" s="98"/>
      <c r="W39" s="98"/>
      <c r="X39" s="98"/>
      <c r="Y39" s="98"/>
      <c r="Z39" s="98"/>
      <c r="AA39" s="98"/>
      <c r="AB39" s="98"/>
      <c r="AC39" s="98"/>
      <c r="AD39" s="98"/>
      <c r="AE39" s="98"/>
      <c r="AF39" s="98"/>
      <c r="AG39" s="98"/>
      <c r="AH39" s="98"/>
      <c r="AI39" s="98"/>
      <c r="AJ39" s="98"/>
      <c r="AK39" s="98"/>
      <c r="AL39" s="98"/>
      <c r="AM39" s="98"/>
      <c r="AN39" s="98"/>
      <c r="AO39" s="98"/>
      <c r="AP39" s="98"/>
      <c r="AQ39" s="98"/>
      <c r="AR39" s="98"/>
      <c r="AS39" s="98"/>
      <c r="AT39" s="98"/>
      <c r="AU39" s="98"/>
      <c r="AV39" s="98"/>
      <c r="AW39" s="98"/>
      <c r="AX39" s="98"/>
      <c r="AY39" s="98"/>
    </row>
    <row r="40" spans="1:51" ht="312.75" customHeight="1" thickBot="1" x14ac:dyDescent="0.3">
      <c r="A40" s="20"/>
      <c r="B40" s="47"/>
      <c r="C40" s="106"/>
      <c r="D40" s="659" t="str">
        <f t="shared" si="0"/>
        <v>Output 1.2.3. Agreements developed and signed among targeted parishes, GADPP or CCRJ, MAE and WFP to implement adaptation actions</v>
      </c>
      <c r="E40" s="660"/>
      <c r="F40" s="677" t="str">
        <f>+F13</f>
        <v>All agreements reached to implement adaptation plans</v>
      </c>
      <c r="G40" s="678"/>
      <c r="H40" s="372" t="str">
        <f t="shared" si="1"/>
        <v>After long negotiation processes, agreements were signed with main project partners to ensure coordination at all levels. There were also agreements signed with local governments for the execution of concrete adaptation measures. Even though agreements are legally in place, they are not always a guarantee to achieve of commitments. The Steering Committee is always analyzing the best way to improve coordination and implementing arrangements to accelerate the implementation at local level.
The financial mechanism to transfer funds directly from WFP to local partners is working properly. This mechanism was adopted in 2013 after an institutional evaluation of GADPP and CCRJ to determine the risk level regarding funds management, conducted by WFP. But execution capacity and execution rate of CCRJ needed to be improved. GADPP is a strong provincial institution with administrative and financial strength.
As per the Steering Committee resolution in 2015, MAE asked the support from WFP for strategic procurement, and the project had to update its plan taking into consideration new rules and procedures.</v>
      </c>
      <c r="I40" s="342" t="s">
        <v>20</v>
      </c>
      <c r="J40" s="48"/>
      <c r="K40" s="6"/>
      <c r="L40" s="98"/>
      <c r="M40" s="98"/>
      <c r="N40" s="98"/>
      <c r="O40" s="98"/>
      <c r="P40" s="98"/>
      <c r="Q40" s="98"/>
      <c r="R40" s="98"/>
      <c r="S40" s="98"/>
      <c r="T40" s="98"/>
      <c r="U40" s="98"/>
      <c r="V40" s="98"/>
      <c r="W40" s="98"/>
      <c r="X40" s="98"/>
      <c r="Y40" s="98"/>
      <c r="Z40" s="98"/>
      <c r="AA40" s="98"/>
      <c r="AB40" s="98"/>
      <c r="AC40" s="98"/>
      <c r="AD40" s="98"/>
      <c r="AE40" s="98"/>
      <c r="AF40" s="98"/>
      <c r="AG40" s="98"/>
      <c r="AH40" s="98"/>
      <c r="AI40" s="98"/>
      <c r="AJ40" s="98"/>
      <c r="AK40" s="98"/>
      <c r="AL40" s="98"/>
      <c r="AM40" s="98"/>
      <c r="AN40" s="98"/>
      <c r="AO40" s="98"/>
      <c r="AP40" s="98"/>
      <c r="AQ40" s="98"/>
      <c r="AR40" s="98"/>
      <c r="AS40" s="98"/>
      <c r="AT40" s="98"/>
      <c r="AU40" s="98"/>
      <c r="AV40" s="98"/>
      <c r="AW40" s="98"/>
      <c r="AX40" s="98"/>
      <c r="AY40" s="98"/>
    </row>
    <row r="41" spans="1:51" ht="135.75" thickBot="1" x14ac:dyDescent="0.3">
      <c r="A41" s="20"/>
      <c r="B41" s="47"/>
      <c r="C41" s="106"/>
      <c r="D41" s="659" t="str">
        <f t="shared" si="0"/>
        <v>Output 1.2.4. Women participated in processes and decision making to develop adaptation plans</v>
      </c>
      <c r="E41" s="660"/>
      <c r="F41" s="681"/>
      <c r="G41" s="682"/>
      <c r="H41" s="372" t="str">
        <f t="shared" si="1"/>
        <v>Project activities have considered ways to facilitate participation of women and men and take into account their different needs. Targeting criteria for households participation in adaptation measures gives priority to families headed by women. Decision-making workshops promoted by the project are held at times that fit well into the women's schedules. During the development of workshops, facilities for child care were provided from project staff so participants could concentrate in the training.</v>
      </c>
      <c r="I41" s="342" t="s">
        <v>20</v>
      </c>
      <c r="J41" s="48"/>
      <c r="K41" s="6"/>
      <c r="L41" s="98"/>
      <c r="M41" s="98"/>
      <c r="N41" s="98"/>
      <c r="O41" s="98"/>
      <c r="P41" s="98"/>
      <c r="Q41" s="98"/>
      <c r="R41" s="98"/>
      <c r="S41" s="98"/>
      <c r="T41" s="98"/>
      <c r="U41" s="98"/>
      <c r="V41" s="98"/>
      <c r="W41" s="98"/>
      <c r="X41" s="98"/>
      <c r="Y41" s="98"/>
      <c r="Z41" s="98"/>
      <c r="AA41" s="98"/>
      <c r="AB41" s="98"/>
      <c r="AC41" s="98"/>
      <c r="AD41" s="98"/>
      <c r="AE41" s="98"/>
      <c r="AF41" s="98"/>
      <c r="AG41" s="98"/>
      <c r="AH41" s="98"/>
      <c r="AI41" s="98"/>
      <c r="AJ41" s="98"/>
      <c r="AK41" s="98"/>
      <c r="AL41" s="98"/>
      <c r="AM41" s="98"/>
      <c r="AN41" s="98"/>
      <c r="AO41" s="98"/>
      <c r="AP41" s="98"/>
      <c r="AQ41" s="98"/>
      <c r="AR41" s="98"/>
      <c r="AS41" s="98"/>
      <c r="AT41" s="98"/>
      <c r="AU41" s="98"/>
      <c r="AV41" s="98"/>
      <c r="AW41" s="98"/>
      <c r="AX41" s="98"/>
      <c r="AY41" s="98"/>
    </row>
    <row r="42" spans="1:51" ht="300.75" thickBot="1" x14ac:dyDescent="0.3">
      <c r="A42" s="20"/>
      <c r="B42" s="47"/>
      <c r="C42" s="106"/>
      <c r="D42" s="659" t="str">
        <f t="shared" si="0"/>
        <v>Output 1.3.1. A climatic information system, including monitoring of climatic events, designed and implemented in each targeted areas in accordance with local context</v>
      </c>
      <c r="E42" s="660"/>
      <c r="F42" s="659" t="str">
        <f t="shared" ref="F42:F47" si="2">+F15</f>
        <v>All early warning systems in place</v>
      </c>
      <c r="G42" s="660"/>
      <c r="H42" s="372" t="str">
        <f t="shared" si="1"/>
        <v>It was not feasible to have early warning systems for each parish, so in 2014 the Steering Committee agreed that local implementing entities design and implement climatic information systems that generate and monitor climatic events to improve climatic information while considering local contexts. 
Since 2014, CIIFEN is working in the implementation of the EWS for the whole Jubones river basin. The participation of local partners has been a key point in the design and execution of activities.
The focus for Pichincha is strengthening the weather station network in order to have sufficient quality data for climatic analysis. In 2015 the GADDP had significant delays due to the generation of agreements with the national authority on climate information (INAMHI) and the procurement process needs to be carried out again as the contracted supplier did not comply with the requirements.  
All these activities are being coordinated with INAMHI, and the systems will cover the 50 targeted parishes in both targeted areas.</v>
      </c>
      <c r="I42" s="342" t="s">
        <v>20</v>
      </c>
      <c r="J42" s="48"/>
      <c r="K42" s="6"/>
      <c r="L42" s="98"/>
      <c r="M42" s="98"/>
      <c r="N42" s="98"/>
      <c r="O42" s="98"/>
      <c r="P42" s="98"/>
      <c r="Q42" s="98"/>
      <c r="R42" s="98"/>
      <c r="S42" s="98"/>
      <c r="T42" s="98"/>
      <c r="U42" s="98"/>
      <c r="V42" s="98"/>
      <c r="W42" s="98"/>
      <c r="X42" s="98"/>
      <c r="Y42" s="98"/>
      <c r="Z42" s="98"/>
      <c r="AA42" s="98"/>
      <c r="AB42" s="98"/>
      <c r="AC42" s="98"/>
      <c r="AD42" s="98"/>
      <c r="AE42" s="98"/>
      <c r="AF42" s="98"/>
      <c r="AG42" s="98"/>
      <c r="AH42" s="98"/>
      <c r="AI42" s="98"/>
      <c r="AJ42" s="98"/>
      <c r="AK42" s="98"/>
      <c r="AL42" s="98"/>
      <c r="AM42" s="98"/>
      <c r="AN42" s="98"/>
      <c r="AO42" s="98"/>
      <c r="AP42" s="98"/>
      <c r="AQ42" s="98"/>
      <c r="AR42" s="98"/>
      <c r="AS42" s="98"/>
      <c r="AT42" s="98"/>
      <c r="AU42" s="98"/>
      <c r="AV42" s="98"/>
      <c r="AW42" s="98"/>
      <c r="AX42" s="98"/>
      <c r="AY42" s="98"/>
    </row>
    <row r="43" spans="1:51" ht="313.5" customHeight="1" thickBot="1" x14ac:dyDescent="0.3">
      <c r="A43" s="20"/>
      <c r="B43" s="47"/>
      <c r="C43" s="106"/>
      <c r="D43" s="659" t="str">
        <f t="shared" si="0"/>
        <v>Output 1.3.2. Monitoring system to track project results and lessons learned</v>
      </c>
      <c r="E43" s="660"/>
      <c r="F43" s="659" t="str">
        <f t="shared" si="2"/>
        <v>Monitoring systems in place</v>
      </c>
      <c r="G43" s="660"/>
      <c r="H43" s="372" t="str">
        <f t="shared" si="1"/>
        <v>The project has a monitoring plan and system. It was designed with the participation and agreement of MAE, WFP, MAGAP, CCRJ and GADPP and approved by the Project Steering Committee. The monitoring system not only addressed project results, indicators and activities but followed up on adaptation measures indicators and activities. The system and monitoring plan of the project has been partially implemented and needed to be updated. The factors that influenced this were: high turnover of the personnel responsible for this activity, complexity of the instruments, need to strengthen the monitoring at the measurement level, and a change in the implementation modality in Jubones where MAE is now the executing partner. The project team has made some adjustments to the monitoring system tools. During the mid-term evaluation that was carried out in 2015, it was recommended that the system is revised and simplified to facilitate its implementation and operation. The mid-term evaluation also recommended adaptive management with an opening for adjustments in the results framework and its indicators. Therefore, an analysis of the programme was carried out with the purpose to strengthen its clarity and coherence.</v>
      </c>
      <c r="I43" s="342" t="s">
        <v>20</v>
      </c>
      <c r="J43" s="48"/>
      <c r="K43" s="6"/>
      <c r="L43" s="98"/>
      <c r="M43" s="98"/>
      <c r="N43" s="98"/>
      <c r="O43" s="98"/>
      <c r="P43" s="98"/>
      <c r="Q43" s="98"/>
      <c r="R43" s="98"/>
      <c r="S43" s="98"/>
      <c r="T43" s="98"/>
      <c r="U43" s="98"/>
      <c r="V43" s="98"/>
      <c r="W43" s="98"/>
      <c r="X43" s="98"/>
      <c r="Y43" s="98"/>
      <c r="Z43" s="98"/>
      <c r="AA43" s="98"/>
      <c r="AB43" s="98"/>
      <c r="AC43" s="98"/>
      <c r="AD43" s="98"/>
      <c r="AE43" s="98"/>
      <c r="AF43" s="98"/>
      <c r="AG43" s="98"/>
      <c r="AH43" s="98"/>
      <c r="AI43" s="98"/>
      <c r="AJ43" s="98"/>
      <c r="AK43" s="98"/>
      <c r="AL43" s="98"/>
      <c r="AM43" s="98"/>
      <c r="AN43" s="98"/>
      <c r="AO43" s="98"/>
      <c r="AP43" s="98"/>
      <c r="AQ43" s="98"/>
      <c r="AR43" s="98"/>
      <c r="AS43" s="98"/>
      <c r="AT43" s="98"/>
      <c r="AU43" s="98"/>
      <c r="AV43" s="98"/>
      <c r="AW43" s="98"/>
      <c r="AX43" s="98"/>
      <c r="AY43" s="98"/>
    </row>
    <row r="44" spans="1:51" ht="234" customHeight="1" thickBot="1" x14ac:dyDescent="0.3">
      <c r="A44" s="20"/>
      <c r="B44" s="47"/>
      <c r="C44" s="106"/>
      <c r="D44" s="659" t="str">
        <f t="shared" si="0"/>
        <v>Output 2.1.1. Concrete adaptation measures based on parish adaptation plans are designed</v>
      </c>
      <c r="E44" s="660"/>
      <c r="F44" s="659" t="str">
        <f t="shared" si="2"/>
        <v>100% of adaptation measures planned</v>
      </c>
      <c r="G44" s="660"/>
      <c r="H44" s="372" t="str">
        <f t="shared" si="1"/>
        <v xml:space="preserve">During 2014-2015, based on the adaptation plans, concrete activities (adaptation measures) have been designed at the parish level. The design process was carried out by the project´s technical team with support from external consultants. The design phase involves the investment of time and efforts to obtain commitment from partners and participation from community and local authorities in order to guarantee sustainability. 
The new direct execution modality of MAE requires the signature of an Interinstitutional Cooperation Agreement between each local government and MAE to establish commitments and responsibilities of each party. 
The approval process of the adaptation measures goes from the local to national level and involves the technical revision from CCRJ, MAE, MAGAP and WFP and can take up to a month.
</v>
      </c>
      <c r="I44" s="342" t="s">
        <v>20</v>
      </c>
      <c r="J44" s="48"/>
      <c r="K44" s="6"/>
      <c r="L44" s="98"/>
      <c r="M44" s="98"/>
      <c r="N44" s="98"/>
      <c r="O44" s="98"/>
      <c r="P44" s="98"/>
      <c r="Q44" s="98"/>
      <c r="R44" s="98"/>
      <c r="S44" s="98"/>
      <c r="T44" s="98"/>
      <c r="U44" s="98"/>
      <c r="V44" s="98"/>
      <c r="W44" s="98"/>
      <c r="X44" s="98"/>
      <c r="Y44" s="98"/>
      <c r="Z44" s="98"/>
      <c r="AA44" s="98"/>
      <c r="AB44" s="98"/>
      <c r="AC44" s="98"/>
      <c r="AD44" s="98"/>
      <c r="AE44" s="98"/>
      <c r="AF44" s="98"/>
      <c r="AG44" s="98"/>
      <c r="AH44" s="98"/>
      <c r="AI44" s="98"/>
      <c r="AJ44" s="98"/>
      <c r="AK44" s="98"/>
      <c r="AL44" s="98"/>
      <c r="AM44" s="98"/>
      <c r="AN44" s="98"/>
      <c r="AO44" s="98"/>
      <c r="AP44" s="98"/>
      <c r="AQ44" s="98"/>
      <c r="AR44" s="98"/>
      <c r="AS44" s="98"/>
      <c r="AT44" s="98"/>
      <c r="AU44" s="98"/>
      <c r="AV44" s="98"/>
      <c r="AW44" s="98"/>
      <c r="AX44" s="98"/>
      <c r="AY44" s="98"/>
    </row>
    <row r="45" spans="1:51" ht="170.25" customHeight="1" thickBot="1" x14ac:dyDescent="0.3">
      <c r="A45" s="20"/>
      <c r="B45" s="47"/>
      <c r="C45" s="106"/>
      <c r="D45" s="659" t="str">
        <f t="shared" si="0"/>
        <v>Output 2.1.2. Adaptation to climate change measures (physical assets, natural assets and technologies) are implemented according with the parishes adaptation plans</v>
      </c>
      <c r="E45" s="660"/>
      <c r="F45" s="659" t="str">
        <f t="shared" si="2"/>
        <v>90% of asset created</v>
      </c>
      <c r="G45" s="660"/>
      <c r="H45" s="372" t="str">
        <f t="shared" si="1"/>
        <v>ACC measures are being implemented in 34 parishes (25 in Jubones and 9 in Pichincha). 
These concrete activities directly benefit 9,794 families.
Out of the 34 measures:
14 are in full execution phase with actions at the family level and/or through construction of irrigations systems and benefit 2,925 people.
20 are in the initial implementation phase (orientation, targeting of families, development of the baseline, and procurement requirements) and benefit 6,869 families.
Detailed information on Annex 2.</v>
      </c>
      <c r="I45" s="342" t="s">
        <v>20</v>
      </c>
      <c r="J45" s="48"/>
      <c r="K45" s="6"/>
      <c r="L45" s="98"/>
      <c r="M45" s="98"/>
      <c r="N45" s="98"/>
      <c r="O45" s="98"/>
      <c r="P45" s="98"/>
      <c r="Q45" s="98"/>
      <c r="R45" s="98"/>
      <c r="S45" s="98"/>
      <c r="T45" s="98"/>
      <c r="U45" s="98"/>
      <c r="V45" s="98"/>
      <c r="W45" s="98"/>
      <c r="X45" s="98"/>
      <c r="Y45" s="98"/>
      <c r="Z45" s="98"/>
      <c r="AA45" s="98"/>
      <c r="AB45" s="98"/>
      <c r="AC45" s="98"/>
      <c r="AD45" s="98"/>
      <c r="AE45" s="98"/>
      <c r="AF45" s="98"/>
      <c r="AG45" s="98"/>
      <c r="AH45" s="98"/>
      <c r="AI45" s="98"/>
      <c r="AJ45" s="98"/>
      <c r="AK45" s="98"/>
      <c r="AL45" s="98"/>
      <c r="AM45" s="98"/>
      <c r="AN45" s="98"/>
      <c r="AO45" s="98"/>
      <c r="AP45" s="98"/>
      <c r="AQ45" s="98"/>
      <c r="AR45" s="98"/>
      <c r="AS45" s="98"/>
      <c r="AT45" s="98"/>
      <c r="AU45" s="98"/>
      <c r="AV45" s="98"/>
      <c r="AW45" s="98"/>
      <c r="AX45" s="98"/>
      <c r="AY45" s="98"/>
    </row>
    <row r="46" spans="1:51" ht="220.5" customHeight="1" thickBot="1" x14ac:dyDescent="0.3">
      <c r="A46" s="20"/>
      <c r="B46" s="47"/>
      <c r="C46" s="106"/>
      <c r="D46" s="659" t="str">
        <f t="shared" si="0"/>
        <v>Output 2.1.3. Implementation strategy includes approach for the use of incentives</v>
      </c>
      <c r="E46" s="660"/>
      <c r="F46" s="659" t="str">
        <f t="shared" si="2"/>
        <v>Strategy developed
90% of incentives implemented</v>
      </c>
      <c r="G46" s="660"/>
      <c r="H46" s="372" t="str">
        <f t="shared" si="1"/>
        <v>Vulnerability assessments are a good tool for deciding the best options to implement any modality of incentives as they show the current situation of each targeted community highlighting local needs and presenting scenarios for future climate threats. As the project continues, it has been determined that incentives cannot be implemented until concrete activities are defined and under implementation. 
During 2015 guidelines for the incentives strategy have been developed and allowed coordination of the implementation of the measure linked with food security.  Within the context of a large number of measures being implemented and the request to extend the project duration, in 2016 the project will address the best alternatives that guarantee sustainability of the adaptation measure as well as strengthen the food security approach.</v>
      </c>
      <c r="I46" s="342" t="s">
        <v>861</v>
      </c>
      <c r="J46" s="48"/>
      <c r="K46" s="6"/>
      <c r="L46" s="98"/>
      <c r="M46" s="98"/>
      <c r="N46" s="98"/>
      <c r="O46" s="98"/>
      <c r="P46" s="98"/>
      <c r="Q46" s="98"/>
      <c r="R46" s="98"/>
      <c r="S46" s="98"/>
      <c r="T46" s="98"/>
      <c r="U46" s="98"/>
      <c r="V46" s="98"/>
      <c r="W46" s="98"/>
      <c r="X46" s="98"/>
      <c r="Y46" s="98"/>
      <c r="Z46" s="98"/>
      <c r="AA46" s="98"/>
      <c r="AB46" s="98"/>
      <c r="AC46" s="98"/>
      <c r="AD46" s="98"/>
      <c r="AE46" s="98"/>
      <c r="AF46" s="98"/>
      <c r="AG46" s="98"/>
      <c r="AH46" s="98"/>
      <c r="AI46" s="98"/>
      <c r="AJ46" s="98"/>
      <c r="AK46" s="98"/>
      <c r="AL46" s="98"/>
      <c r="AM46" s="98"/>
      <c r="AN46" s="98"/>
      <c r="AO46" s="98"/>
      <c r="AP46" s="98"/>
      <c r="AQ46" s="98"/>
      <c r="AR46" s="98"/>
      <c r="AS46" s="98"/>
      <c r="AT46" s="98"/>
      <c r="AU46" s="98"/>
      <c r="AV46" s="98"/>
      <c r="AW46" s="98"/>
      <c r="AX46" s="98"/>
      <c r="AY46" s="98"/>
    </row>
    <row r="47" spans="1:51" ht="310.5" customHeight="1" thickBot="1" x14ac:dyDescent="0.3">
      <c r="A47" s="20"/>
      <c r="B47" s="47"/>
      <c r="C47" s="106"/>
      <c r="D47" s="659" t="str">
        <f t="shared" si="0"/>
        <v>Output 2.2.1. Community participation, in particular of women, guide decision making processes for project execution</v>
      </c>
      <c r="E47" s="660"/>
      <c r="F47" s="677" t="str">
        <f t="shared" si="2"/>
        <v>Feedback process implemented</v>
      </c>
      <c r="G47" s="678"/>
      <c r="H47" s="372" t="str">
        <f t="shared" si="1"/>
        <v>Project activities have considered ways to facilitate participation of women and men taking into account their different needs and interests. Decision-making workshops promoted by the project were held at times that fit well with women's schedules. During the development of workshops, facilities for child care were provided by project staff so that participants could concentrate on the training. To date the participation of women is approximately 53%. The alliance with UN Women supports the effective mainstreaming of gender. The training of project staff in gender themes has been an effective tool to generate knowledge, develop skills and raise awareness. During 2015 the strategies used were: identify the limitations local women face to participate; encourage the presence of women; promote the voice of women in all of the activities; value the opinions and suggestions of women; register the attendance of women; increase men's awareness on gender issues.  A baseline on participation and decision-making of men and women at the beginning of implementation was also created as it allowed the project to monitor progress and establish changes over the course of the project.</v>
      </c>
      <c r="I47" s="342" t="s">
        <v>20</v>
      </c>
      <c r="J47" s="48"/>
      <c r="K47" s="6"/>
      <c r="L47" s="98"/>
      <c r="M47" s="98"/>
      <c r="N47" s="98"/>
      <c r="O47" s="98"/>
      <c r="P47" s="98"/>
      <c r="Q47" s="98"/>
      <c r="R47" s="98"/>
      <c r="S47" s="98"/>
      <c r="T47" s="98"/>
      <c r="U47" s="98"/>
      <c r="V47" s="98"/>
      <c r="W47" s="98"/>
      <c r="X47" s="98"/>
      <c r="Y47" s="98"/>
      <c r="Z47" s="98"/>
      <c r="AA47" s="98"/>
      <c r="AB47" s="98"/>
      <c r="AC47" s="98"/>
      <c r="AD47" s="98"/>
      <c r="AE47" s="98"/>
      <c r="AF47" s="98"/>
      <c r="AG47" s="98"/>
      <c r="AH47" s="98"/>
      <c r="AI47" s="98"/>
      <c r="AJ47" s="98"/>
      <c r="AK47" s="98"/>
      <c r="AL47" s="98"/>
      <c r="AM47" s="98"/>
      <c r="AN47" s="98"/>
      <c r="AO47" s="98"/>
      <c r="AP47" s="98"/>
      <c r="AQ47" s="98"/>
      <c r="AR47" s="98"/>
      <c r="AS47" s="98"/>
      <c r="AT47" s="98"/>
      <c r="AU47" s="98"/>
      <c r="AV47" s="98"/>
      <c r="AW47" s="98"/>
      <c r="AX47" s="98"/>
      <c r="AY47" s="98"/>
    </row>
    <row r="48" spans="1:51" ht="269.25" customHeight="1" thickBot="1" x14ac:dyDescent="0.3">
      <c r="A48" s="20"/>
      <c r="B48" s="47"/>
      <c r="C48" s="106"/>
      <c r="D48" s="659" t="str">
        <f t="shared" si="0"/>
        <v>Output 2.2.2, Parishes share success stories and lessons learned</v>
      </c>
      <c r="E48" s="660"/>
      <c r="F48" s="681"/>
      <c r="G48" s="682"/>
      <c r="H48" s="372" t="str">
        <f t="shared" si="1"/>
        <v xml:space="preserve">In 2014 two community and institutional meetings were held in which parish representatives debated key topics related to climate change, food security, and gender. The implementation of adaptation measures began with promotional activities and exchange of best practices within communities that other adaptation projects have also implemented.  The measures that are implemented include events and exchange of experiences, which allowed the systemization of experiences.
In 2015 the participating communities of the project in Pichincha and the Jubones River Basin have shared their adaptation experiences through exhibitions to a group of journalists in events prior to COP 21 and five local fairs on food security and seed exchange The results and participation of the community have aroused the interest of the media and authorities and resulted in communication products (press releases, television reports, etc.) that have been spread in major local and national media. See Annex 3.  </v>
      </c>
      <c r="I48" s="342" t="s">
        <v>20</v>
      </c>
      <c r="J48" s="48"/>
      <c r="K48" s="6"/>
      <c r="L48" s="98"/>
      <c r="M48" s="98"/>
      <c r="N48" s="98"/>
      <c r="O48" s="98"/>
      <c r="P48" s="98"/>
      <c r="Q48" s="98"/>
      <c r="R48" s="98"/>
      <c r="S48" s="98"/>
      <c r="T48" s="98"/>
      <c r="U48" s="98"/>
      <c r="V48" s="98"/>
      <c r="W48" s="98"/>
      <c r="X48" s="98"/>
      <c r="Y48" s="98"/>
      <c r="Z48" s="98"/>
      <c r="AA48" s="98"/>
      <c r="AB48" s="98"/>
      <c r="AC48" s="98"/>
      <c r="AD48" s="98"/>
      <c r="AE48" s="98"/>
      <c r="AF48" s="98"/>
      <c r="AG48" s="98"/>
      <c r="AH48" s="98"/>
      <c r="AI48" s="98"/>
      <c r="AJ48" s="98"/>
      <c r="AK48" s="98"/>
      <c r="AL48" s="98"/>
      <c r="AM48" s="98"/>
      <c r="AN48" s="98"/>
      <c r="AO48" s="98"/>
      <c r="AP48" s="98"/>
      <c r="AQ48" s="98"/>
      <c r="AR48" s="98"/>
      <c r="AS48" s="98"/>
      <c r="AT48" s="98"/>
      <c r="AU48" s="98"/>
      <c r="AV48" s="98"/>
      <c r="AW48" s="98"/>
      <c r="AX48" s="98"/>
      <c r="AY48" s="98"/>
    </row>
    <row r="49" spans="1:51" ht="18.75" customHeight="1" thickBot="1" x14ac:dyDescent="0.3">
      <c r="A49" s="20"/>
      <c r="B49" s="47"/>
      <c r="C49" s="45"/>
      <c r="D49" s="45"/>
      <c r="E49" s="45"/>
      <c r="F49" s="45"/>
      <c r="G49" s="45"/>
      <c r="H49" s="114" t="s">
        <v>256</v>
      </c>
      <c r="I49" s="341" t="s">
        <v>20</v>
      </c>
      <c r="J49" s="48"/>
      <c r="L49" s="98"/>
      <c r="M49" s="98"/>
      <c r="N49" s="98"/>
      <c r="O49" s="98"/>
      <c r="P49" s="98"/>
      <c r="Q49" s="98"/>
      <c r="R49" s="98"/>
      <c r="S49" s="98"/>
      <c r="T49" s="98"/>
      <c r="U49" s="98"/>
      <c r="V49" s="98"/>
      <c r="W49" s="98"/>
      <c r="X49" s="98"/>
      <c r="Y49" s="98"/>
      <c r="Z49" s="98"/>
      <c r="AA49" s="98"/>
      <c r="AB49" s="98"/>
      <c r="AC49" s="98"/>
      <c r="AD49" s="98"/>
      <c r="AE49" s="98"/>
      <c r="AF49" s="98"/>
      <c r="AG49" s="98"/>
      <c r="AH49" s="98"/>
      <c r="AI49" s="98"/>
      <c r="AJ49" s="98"/>
      <c r="AK49" s="98"/>
      <c r="AL49" s="98"/>
      <c r="AM49" s="98"/>
      <c r="AN49" s="98"/>
      <c r="AO49" s="98"/>
      <c r="AP49" s="98"/>
      <c r="AQ49" s="98"/>
      <c r="AR49" s="98"/>
      <c r="AS49" s="98"/>
      <c r="AT49" s="98"/>
      <c r="AU49" s="98"/>
      <c r="AV49" s="98"/>
      <c r="AW49" s="98"/>
      <c r="AX49" s="98"/>
      <c r="AY49" s="98"/>
    </row>
    <row r="50" spans="1:51" ht="15.75" thickBot="1" x14ac:dyDescent="0.3">
      <c r="A50" s="20"/>
      <c r="B50" s="47"/>
      <c r="C50" s="45"/>
      <c r="D50" s="147" t="s">
        <v>897</v>
      </c>
      <c r="E50" s="151"/>
      <c r="F50" s="45"/>
      <c r="G50" s="45"/>
      <c r="H50" s="115"/>
      <c r="I50" s="45"/>
      <c r="J50" s="48"/>
      <c r="L50" s="98"/>
      <c r="M50" s="98"/>
      <c r="N50" s="98"/>
      <c r="O50" s="98"/>
      <c r="P50" s="98"/>
      <c r="Q50" s="98"/>
      <c r="R50" s="98"/>
      <c r="S50" s="98"/>
      <c r="T50" s="98"/>
      <c r="U50" s="98"/>
      <c r="V50" s="98"/>
      <c r="W50" s="98"/>
      <c r="X50" s="98"/>
      <c r="Y50" s="98"/>
      <c r="Z50" s="98"/>
      <c r="AA50" s="98"/>
      <c r="AB50" s="98"/>
      <c r="AC50" s="98"/>
      <c r="AD50" s="98"/>
      <c r="AE50" s="98"/>
      <c r="AF50" s="98"/>
      <c r="AG50" s="98"/>
      <c r="AH50" s="98"/>
      <c r="AI50" s="98"/>
      <c r="AJ50" s="98"/>
      <c r="AK50" s="98"/>
      <c r="AL50" s="98"/>
      <c r="AM50" s="98"/>
      <c r="AN50" s="98"/>
      <c r="AO50" s="98"/>
      <c r="AP50" s="98"/>
      <c r="AQ50" s="98"/>
      <c r="AR50" s="98"/>
      <c r="AS50" s="98"/>
      <c r="AT50" s="98"/>
      <c r="AU50" s="98"/>
      <c r="AV50" s="98"/>
      <c r="AW50" s="98"/>
      <c r="AX50" s="98"/>
      <c r="AY50" s="98"/>
    </row>
    <row r="51" spans="1:51" ht="15.75" thickBot="1" x14ac:dyDescent="0.3">
      <c r="A51" s="20"/>
      <c r="B51" s="47"/>
      <c r="C51" s="45"/>
      <c r="D51" s="85" t="s">
        <v>60</v>
      </c>
      <c r="E51" s="641" t="s">
        <v>899</v>
      </c>
      <c r="F51" s="642"/>
      <c r="G51" s="642"/>
      <c r="H51" s="643"/>
      <c r="I51" s="45"/>
      <c r="J51" s="48"/>
      <c r="L51" s="98"/>
      <c r="M51" s="98"/>
      <c r="N51" s="98"/>
      <c r="O51" s="98"/>
      <c r="P51" s="98"/>
      <c r="Q51" s="98"/>
      <c r="R51" s="98"/>
      <c r="S51" s="98"/>
      <c r="T51" s="98"/>
      <c r="U51" s="98"/>
      <c r="V51" s="98"/>
      <c r="W51" s="98"/>
      <c r="X51" s="98"/>
      <c r="Y51" s="98"/>
      <c r="Z51" s="98"/>
      <c r="AA51" s="98"/>
      <c r="AB51" s="98"/>
      <c r="AC51" s="98"/>
      <c r="AD51" s="98"/>
      <c r="AE51" s="98"/>
      <c r="AF51" s="98"/>
      <c r="AG51" s="98"/>
      <c r="AH51" s="98"/>
      <c r="AI51" s="98"/>
      <c r="AJ51" s="98"/>
      <c r="AK51" s="98"/>
      <c r="AL51" s="98"/>
      <c r="AM51" s="98"/>
      <c r="AN51" s="98"/>
      <c r="AO51" s="98"/>
      <c r="AP51" s="98"/>
      <c r="AQ51" s="98"/>
      <c r="AR51" s="98"/>
      <c r="AS51" s="98"/>
      <c r="AT51" s="98"/>
      <c r="AU51" s="98"/>
      <c r="AV51" s="98"/>
      <c r="AW51" s="98"/>
      <c r="AX51" s="98"/>
      <c r="AY51" s="98"/>
    </row>
    <row r="52" spans="1:51" ht="15.75" thickBot="1" x14ac:dyDescent="0.3">
      <c r="A52" s="20"/>
      <c r="B52" s="47"/>
      <c r="C52" s="45"/>
      <c r="D52" s="85" t="s">
        <v>62</v>
      </c>
      <c r="E52" s="641" t="s">
        <v>900</v>
      </c>
      <c r="F52" s="642"/>
      <c r="G52" s="642"/>
      <c r="H52" s="643"/>
      <c r="I52" s="45"/>
      <c r="J52" s="48"/>
      <c r="L52" s="98"/>
      <c r="M52" s="98"/>
      <c r="N52" s="98"/>
      <c r="O52" s="98"/>
      <c r="P52" s="98"/>
      <c r="Q52" s="98"/>
      <c r="R52" s="98"/>
      <c r="S52" s="98"/>
      <c r="T52" s="98"/>
      <c r="U52" s="98"/>
      <c r="V52" s="98"/>
      <c r="W52" s="98"/>
      <c r="X52" s="98"/>
      <c r="Y52" s="98"/>
      <c r="Z52" s="98"/>
      <c r="AA52" s="98"/>
      <c r="AB52" s="98"/>
      <c r="AC52" s="98"/>
      <c r="AD52" s="98"/>
      <c r="AE52" s="98"/>
      <c r="AF52" s="98"/>
      <c r="AG52" s="98"/>
      <c r="AH52" s="98"/>
      <c r="AI52" s="98"/>
      <c r="AJ52" s="98"/>
      <c r="AK52" s="98"/>
      <c r="AL52" s="98"/>
      <c r="AM52" s="98"/>
      <c r="AN52" s="98"/>
      <c r="AO52" s="98"/>
      <c r="AP52" s="98"/>
      <c r="AQ52" s="98"/>
      <c r="AR52" s="98"/>
      <c r="AS52" s="98"/>
      <c r="AT52" s="98"/>
      <c r="AU52" s="98"/>
      <c r="AV52" s="98"/>
      <c r="AW52" s="98"/>
      <c r="AX52" s="98"/>
      <c r="AY52" s="98"/>
    </row>
    <row r="53" spans="1:51" x14ac:dyDescent="0.25">
      <c r="A53" s="20"/>
      <c r="B53" s="47"/>
      <c r="C53" s="45"/>
      <c r="D53" s="45"/>
      <c r="E53" s="45"/>
      <c r="F53" s="45"/>
      <c r="G53" s="45"/>
      <c r="H53" s="115"/>
      <c r="I53" s="45"/>
      <c r="J53" s="48"/>
      <c r="L53" s="98"/>
      <c r="M53" s="98"/>
      <c r="N53" s="98"/>
      <c r="O53" s="98"/>
      <c r="P53" s="98"/>
      <c r="Q53" s="98"/>
      <c r="R53" s="98"/>
      <c r="S53" s="98"/>
      <c r="T53" s="98"/>
      <c r="U53" s="98"/>
      <c r="V53" s="98"/>
      <c r="W53" s="98"/>
      <c r="X53" s="98"/>
      <c r="Y53" s="98"/>
      <c r="Z53" s="98"/>
      <c r="AA53" s="98"/>
      <c r="AB53" s="98"/>
      <c r="AC53" s="98"/>
      <c r="AD53" s="98"/>
      <c r="AE53" s="98"/>
      <c r="AF53" s="98"/>
      <c r="AG53" s="98"/>
      <c r="AH53" s="98"/>
      <c r="AI53" s="98"/>
      <c r="AJ53" s="98"/>
      <c r="AK53" s="98"/>
      <c r="AL53" s="98"/>
      <c r="AM53" s="98"/>
      <c r="AN53" s="98"/>
      <c r="AO53" s="98"/>
      <c r="AP53" s="98"/>
      <c r="AQ53" s="98"/>
      <c r="AR53" s="98"/>
      <c r="AS53" s="98"/>
      <c r="AT53" s="98"/>
      <c r="AU53" s="98"/>
      <c r="AV53" s="98"/>
      <c r="AW53" s="98"/>
      <c r="AX53" s="98"/>
      <c r="AY53" s="98"/>
    </row>
    <row r="54" spans="1:51" ht="15.75" customHeight="1" thickBot="1" x14ac:dyDescent="0.3">
      <c r="A54" s="20"/>
      <c r="B54" s="47"/>
      <c r="C54" s="50"/>
      <c r="D54" s="644" t="s">
        <v>255</v>
      </c>
      <c r="E54" s="644"/>
      <c r="F54" s="644" t="s">
        <v>259</v>
      </c>
      <c r="G54" s="644"/>
      <c r="H54" s="107" t="s">
        <v>260</v>
      </c>
      <c r="I54" s="107" t="s">
        <v>232</v>
      </c>
      <c r="J54" s="48"/>
      <c r="K54" s="6"/>
      <c r="L54" s="98"/>
      <c r="M54" s="98"/>
      <c r="N54" s="98"/>
      <c r="O54" s="98"/>
      <c r="P54" s="98"/>
      <c r="Q54" s="98"/>
      <c r="R54" s="98"/>
      <c r="S54" s="98"/>
      <c r="T54" s="98"/>
      <c r="U54" s="98"/>
      <c r="V54" s="98"/>
      <c r="W54" s="98"/>
      <c r="X54" s="98"/>
      <c r="Y54" s="98"/>
      <c r="Z54" s="98"/>
      <c r="AA54" s="98"/>
      <c r="AB54" s="98"/>
      <c r="AC54" s="98"/>
      <c r="AD54" s="98"/>
      <c r="AE54" s="98"/>
      <c r="AF54" s="98"/>
      <c r="AG54" s="98"/>
      <c r="AH54" s="98"/>
      <c r="AI54" s="98"/>
      <c r="AJ54" s="98"/>
      <c r="AK54" s="98"/>
      <c r="AL54" s="98"/>
      <c r="AM54" s="98"/>
      <c r="AN54" s="98"/>
      <c r="AO54" s="98"/>
      <c r="AP54" s="98"/>
      <c r="AQ54" s="98"/>
      <c r="AR54" s="98"/>
      <c r="AS54" s="98"/>
      <c r="AT54" s="98"/>
      <c r="AU54" s="98"/>
      <c r="AV54" s="98"/>
      <c r="AW54" s="98"/>
      <c r="AX54" s="98"/>
      <c r="AY54" s="98"/>
    </row>
    <row r="55" spans="1:51" ht="39.950000000000003" customHeight="1" thickBot="1" x14ac:dyDescent="0.3">
      <c r="A55" s="20"/>
      <c r="B55" s="47"/>
      <c r="C55" s="106" t="s">
        <v>284</v>
      </c>
      <c r="D55" s="645"/>
      <c r="E55" s="646"/>
      <c r="F55" s="645"/>
      <c r="G55" s="646"/>
      <c r="H55" s="111"/>
      <c r="I55" s="111"/>
      <c r="J55" s="48"/>
      <c r="K55" s="6"/>
      <c r="L55" s="98"/>
      <c r="M55" s="98"/>
      <c r="N55" s="98"/>
      <c r="O55" s="98"/>
      <c r="P55" s="98"/>
      <c r="Q55" s="98"/>
      <c r="R55" s="98"/>
      <c r="S55" s="98"/>
      <c r="T55" s="98"/>
      <c r="U55" s="98"/>
      <c r="V55" s="98"/>
      <c r="W55" s="98"/>
      <c r="X55" s="98"/>
      <c r="Y55" s="98"/>
      <c r="Z55" s="98"/>
      <c r="AA55" s="98"/>
      <c r="AB55" s="98"/>
      <c r="AC55" s="98"/>
      <c r="AD55" s="98"/>
      <c r="AE55" s="98"/>
      <c r="AF55" s="98"/>
      <c r="AG55" s="98"/>
      <c r="AH55" s="98"/>
      <c r="AI55" s="98"/>
      <c r="AJ55" s="98"/>
      <c r="AK55" s="98"/>
      <c r="AL55" s="98"/>
      <c r="AM55" s="98"/>
      <c r="AN55" s="98"/>
      <c r="AO55" s="98"/>
      <c r="AP55" s="98"/>
      <c r="AQ55" s="98"/>
      <c r="AR55" s="98"/>
      <c r="AS55" s="98"/>
      <c r="AT55" s="98"/>
      <c r="AU55" s="98"/>
      <c r="AV55" s="98"/>
      <c r="AW55" s="98"/>
      <c r="AX55" s="98"/>
      <c r="AY55" s="98"/>
    </row>
    <row r="56" spans="1:51" ht="39.950000000000003" customHeight="1" thickBot="1" x14ac:dyDescent="0.3">
      <c r="A56" s="20"/>
      <c r="B56" s="47"/>
      <c r="C56" s="106"/>
      <c r="D56" s="645"/>
      <c r="E56" s="646"/>
      <c r="F56" s="645"/>
      <c r="G56" s="646"/>
      <c r="H56" s="111"/>
      <c r="I56" s="111"/>
      <c r="J56" s="48"/>
      <c r="L56" s="98"/>
      <c r="M56" s="98"/>
      <c r="N56" s="98"/>
      <c r="O56" s="98"/>
      <c r="P56" s="98"/>
      <c r="Q56" s="98"/>
      <c r="R56" s="98"/>
      <c r="S56" s="98"/>
      <c r="T56" s="98"/>
      <c r="U56" s="98"/>
      <c r="V56" s="98"/>
      <c r="W56" s="98"/>
      <c r="X56" s="98"/>
      <c r="Y56" s="98"/>
      <c r="Z56" s="98"/>
      <c r="AA56" s="98"/>
      <c r="AB56" s="98"/>
      <c r="AC56" s="98"/>
      <c r="AD56" s="98"/>
      <c r="AE56" s="98"/>
      <c r="AF56" s="98"/>
      <c r="AG56" s="98"/>
      <c r="AH56" s="98"/>
      <c r="AI56" s="98"/>
      <c r="AJ56" s="98"/>
      <c r="AK56" s="98"/>
      <c r="AL56" s="98"/>
      <c r="AM56" s="98"/>
      <c r="AN56" s="98"/>
      <c r="AO56" s="98"/>
      <c r="AP56" s="98"/>
      <c r="AQ56" s="98"/>
      <c r="AR56" s="98"/>
      <c r="AS56" s="98"/>
      <c r="AT56" s="98"/>
      <c r="AU56" s="98"/>
      <c r="AV56" s="98"/>
      <c r="AW56" s="98"/>
      <c r="AX56" s="98"/>
      <c r="AY56" s="98"/>
    </row>
    <row r="57" spans="1:51" ht="48" customHeight="1" thickBot="1" x14ac:dyDescent="0.3">
      <c r="A57" s="20"/>
      <c r="B57" s="47"/>
      <c r="C57" s="106"/>
      <c r="D57" s="645"/>
      <c r="E57" s="646"/>
      <c r="F57" s="645"/>
      <c r="G57" s="646"/>
      <c r="H57" s="111"/>
      <c r="I57" s="111"/>
      <c r="J57" s="48"/>
      <c r="L57" s="98"/>
      <c r="M57" s="98"/>
      <c r="N57" s="98"/>
      <c r="O57" s="98"/>
      <c r="P57" s="98"/>
      <c r="Q57" s="98"/>
      <c r="R57" s="98"/>
      <c r="S57" s="98"/>
      <c r="T57" s="98"/>
      <c r="U57" s="98"/>
      <c r="V57" s="98"/>
      <c r="W57" s="98"/>
      <c r="X57" s="98"/>
      <c r="Y57" s="98"/>
      <c r="Z57" s="98"/>
      <c r="AA57" s="98"/>
      <c r="AB57" s="98"/>
      <c r="AC57" s="98"/>
      <c r="AD57" s="98"/>
      <c r="AE57" s="98"/>
      <c r="AF57" s="98"/>
      <c r="AG57" s="98"/>
      <c r="AH57" s="98"/>
      <c r="AI57" s="98"/>
      <c r="AJ57" s="98"/>
      <c r="AK57" s="98"/>
      <c r="AL57" s="98"/>
      <c r="AM57" s="98"/>
      <c r="AN57" s="98"/>
      <c r="AO57" s="98"/>
      <c r="AP57" s="98"/>
      <c r="AQ57" s="98"/>
      <c r="AR57" s="98"/>
      <c r="AS57" s="98"/>
      <c r="AT57" s="98"/>
      <c r="AU57" s="98"/>
      <c r="AV57" s="98"/>
      <c r="AW57" s="98"/>
      <c r="AX57" s="98"/>
      <c r="AY57" s="98"/>
    </row>
    <row r="58" spans="1:51" ht="21.75" customHeight="1" thickBot="1" x14ac:dyDescent="0.3">
      <c r="A58" s="20"/>
      <c r="B58" s="47"/>
      <c r="C58" s="45"/>
      <c r="D58" s="45"/>
      <c r="E58" s="45"/>
      <c r="F58" s="45"/>
      <c r="G58" s="45"/>
      <c r="H58" s="114" t="s">
        <v>256</v>
      </c>
      <c r="I58" s="116"/>
      <c r="J58" s="48"/>
      <c r="L58" s="98"/>
      <c r="M58" s="98"/>
      <c r="N58" s="98"/>
      <c r="O58" s="98"/>
      <c r="P58" s="98"/>
      <c r="Q58" s="98"/>
      <c r="R58" s="98"/>
      <c r="S58" s="98"/>
      <c r="T58" s="98"/>
      <c r="U58" s="98"/>
      <c r="V58" s="98"/>
      <c r="W58" s="98"/>
      <c r="X58" s="98"/>
      <c r="Y58" s="98"/>
      <c r="Z58" s="98"/>
      <c r="AA58" s="98"/>
      <c r="AB58" s="98"/>
      <c r="AC58" s="98"/>
      <c r="AD58" s="98"/>
      <c r="AE58" s="98"/>
      <c r="AF58" s="98"/>
      <c r="AG58" s="98"/>
      <c r="AH58" s="98"/>
      <c r="AI58" s="98"/>
      <c r="AJ58" s="98"/>
      <c r="AK58" s="98"/>
      <c r="AL58" s="98"/>
      <c r="AM58" s="98"/>
      <c r="AN58" s="98"/>
      <c r="AO58" s="98"/>
      <c r="AP58" s="98"/>
      <c r="AQ58" s="98"/>
      <c r="AR58" s="98"/>
      <c r="AS58" s="98"/>
      <c r="AT58" s="98"/>
      <c r="AU58" s="98"/>
      <c r="AV58" s="98"/>
      <c r="AW58" s="98"/>
      <c r="AX58" s="98"/>
      <c r="AY58" s="98"/>
    </row>
    <row r="59" spans="1:51" ht="15.75" thickBot="1" x14ac:dyDescent="0.3">
      <c r="A59" s="20"/>
      <c r="B59" s="47"/>
      <c r="C59" s="45"/>
      <c r="D59" s="147" t="s">
        <v>897</v>
      </c>
      <c r="E59" s="151"/>
      <c r="F59" s="45"/>
      <c r="G59" s="45"/>
      <c r="H59" s="115"/>
      <c r="I59" s="45"/>
      <c r="J59" s="48"/>
      <c r="L59" s="98"/>
      <c r="M59" s="98"/>
      <c r="N59" s="98"/>
      <c r="O59" s="98"/>
      <c r="P59" s="98"/>
      <c r="Q59" s="98"/>
      <c r="R59" s="98"/>
      <c r="S59" s="98"/>
      <c r="T59" s="98"/>
      <c r="U59" s="98"/>
      <c r="V59" s="98"/>
      <c r="W59" s="98"/>
      <c r="X59" s="98"/>
      <c r="Y59" s="98"/>
      <c r="Z59" s="98"/>
      <c r="AA59" s="98"/>
      <c r="AB59" s="98"/>
      <c r="AC59" s="98"/>
      <c r="AD59" s="98"/>
      <c r="AE59" s="98"/>
      <c r="AF59" s="98"/>
      <c r="AG59" s="98"/>
      <c r="AH59" s="98"/>
      <c r="AI59" s="98"/>
      <c r="AJ59" s="98"/>
      <c r="AK59" s="98"/>
      <c r="AL59" s="98"/>
      <c r="AM59" s="98"/>
      <c r="AN59" s="98"/>
      <c r="AO59" s="98"/>
      <c r="AP59" s="98"/>
      <c r="AQ59" s="98"/>
      <c r="AR59" s="98"/>
      <c r="AS59" s="98"/>
      <c r="AT59" s="98"/>
      <c r="AU59" s="98"/>
      <c r="AV59" s="98"/>
      <c r="AW59" s="98"/>
      <c r="AX59" s="98"/>
      <c r="AY59" s="98"/>
    </row>
    <row r="60" spans="1:51" ht="15.75" thickBot="1" x14ac:dyDescent="0.3">
      <c r="A60" s="20"/>
      <c r="B60" s="47"/>
      <c r="C60" s="45"/>
      <c r="D60" s="85" t="s">
        <v>60</v>
      </c>
      <c r="E60" s="641"/>
      <c r="F60" s="642"/>
      <c r="G60" s="642"/>
      <c r="H60" s="643"/>
      <c r="I60" s="45"/>
      <c r="J60" s="48"/>
      <c r="L60" s="98"/>
      <c r="M60" s="98"/>
      <c r="N60" s="98"/>
      <c r="O60" s="98"/>
      <c r="P60" s="98"/>
      <c r="Q60" s="98"/>
      <c r="R60" s="98"/>
      <c r="S60" s="98"/>
      <c r="T60" s="98"/>
      <c r="U60" s="98"/>
      <c r="V60" s="98"/>
      <c r="W60" s="98"/>
      <c r="X60" s="98"/>
      <c r="Y60" s="98"/>
      <c r="Z60" s="98"/>
      <c r="AA60" s="98"/>
      <c r="AB60" s="98"/>
      <c r="AC60" s="98"/>
      <c r="AD60" s="98"/>
      <c r="AE60" s="98"/>
      <c r="AF60" s="98"/>
      <c r="AG60" s="98"/>
      <c r="AH60" s="98"/>
      <c r="AI60" s="98"/>
      <c r="AJ60" s="98"/>
      <c r="AK60" s="98"/>
      <c r="AL60" s="98"/>
      <c r="AM60" s="98"/>
      <c r="AN60" s="98"/>
      <c r="AO60" s="98"/>
      <c r="AP60" s="98"/>
      <c r="AQ60" s="98"/>
      <c r="AR60" s="98"/>
      <c r="AS60" s="98"/>
      <c r="AT60" s="98"/>
      <c r="AU60" s="98"/>
      <c r="AV60" s="98"/>
      <c r="AW60" s="98"/>
      <c r="AX60" s="98"/>
      <c r="AY60" s="98"/>
    </row>
    <row r="61" spans="1:51" ht="15.75" thickBot="1" x14ac:dyDescent="0.3">
      <c r="A61" s="20"/>
      <c r="B61" s="47"/>
      <c r="C61" s="45"/>
      <c r="D61" s="85" t="s">
        <v>62</v>
      </c>
      <c r="E61" s="641"/>
      <c r="F61" s="642"/>
      <c r="G61" s="642"/>
      <c r="H61" s="643"/>
      <c r="I61" s="45"/>
      <c r="J61" s="48"/>
      <c r="L61" s="98"/>
      <c r="M61" s="98"/>
      <c r="N61" s="98"/>
      <c r="O61" s="98"/>
      <c r="P61" s="98"/>
      <c r="Q61" s="98"/>
      <c r="R61" s="98"/>
      <c r="S61" s="98"/>
      <c r="T61" s="98"/>
      <c r="U61" s="98"/>
      <c r="V61" s="98"/>
      <c r="W61" s="98"/>
      <c r="X61" s="98"/>
      <c r="Y61" s="98"/>
      <c r="Z61" s="98"/>
      <c r="AA61" s="98"/>
      <c r="AB61" s="98"/>
      <c r="AC61" s="98"/>
      <c r="AD61" s="98"/>
      <c r="AE61" s="98"/>
      <c r="AF61" s="98"/>
      <c r="AG61" s="98"/>
      <c r="AH61" s="98"/>
      <c r="AI61" s="98"/>
      <c r="AJ61" s="98"/>
      <c r="AK61" s="98"/>
      <c r="AL61" s="98"/>
      <c r="AM61" s="98"/>
      <c r="AN61" s="98"/>
      <c r="AO61" s="98"/>
      <c r="AP61" s="98"/>
      <c r="AQ61" s="98"/>
      <c r="AR61" s="98"/>
      <c r="AS61" s="98"/>
      <c r="AT61" s="98"/>
      <c r="AU61" s="98"/>
      <c r="AV61" s="98"/>
      <c r="AW61" s="98"/>
      <c r="AX61" s="98"/>
      <c r="AY61" s="98"/>
    </row>
    <row r="62" spans="1:51" ht="15.75" thickBot="1" x14ac:dyDescent="0.3">
      <c r="A62" s="20"/>
      <c r="B62" s="47"/>
      <c r="C62" s="45"/>
      <c r="D62" s="85"/>
      <c r="E62" s="45"/>
      <c r="F62" s="45"/>
      <c r="G62" s="45"/>
      <c r="H62" s="45"/>
      <c r="I62" s="45"/>
      <c r="J62" s="48"/>
      <c r="L62" s="98"/>
      <c r="M62" s="98"/>
      <c r="N62" s="98"/>
      <c r="O62" s="98"/>
      <c r="P62" s="98"/>
      <c r="Q62" s="98"/>
      <c r="R62" s="98"/>
      <c r="S62" s="98"/>
      <c r="T62" s="98"/>
      <c r="U62" s="98"/>
      <c r="V62" s="98"/>
      <c r="W62" s="98"/>
      <c r="X62" s="98"/>
      <c r="Y62" s="98"/>
      <c r="Z62" s="98"/>
      <c r="AA62" s="98"/>
      <c r="AB62" s="98"/>
      <c r="AC62" s="98"/>
      <c r="AD62" s="98"/>
      <c r="AE62" s="98"/>
      <c r="AF62" s="98"/>
      <c r="AG62" s="98"/>
      <c r="AH62" s="98"/>
      <c r="AI62" s="98"/>
      <c r="AJ62" s="98"/>
      <c r="AK62" s="98"/>
      <c r="AL62" s="98"/>
      <c r="AM62" s="98"/>
      <c r="AN62" s="98"/>
      <c r="AO62" s="98"/>
      <c r="AP62" s="98"/>
      <c r="AQ62" s="98"/>
      <c r="AR62" s="98"/>
      <c r="AS62" s="98"/>
      <c r="AT62" s="98"/>
      <c r="AU62" s="98"/>
      <c r="AV62" s="98"/>
      <c r="AW62" s="98"/>
      <c r="AX62" s="98"/>
      <c r="AY62" s="98"/>
    </row>
    <row r="63" spans="1:51" ht="342.75" customHeight="1" x14ac:dyDescent="0.25">
      <c r="A63" s="20"/>
      <c r="B63" s="47"/>
      <c r="C63" s="113"/>
      <c r="D63" s="658" t="s">
        <v>261</v>
      </c>
      <c r="E63" s="658"/>
      <c r="F63" s="632" t="s">
        <v>1142</v>
      </c>
      <c r="G63" s="633"/>
      <c r="H63" s="633"/>
      <c r="I63" s="634"/>
      <c r="J63" s="48"/>
      <c r="L63" s="98"/>
      <c r="M63" s="98"/>
      <c r="N63" s="98"/>
      <c r="O63" s="98"/>
      <c r="P63" s="98"/>
      <c r="Q63" s="98"/>
      <c r="R63" s="98"/>
      <c r="S63" s="98"/>
      <c r="T63" s="98"/>
      <c r="U63" s="98"/>
      <c r="V63" s="98"/>
      <c r="W63" s="98"/>
      <c r="X63" s="98"/>
      <c r="Y63" s="98"/>
      <c r="Z63" s="98"/>
      <c r="AA63" s="98"/>
      <c r="AB63" s="98"/>
      <c r="AC63" s="98"/>
      <c r="AD63" s="98"/>
      <c r="AE63" s="98"/>
      <c r="AF63" s="98"/>
      <c r="AG63" s="98"/>
      <c r="AH63" s="98"/>
      <c r="AI63" s="98"/>
      <c r="AJ63" s="98"/>
      <c r="AK63" s="98"/>
      <c r="AL63" s="98"/>
      <c r="AM63" s="98"/>
      <c r="AN63" s="98"/>
      <c r="AO63" s="98"/>
      <c r="AP63" s="98"/>
      <c r="AQ63" s="98"/>
      <c r="AR63" s="98"/>
      <c r="AS63" s="98"/>
      <c r="AT63" s="98"/>
      <c r="AU63" s="98"/>
      <c r="AV63" s="98"/>
      <c r="AW63" s="98"/>
      <c r="AX63" s="98"/>
      <c r="AY63" s="98"/>
    </row>
    <row r="64" spans="1:51" ht="342.75" customHeight="1" x14ac:dyDescent="0.25">
      <c r="A64" s="20"/>
      <c r="B64" s="47"/>
      <c r="C64" s="113"/>
      <c r="D64" s="367"/>
      <c r="E64" s="367"/>
      <c r="F64" s="635"/>
      <c r="G64" s="636"/>
      <c r="H64" s="636"/>
      <c r="I64" s="637"/>
      <c r="J64" s="48"/>
      <c r="L64" s="98"/>
      <c r="M64" s="98"/>
      <c r="N64" s="98"/>
      <c r="O64" s="98"/>
      <c r="P64" s="98"/>
      <c r="Q64" s="98"/>
      <c r="R64" s="98"/>
      <c r="S64" s="98"/>
      <c r="T64" s="98"/>
      <c r="U64" s="98"/>
      <c r="V64" s="98"/>
      <c r="W64" s="98"/>
      <c r="X64" s="98"/>
      <c r="Y64" s="98"/>
      <c r="Z64" s="98"/>
      <c r="AA64" s="98"/>
      <c r="AB64" s="98"/>
      <c r="AC64" s="98"/>
      <c r="AD64" s="98"/>
      <c r="AE64" s="98"/>
      <c r="AF64" s="98"/>
      <c r="AG64" s="98"/>
      <c r="AH64" s="98"/>
      <c r="AI64" s="98"/>
      <c r="AJ64" s="98"/>
      <c r="AK64" s="98"/>
      <c r="AL64" s="98"/>
      <c r="AM64" s="98"/>
      <c r="AN64" s="98"/>
      <c r="AO64" s="98"/>
      <c r="AP64" s="98"/>
      <c r="AQ64" s="98"/>
      <c r="AR64" s="98"/>
      <c r="AS64" s="98"/>
      <c r="AT64" s="98"/>
      <c r="AU64" s="98"/>
      <c r="AV64" s="98"/>
      <c r="AW64" s="98"/>
      <c r="AX64" s="98"/>
      <c r="AY64" s="98"/>
    </row>
    <row r="65" spans="1:51" ht="342.75" customHeight="1" thickBot="1" x14ac:dyDescent="0.3">
      <c r="A65" s="20"/>
      <c r="B65" s="47"/>
      <c r="C65" s="113"/>
      <c r="D65" s="329"/>
      <c r="E65" s="329"/>
      <c r="F65" s="638"/>
      <c r="G65" s="639"/>
      <c r="H65" s="639"/>
      <c r="I65" s="640"/>
      <c r="J65" s="48"/>
      <c r="L65" s="98"/>
      <c r="M65" s="98"/>
      <c r="N65" s="98"/>
      <c r="O65" s="98"/>
      <c r="P65" s="98"/>
      <c r="Q65" s="98"/>
      <c r="R65" s="98"/>
      <c r="S65" s="98"/>
      <c r="T65" s="98"/>
      <c r="U65" s="98"/>
      <c r="V65" s="98"/>
      <c r="W65" s="98"/>
      <c r="X65" s="98"/>
      <c r="Y65" s="98"/>
      <c r="Z65" s="98"/>
      <c r="AA65" s="98"/>
      <c r="AB65" s="98"/>
      <c r="AC65" s="98"/>
      <c r="AD65" s="98"/>
      <c r="AE65" s="98"/>
      <c r="AF65" s="98"/>
      <c r="AG65" s="98"/>
      <c r="AH65" s="98"/>
      <c r="AI65" s="98"/>
      <c r="AJ65" s="98"/>
      <c r="AK65" s="98"/>
      <c r="AL65" s="98"/>
      <c r="AM65" s="98"/>
      <c r="AN65" s="98"/>
      <c r="AO65" s="98"/>
      <c r="AP65" s="98"/>
      <c r="AQ65" s="98"/>
      <c r="AR65" s="98"/>
      <c r="AS65" s="98"/>
      <c r="AT65" s="98"/>
      <c r="AU65" s="98"/>
      <c r="AV65" s="98"/>
      <c r="AW65" s="98"/>
      <c r="AX65" s="98"/>
      <c r="AY65" s="98"/>
    </row>
    <row r="66" spans="1:51" s="11" customFormat="1" ht="18.75" customHeight="1" x14ac:dyDescent="0.25">
      <c r="A66" s="19"/>
      <c r="B66" s="47"/>
      <c r="C66" s="51"/>
      <c r="D66" s="51"/>
      <c r="E66" s="51"/>
      <c r="F66" s="51"/>
      <c r="G66" s="51"/>
      <c r="H66" s="109"/>
      <c r="I66" s="109"/>
      <c r="J66" s="48"/>
      <c r="L66" s="98"/>
      <c r="M66" s="98"/>
      <c r="N66" s="98"/>
      <c r="O66" s="98"/>
      <c r="P66" s="98"/>
      <c r="Q66" s="98"/>
      <c r="R66" s="98"/>
      <c r="S66" s="98"/>
      <c r="T66" s="98"/>
      <c r="U66" s="98"/>
      <c r="V66" s="98"/>
      <c r="W66" s="98"/>
      <c r="X66" s="98"/>
      <c r="Y66" s="98"/>
      <c r="Z66" s="98"/>
      <c r="AA66" s="98"/>
      <c r="AB66" s="98"/>
      <c r="AC66" s="98"/>
      <c r="AD66" s="98"/>
      <c r="AE66" s="98"/>
      <c r="AF66" s="98"/>
      <c r="AG66" s="98"/>
      <c r="AH66" s="98"/>
      <c r="AI66" s="98"/>
      <c r="AJ66" s="98"/>
      <c r="AK66" s="98"/>
      <c r="AL66" s="98"/>
      <c r="AM66" s="98"/>
      <c r="AN66" s="98"/>
      <c r="AO66" s="98"/>
      <c r="AP66" s="98"/>
      <c r="AQ66" s="98"/>
      <c r="AR66" s="98"/>
      <c r="AS66" s="98"/>
      <c r="AT66" s="98"/>
      <c r="AU66" s="98"/>
      <c r="AV66" s="98"/>
      <c r="AW66" s="98"/>
      <c r="AX66" s="98"/>
      <c r="AY66" s="98"/>
    </row>
    <row r="67" spans="1:51" s="11" customFormat="1" ht="15.75" customHeight="1" thickBot="1" x14ac:dyDescent="0.3">
      <c r="A67" s="19"/>
      <c r="B67" s="47"/>
      <c r="C67" s="45"/>
      <c r="D67" s="46"/>
      <c r="E67" s="46"/>
      <c r="F67" s="46"/>
      <c r="G67" s="84" t="s">
        <v>225</v>
      </c>
      <c r="H67" s="109"/>
      <c r="I67" s="109"/>
      <c r="J67" s="48"/>
      <c r="L67" s="98"/>
      <c r="M67" s="98"/>
      <c r="N67" s="98"/>
      <c r="O67" s="98"/>
      <c r="P67" s="98"/>
      <c r="Q67" s="98"/>
      <c r="R67" s="98"/>
      <c r="S67" s="98"/>
      <c r="T67" s="98"/>
      <c r="U67" s="98"/>
      <c r="V67" s="98"/>
      <c r="W67" s="98"/>
      <c r="X67" s="98"/>
      <c r="Y67" s="98"/>
      <c r="Z67" s="98"/>
      <c r="AA67" s="98"/>
      <c r="AB67" s="98"/>
      <c r="AC67" s="98"/>
      <c r="AD67" s="98"/>
      <c r="AE67" s="98"/>
      <c r="AF67" s="98"/>
      <c r="AG67" s="98"/>
      <c r="AH67" s="98"/>
      <c r="AI67" s="98"/>
      <c r="AJ67" s="98"/>
      <c r="AK67" s="98"/>
      <c r="AL67" s="98"/>
      <c r="AM67" s="98"/>
      <c r="AN67" s="98"/>
      <c r="AO67" s="98"/>
      <c r="AP67" s="98"/>
      <c r="AQ67" s="98"/>
      <c r="AR67" s="98"/>
      <c r="AS67" s="98"/>
      <c r="AT67" s="98"/>
      <c r="AU67" s="98"/>
      <c r="AV67" s="98"/>
      <c r="AW67" s="98"/>
      <c r="AX67" s="98"/>
      <c r="AY67" s="98"/>
    </row>
    <row r="68" spans="1:51" s="11" customFormat="1" ht="78" customHeight="1" x14ac:dyDescent="0.25">
      <c r="A68" s="19"/>
      <c r="B68" s="47"/>
      <c r="C68" s="45"/>
      <c r="D68" s="46"/>
      <c r="E68" s="46"/>
      <c r="F68" s="30" t="s">
        <v>226</v>
      </c>
      <c r="G68" s="652" t="s">
        <v>896</v>
      </c>
      <c r="H68" s="653"/>
      <c r="I68" s="654"/>
      <c r="J68" s="48"/>
      <c r="L68" s="98"/>
      <c r="M68" s="98"/>
      <c r="N68" s="98"/>
      <c r="O68" s="98"/>
      <c r="P68" s="98"/>
      <c r="Q68" s="98"/>
      <c r="R68" s="98"/>
      <c r="S68" s="98"/>
      <c r="T68" s="98"/>
      <c r="U68" s="98"/>
      <c r="V68" s="98"/>
      <c r="W68" s="98"/>
      <c r="X68" s="98"/>
      <c r="Y68" s="98"/>
      <c r="Z68" s="98"/>
      <c r="AA68" s="98"/>
      <c r="AB68" s="98"/>
      <c r="AC68" s="98"/>
      <c r="AD68" s="98"/>
      <c r="AE68" s="98"/>
      <c r="AF68" s="98"/>
      <c r="AG68" s="98"/>
      <c r="AH68" s="98"/>
      <c r="AI68" s="98"/>
      <c r="AJ68" s="98"/>
      <c r="AK68" s="98"/>
      <c r="AL68" s="98"/>
      <c r="AM68" s="98"/>
      <c r="AN68" s="98"/>
      <c r="AO68" s="98"/>
      <c r="AP68" s="98"/>
      <c r="AQ68" s="98"/>
      <c r="AR68" s="98"/>
      <c r="AS68" s="98"/>
      <c r="AT68" s="98"/>
      <c r="AU68" s="98"/>
      <c r="AV68" s="98"/>
      <c r="AW68" s="98"/>
      <c r="AX68" s="98"/>
      <c r="AY68" s="98"/>
    </row>
    <row r="69" spans="1:51" s="11" customFormat="1" ht="54.75" customHeight="1" x14ac:dyDescent="0.25">
      <c r="A69" s="19"/>
      <c r="B69" s="47"/>
      <c r="C69" s="45"/>
      <c r="D69" s="46"/>
      <c r="E69" s="46"/>
      <c r="F69" s="31" t="s">
        <v>227</v>
      </c>
      <c r="G69" s="655" t="s">
        <v>291</v>
      </c>
      <c r="H69" s="656"/>
      <c r="I69" s="657"/>
      <c r="J69" s="48"/>
      <c r="L69" s="98"/>
      <c r="M69" s="98"/>
      <c r="N69" s="98"/>
      <c r="O69" s="98"/>
      <c r="P69" s="98"/>
      <c r="Q69" s="98"/>
      <c r="R69" s="98"/>
      <c r="S69" s="98"/>
      <c r="T69" s="98"/>
      <c r="U69" s="98"/>
      <c r="V69" s="98"/>
      <c r="W69" s="98"/>
      <c r="X69" s="98"/>
      <c r="Y69" s="98"/>
      <c r="Z69" s="98"/>
      <c r="AA69" s="98"/>
      <c r="AB69" s="98"/>
      <c r="AC69" s="98"/>
      <c r="AD69" s="98"/>
      <c r="AE69" s="98"/>
      <c r="AF69" s="98"/>
      <c r="AG69" s="98"/>
      <c r="AH69" s="98"/>
      <c r="AI69" s="98"/>
      <c r="AJ69" s="98"/>
      <c r="AK69" s="98"/>
      <c r="AL69" s="98"/>
      <c r="AM69" s="98"/>
      <c r="AN69" s="98"/>
      <c r="AO69" s="98"/>
      <c r="AP69" s="98"/>
      <c r="AQ69" s="98"/>
      <c r="AR69" s="98"/>
      <c r="AS69" s="98"/>
      <c r="AT69" s="98"/>
      <c r="AU69" s="98"/>
      <c r="AV69" s="98"/>
      <c r="AW69" s="98"/>
      <c r="AX69" s="98"/>
      <c r="AY69" s="98"/>
    </row>
    <row r="70" spans="1:51" s="11" customFormat="1" ht="58.5" customHeight="1" x14ac:dyDescent="0.25">
      <c r="A70" s="19"/>
      <c r="B70" s="47"/>
      <c r="C70" s="45"/>
      <c r="D70" s="46"/>
      <c r="E70" s="46"/>
      <c r="F70" s="31" t="s">
        <v>228</v>
      </c>
      <c r="G70" s="655" t="s">
        <v>292</v>
      </c>
      <c r="H70" s="656"/>
      <c r="I70" s="657"/>
      <c r="J70" s="48"/>
      <c r="L70" s="98"/>
      <c r="M70" s="98"/>
      <c r="N70" s="98"/>
      <c r="O70" s="98"/>
      <c r="P70" s="98"/>
      <c r="Q70" s="98"/>
      <c r="R70" s="98"/>
      <c r="S70" s="98"/>
      <c r="T70" s="98"/>
      <c r="U70" s="98"/>
      <c r="V70" s="98"/>
      <c r="W70" s="98"/>
      <c r="X70" s="98"/>
      <c r="Y70" s="98"/>
      <c r="Z70" s="98"/>
      <c r="AA70" s="98"/>
      <c r="AB70" s="98"/>
      <c r="AC70" s="98"/>
      <c r="AD70" s="98"/>
      <c r="AE70" s="98"/>
      <c r="AF70" s="98"/>
      <c r="AG70" s="98"/>
      <c r="AH70" s="98"/>
      <c r="AI70" s="98"/>
      <c r="AJ70" s="98"/>
      <c r="AK70" s="98"/>
      <c r="AL70" s="98"/>
      <c r="AM70" s="98"/>
      <c r="AN70" s="98"/>
      <c r="AO70" s="98"/>
      <c r="AP70" s="98"/>
      <c r="AQ70" s="98"/>
      <c r="AR70" s="98"/>
      <c r="AS70" s="98"/>
      <c r="AT70" s="98"/>
      <c r="AU70" s="98"/>
      <c r="AV70" s="98"/>
      <c r="AW70" s="98"/>
      <c r="AX70" s="98"/>
      <c r="AY70" s="98"/>
    </row>
    <row r="71" spans="1:51" ht="60" customHeight="1" x14ac:dyDescent="0.25">
      <c r="A71" s="20"/>
      <c r="B71" s="47"/>
      <c r="C71" s="45"/>
      <c r="D71" s="46"/>
      <c r="E71" s="46"/>
      <c r="F71" s="31" t="s">
        <v>229</v>
      </c>
      <c r="G71" s="655" t="s">
        <v>293</v>
      </c>
      <c r="H71" s="656"/>
      <c r="I71" s="657"/>
      <c r="J71" s="48"/>
      <c r="L71" s="98"/>
      <c r="M71" s="98"/>
      <c r="N71" s="98"/>
      <c r="O71" s="98"/>
      <c r="P71" s="98"/>
      <c r="Q71" s="98"/>
      <c r="R71" s="98"/>
      <c r="S71" s="98"/>
      <c r="T71" s="98"/>
      <c r="U71" s="98"/>
      <c r="V71" s="98"/>
      <c r="W71" s="98"/>
      <c r="X71" s="98"/>
      <c r="Y71" s="98"/>
      <c r="Z71" s="98"/>
      <c r="AA71" s="98"/>
      <c r="AB71" s="98"/>
      <c r="AC71" s="98"/>
      <c r="AD71" s="98"/>
      <c r="AE71" s="98"/>
      <c r="AF71" s="98"/>
      <c r="AG71" s="98"/>
      <c r="AH71" s="98"/>
      <c r="AI71" s="98"/>
      <c r="AJ71" s="98"/>
      <c r="AK71" s="98"/>
      <c r="AL71" s="98"/>
      <c r="AM71" s="98"/>
      <c r="AN71" s="98"/>
      <c r="AO71" s="98"/>
      <c r="AP71" s="98"/>
      <c r="AQ71" s="98"/>
      <c r="AR71" s="98"/>
      <c r="AS71" s="98"/>
      <c r="AT71" s="98"/>
      <c r="AU71" s="98"/>
      <c r="AV71" s="98"/>
      <c r="AW71" s="98"/>
      <c r="AX71" s="98"/>
      <c r="AY71" s="98"/>
    </row>
    <row r="72" spans="1:51" ht="54" customHeight="1" x14ac:dyDescent="0.25">
      <c r="A72" s="20"/>
      <c r="B72" s="43"/>
      <c r="C72" s="45"/>
      <c r="D72" s="46"/>
      <c r="E72" s="46"/>
      <c r="F72" s="31" t="s">
        <v>230</v>
      </c>
      <c r="G72" s="655" t="s">
        <v>294</v>
      </c>
      <c r="H72" s="656"/>
      <c r="I72" s="657"/>
      <c r="J72" s="44"/>
      <c r="L72" s="98"/>
      <c r="M72" s="98"/>
      <c r="N72" s="98"/>
      <c r="O72" s="98"/>
      <c r="P72" s="98"/>
      <c r="Q72" s="98"/>
      <c r="R72" s="98"/>
      <c r="S72" s="98"/>
      <c r="T72" s="98"/>
      <c r="U72" s="98"/>
      <c r="V72" s="98"/>
      <c r="W72" s="98"/>
      <c r="X72" s="98"/>
      <c r="Y72" s="98"/>
      <c r="Z72" s="98"/>
      <c r="AA72" s="98"/>
      <c r="AB72" s="98"/>
      <c r="AC72" s="98"/>
      <c r="AD72" s="98"/>
      <c r="AE72" s="98"/>
      <c r="AF72" s="98"/>
      <c r="AG72" s="98"/>
      <c r="AH72" s="98"/>
      <c r="AI72" s="98"/>
      <c r="AJ72" s="98"/>
      <c r="AK72" s="98"/>
      <c r="AL72" s="98"/>
      <c r="AM72" s="98"/>
      <c r="AN72" s="98"/>
      <c r="AO72" s="98"/>
      <c r="AP72" s="98"/>
      <c r="AQ72" s="98"/>
      <c r="AR72" s="98"/>
      <c r="AS72" s="98"/>
      <c r="AT72" s="98"/>
      <c r="AU72" s="98"/>
      <c r="AV72" s="98"/>
      <c r="AW72" s="98"/>
      <c r="AX72" s="98"/>
      <c r="AY72" s="98"/>
    </row>
    <row r="73" spans="1:51" ht="61.5" customHeight="1" thickBot="1" x14ac:dyDescent="0.3">
      <c r="A73" s="20"/>
      <c r="B73" s="43"/>
      <c r="C73" s="45"/>
      <c r="D73" s="46"/>
      <c r="E73" s="46"/>
      <c r="F73" s="32" t="s">
        <v>231</v>
      </c>
      <c r="G73" s="649" t="s">
        <v>295</v>
      </c>
      <c r="H73" s="650"/>
      <c r="I73" s="651"/>
      <c r="J73" s="44"/>
      <c r="L73" s="98"/>
      <c r="M73" s="98"/>
      <c r="N73" s="98"/>
      <c r="O73" s="98"/>
      <c r="P73" s="98"/>
      <c r="Q73" s="98"/>
      <c r="R73" s="98"/>
      <c r="S73" s="98"/>
      <c r="T73" s="98"/>
      <c r="U73" s="98"/>
      <c r="V73" s="98"/>
      <c r="W73" s="98"/>
      <c r="X73" s="98"/>
      <c r="Y73" s="98"/>
      <c r="Z73" s="98"/>
      <c r="AA73" s="98"/>
      <c r="AB73" s="98"/>
      <c r="AC73" s="98"/>
      <c r="AD73" s="98"/>
      <c r="AE73" s="98"/>
      <c r="AF73" s="98"/>
      <c r="AG73" s="98"/>
      <c r="AH73" s="98"/>
      <c r="AI73" s="98"/>
      <c r="AJ73" s="98"/>
      <c r="AK73" s="98"/>
      <c r="AL73" s="98"/>
      <c r="AM73" s="98"/>
      <c r="AN73" s="98"/>
      <c r="AO73" s="98"/>
      <c r="AP73" s="98"/>
      <c r="AQ73" s="98"/>
      <c r="AR73" s="98"/>
      <c r="AS73" s="98"/>
      <c r="AT73" s="98"/>
      <c r="AU73" s="98"/>
      <c r="AV73" s="98"/>
      <c r="AW73" s="98"/>
      <c r="AX73" s="98"/>
      <c r="AY73" s="98"/>
    </row>
    <row r="74" spans="1:51" ht="15.75" thickBot="1" x14ac:dyDescent="0.3">
      <c r="A74" s="20"/>
      <c r="B74" s="52"/>
      <c r="C74" s="53"/>
      <c r="D74" s="54"/>
      <c r="E74" s="54"/>
      <c r="F74" s="54"/>
      <c r="G74" s="54"/>
      <c r="H74" s="110"/>
      <c r="I74" s="110"/>
      <c r="J74" s="55"/>
      <c r="K74" s="98"/>
      <c r="L74" s="98"/>
      <c r="M74" s="98"/>
      <c r="N74" s="98"/>
      <c r="O74" s="98"/>
      <c r="P74" s="98"/>
      <c r="Q74" s="98"/>
      <c r="R74" s="98"/>
      <c r="S74" s="98"/>
      <c r="T74" s="98"/>
      <c r="U74" s="98"/>
      <c r="V74" s="98"/>
      <c r="W74" s="98"/>
      <c r="X74" s="98"/>
      <c r="Y74" s="98"/>
      <c r="Z74" s="98"/>
      <c r="AA74" s="98"/>
      <c r="AB74" s="98"/>
      <c r="AC74" s="98"/>
      <c r="AD74" s="98"/>
      <c r="AE74" s="98"/>
      <c r="AF74" s="98"/>
      <c r="AG74" s="98"/>
      <c r="AH74" s="98"/>
      <c r="AI74" s="98"/>
      <c r="AJ74" s="98"/>
      <c r="AK74" s="98"/>
      <c r="AL74" s="98"/>
      <c r="AM74" s="98"/>
      <c r="AN74" s="98"/>
      <c r="AO74" s="98"/>
      <c r="AP74" s="98"/>
      <c r="AQ74" s="98"/>
    </row>
    <row r="75" spans="1:51" ht="50.1" customHeight="1" x14ac:dyDescent="0.25">
      <c r="A75" s="20"/>
      <c r="C75" s="98"/>
      <c r="D75" s="98"/>
      <c r="E75" s="98"/>
      <c r="F75" s="98"/>
      <c r="G75" s="98"/>
      <c r="H75" s="98"/>
      <c r="I75" s="98"/>
      <c r="J75" s="98"/>
      <c r="K75" s="98"/>
      <c r="L75" s="98"/>
      <c r="M75" s="98"/>
      <c r="N75" s="98"/>
      <c r="O75" s="98"/>
      <c r="P75" s="98"/>
      <c r="Q75" s="98"/>
      <c r="R75" s="98"/>
      <c r="S75" s="98"/>
      <c r="T75" s="98"/>
      <c r="U75" s="98"/>
      <c r="V75" s="98"/>
      <c r="W75" s="98"/>
      <c r="X75" s="98"/>
      <c r="Y75" s="98"/>
      <c r="Z75" s="98"/>
      <c r="AA75" s="98"/>
      <c r="AB75" s="98"/>
      <c r="AC75" s="98"/>
      <c r="AD75" s="98"/>
      <c r="AE75" s="98"/>
      <c r="AF75" s="98"/>
      <c r="AG75" s="98"/>
      <c r="AH75" s="98"/>
      <c r="AI75" s="98"/>
      <c r="AJ75" s="98"/>
      <c r="AK75" s="98"/>
      <c r="AL75" s="98"/>
      <c r="AM75" s="98"/>
      <c r="AN75" s="98"/>
      <c r="AO75" s="98"/>
      <c r="AP75" s="98"/>
      <c r="AQ75" s="98"/>
    </row>
    <row r="76" spans="1:51" ht="50.1" customHeight="1" x14ac:dyDescent="0.25">
      <c r="A76" s="20"/>
      <c r="C76" s="98"/>
      <c r="D76" s="98"/>
      <c r="E76" s="98"/>
      <c r="F76" s="98"/>
      <c r="G76" s="98"/>
      <c r="H76" s="98"/>
      <c r="I76" s="98"/>
      <c r="J76" s="98"/>
      <c r="K76" s="98"/>
      <c r="L76" s="98"/>
      <c r="M76" s="98"/>
      <c r="N76" s="98"/>
      <c r="O76" s="98"/>
      <c r="P76" s="98"/>
      <c r="Q76" s="98"/>
      <c r="R76" s="98"/>
      <c r="S76" s="98"/>
      <c r="T76" s="98"/>
      <c r="U76" s="98"/>
      <c r="V76" s="98"/>
      <c r="W76" s="98"/>
      <c r="X76" s="98"/>
      <c r="Y76" s="98"/>
      <c r="Z76" s="98"/>
      <c r="AA76" s="98"/>
      <c r="AB76" s="98"/>
      <c r="AC76" s="98"/>
      <c r="AD76" s="98"/>
      <c r="AE76" s="98"/>
      <c r="AF76" s="98"/>
      <c r="AG76" s="98"/>
      <c r="AH76" s="98"/>
      <c r="AI76" s="98"/>
      <c r="AJ76" s="98"/>
      <c r="AK76" s="98"/>
      <c r="AL76" s="98"/>
      <c r="AM76" s="98"/>
      <c r="AN76" s="98"/>
      <c r="AO76" s="98"/>
      <c r="AP76" s="98"/>
      <c r="AQ76" s="98"/>
    </row>
    <row r="77" spans="1:51" ht="49.5" customHeight="1" x14ac:dyDescent="0.25">
      <c r="A77" s="20"/>
      <c r="C77" s="98"/>
      <c r="D77" s="98"/>
      <c r="E77" s="98"/>
      <c r="F77" s="98"/>
      <c r="G77" s="98"/>
      <c r="H77" s="98"/>
      <c r="I77" s="98"/>
      <c r="J77" s="98"/>
      <c r="K77" s="98"/>
      <c r="L77" s="98"/>
      <c r="M77" s="98"/>
      <c r="N77" s="98"/>
      <c r="O77" s="98"/>
      <c r="P77" s="98"/>
      <c r="Q77" s="98"/>
      <c r="R77" s="98"/>
      <c r="S77" s="98"/>
      <c r="T77" s="98"/>
      <c r="U77" s="98"/>
      <c r="V77" s="98"/>
      <c r="W77" s="98"/>
      <c r="X77" s="98"/>
      <c r="Y77" s="98"/>
      <c r="Z77" s="98"/>
      <c r="AA77" s="98"/>
      <c r="AB77" s="98"/>
      <c r="AC77" s="98"/>
      <c r="AD77" s="98"/>
      <c r="AE77" s="98"/>
      <c r="AF77" s="98"/>
      <c r="AG77" s="98"/>
      <c r="AH77" s="98"/>
      <c r="AI77" s="98"/>
      <c r="AJ77" s="98"/>
      <c r="AK77" s="98"/>
      <c r="AL77" s="98"/>
      <c r="AM77" s="98"/>
      <c r="AN77" s="98"/>
      <c r="AO77" s="98"/>
      <c r="AP77" s="98"/>
      <c r="AQ77" s="98"/>
    </row>
    <row r="78" spans="1:51" ht="50.1" customHeight="1" x14ac:dyDescent="0.25">
      <c r="A78" s="20"/>
      <c r="C78" s="98"/>
      <c r="D78" s="98"/>
      <c r="E78" s="98"/>
      <c r="F78" s="98"/>
      <c r="G78" s="98"/>
      <c r="H78" s="98"/>
      <c r="I78" s="98"/>
      <c r="J78" s="98"/>
      <c r="K78" s="98"/>
      <c r="L78" s="98"/>
      <c r="M78" s="98"/>
      <c r="N78" s="98"/>
      <c r="O78" s="98"/>
      <c r="P78" s="98"/>
      <c r="Q78" s="98"/>
      <c r="R78" s="98"/>
      <c r="S78" s="98"/>
      <c r="T78" s="98"/>
      <c r="U78" s="98"/>
      <c r="V78" s="98"/>
      <c r="W78" s="98"/>
      <c r="X78" s="98"/>
      <c r="Y78" s="98"/>
      <c r="Z78" s="98"/>
      <c r="AA78" s="98"/>
      <c r="AB78" s="98"/>
      <c r="AC78" s="98"/>
      <c r="AD78" s="98"/>
      <c r="AE78" s="98"/>
      <c r="AF78" s="98"/>
      <c r="AG78" s="98"/>
      <c r="AH78" s="98"/>
      <c r="AI78" s="98"/>
      <c r="AJ78" s="98"/>
      <c r="AK78" s="98"/>
      <c r="AL78" s="98"/>
      <c r="AM78" s="98"/>
      <c r="AN78" s="98"/>
      <c r="AO78" s="98"/>
      <c r="AP78" s="98"/>
      <c r="AQ78" s="98"/>
    </row>
    <row r="79" spans="1:51" ht="50.1" customHeight="1" x14ac:dyDescent="0.25">
      <c r="A79" s="20"/>
      <c r="C79" s="98"/>
      <c r="D79" s="98"/>
      <c r="E79" s="98"/>
      <c r="F79" s="98"/>
      <c r="G79" s="98"/>
      <c r="H79" s="98"/>
      <c r="I79" s="98"/>
      <c r="J79" s="98"/>
      <c r="K79" s="98"/>
      <c r="L79" s="98"/>
      <c r="M79" s="98"/>
      <c r="N79" s="98"/>
      <c r="O79" s="98"/>
      <c r="P79" s="98"/>
      <c r="Q79" s="98"/>
      <c r="R79" s="98"/>
      <c r="S79" s="98"/>
      <c r="T79" s="98"/>
      <c r="U79" s="98"/>
      <c r="V79" s="98"/>
      <c r="W79" s="98"/>
      <c r="X79" s="98"/>
      <c r="Y79" s="98"/>
      <c r="Z79" s="98"/>
      <c r="AA79" s="98"/>
      <c r="AB79" s="98"/>
      <c r="AC79" s="98"/>
      <c r="AD79" s="98"/>
      <c r="AE79" s="98"/>
      <c r="AF79" s="98"/>
      <c r="AG79" s="98"/>
      <c r="AH79" s="98"/>
      <c r="AI79" s="98"/>
      <c r="AJ79" s="98"/>
      <c r="AK79" s="98"/>
      <c r="AL79" s="98"/>
      <c r="AM79" s="98"/>
      <c r="AN79" s="98"/>
      <c r="AO79" s="98"/>
      <c r="AP79" s="98"/>
      <c r="AQ79" s="98"/>
    </row>
    <row r="80" spans="1:51" ht="50.1" customHeight="1" x14ac:dyDescent="0.25">
      <c r="A80" s="20"/>
      <c r="C80" s="98"/>
      <c r="D80" s="98"/>
      <c r="E80" s="98"/>
      <c r="F80" s="98"/>
      <c r="G80" s="98"/>
      <c r="H80" s="98"/>
      <c r="I80" s="98"/>
      <c r="J80" s="98"/>
      <c r="K80" s="98"/>
      <c r="L80" s="98"/>
      <c r="M80" s="98"/>
      <c r="N80" s="98"/>
      <c r="O80" s="98"/>
      <c r="P80" s="98"/>
      <c r="Q80" s="98"/>
      <c r="R80" s="98"/>
      <c r="S80" s="98"/>
      <c r="T80" s="98"/>
      <c r="U80" s="98"/>
      <c r="V80" s="98"/>
      <c r="W80" s="98"/>
      <c r="X80" s="98"/>
      <c r="Y80" s="98"/>
      <c r="Z80" s="98"/>
      <c r="AA80" s="98"/>
      <c r="AB80" s="98"/>
      <c r="AC80" s="98"/>
      <c r="AD80" s="98"/>
      <c r="AE80" s="98"/>
      <c r="AF80" s="98"/>
      <c r="AG80" s="98"/>
      <c r="AH80" s="98"/>
      <c r="AI80" s="98"/>
      <c r="AJ80" s="98"/>
      <c r="AK80" s="98"/>
      <c r="AL80" s="98"/>
      <c r="AM80" s="98"/>
      <c r="AN80" s="98"/>
      <c r="AO80" s="98"/>
      <c r="AP80" s="98"/>
      <c r="AQ80" s="98"/>
    </row>
    <row r="81" spans="1:51" x14ac:dyDescent="0.25">
      <c r="A81" s="20"/>
      <c r="C81" s="98"/>
      <c r="D81" s="98"/>
      <c r="E81" s="98"/>
      <c r="F81" s="98"/>
      <c r="G81" s="98"/>
      <c r="H81" s="98"/>
      <c r="I81" s="98"/>
      <c r="J81" s="98"/>
      <c r="K81" s="98"/>
      <c r="L81" s="98"/>
      <c r="M81" s="98"/>
      <c r="N81" s="98"/>
      <c r="O81" s="98"/>
      <c r="P81" s="98"/>
      <c r="Q81" s="98"/>
      <c r="R81" s="98"/>
      <c r="S81" s="98"/>
      <c r="T81" s="98"/>
      <c r="U81" s="98"/>
      <c r="V81" s="98"/>
      <c r="W81" s="98"/>
      <c r="X81" s="98"/>
      <c r="Y81" s="98"/>
      <c r="Z81" s="98"/>
      <c r="AA81" s="98"/>
      <c r="AB81" s="98"/>
      <c r="AC81" s="98"/>
      <c r="AD81" s="98"/>
      <c r="AE81" s="98"/>
      <c r="AF81" s="98"/>
      <c r="AG81" s="98"/>
      <c r="AH81" s="98"/>
      <c r="AI81" s="98"/>
      <c r="AJ81" s="98"/>
      <c r="AK81" s="98"/>
      <c r="AL81" s="98"/>
      <c r="AM81" s="98"/>
      <c r="AN81" s="98"/>
      <c r="AO81" s="98"/>
      <c r="AP81" s="98"/>
      <c r="AQ81" s="98"/>
    </row>
    <row r="82" spans="1:51" x14ac:dyDescent="0.25">
      <c r="A82" s="20"/>
      <c r="C82" s="98"/>
      <c r="D82" s="98"/>
      <c r="E82" s="98"/>
      <c r="F82" s="98"/>
      <c r="G82" s="98"/>
      <c r="H82" s="98"/>
      <c r="I82" s="98"/>
      <c r="J82" s="98"/>
      <c r="K82" s="98"/>
      <c r="L82" s="98"/>
      <c r="M82" s="98"/>
      <c r="N82" s="98"/>
      <c r="O82" s="98"/>
      <c r="P82" s="98"/>
      <c r="Q82" s="98"/>
      <c r="R82" s="98"/>
      <c r="S82" s="98"/>
      <c r="T82" s="98"/>
      <c r="U82" s="98"/>
      <c r="V82" s="98"/>
      <c r="W82" s="98"/>
      <c r="X82" s="98"/>
      <c r="Y82" s="98"/>
      <c r="Z82" s="98"/>
      <c r="AA82" s="98"/>
      <c r="AB82" s="98"/>
      <c r="AC82" s="98"/>
      <c r="AD82" s="98"/>
      <c r="AE82" s="98"/>
      <c r="AF82" s="98"/>
      <c r="AG82" s="98"/>
      <c r="AH82" s="98"/>
      <c r="AI82" s="98"/>
      <c r="AJ82" s="98"/>
      <c r="AK82" s="98"/>
      <c r="AL82" s="98"/>
      <c r="AM82" s="98"/>
      <c r="AN82" s="98"/>
      <c r="AO82" s="98"/>
      <c r="AP82" s="98"/>
      <c r="AQ82" s="98"/>
    </row>
    <row r="83" spans="1:51" x14ac:dyDescent="0.25">
      <c r="A83" s="20"/>
      <c r="C83" s="98"/>
      <c r="D83" s="98"/>
      <c r="E83" s="98"/>
      <c r="F83" s="98"/>
      <c r="G83" s="98"/>
      <c r="H83" s="98"/>
      <c r="I83" s="98"/>
      <c r="J83" s="98"/>
      <c r="K83" s="98"/>
      <c r="L83" s="98"/>
      <c r="M83" s="98"/>
      <c r="N83" s="98"/>
      <c r="O83" s="98"/>
      <c r="P83" s="98"/>
      <c r="Q83" s="98"/>
      <c r="R83" s="98"/>
      <c r="S83" s="98"/>
      <c r="T83" s="98"/>
      <c r="U83" s="98"/>
      <c r="V83" s="98"/>
      <c r="W83" s="98"/>
      <c r="X83" s="98"/>
      <c r="Y83" s="98"/>
      <c r="Z83" s="98"/>
      <c r="AA83" s="98"/>
      <c r="AB83" s="98"/>
      <c r="AC83" s="98"/>
      <c r="AD83" s="98"/>
      <c r="AE83" s="98"/>
      <c r="AF83" s="98"/>
      <c r="AG83" s="98"/>
      <c r="AH83" s="98"/>
      <c r="AI83" s="98"/>
      <c r="AJ83" s="98"/>
      <c r="AK83" s="98"/>
      <c r="AL83" s="98"/>
      <c r="AM83" s="98"/>
      <c r="AN83" s="98"/>
      <c r="AO83" s="98"/>
      <c r="AP83" s="98"/>
      <c r="AQ83" s="98"/>
    </row>
    <row r="84" spans="1:51" x14ac:dyDescent="0.25">
      <c r="A84" s="98"/>
      <c r="C84" s="98"/>
      <c r="D84" s="98"/>
      <c r="E84" s="98"/>
      <c r="F84" s="98"/>
      <c r="G84" s="98"/>
      <c r="H84" s="98"/>
      <c r="I84" s="98"/>
      <c r="J84" s="98"/>
      <c r="K84" s="98"/>
      <c r="L84" s="98"/>
      <c r="M84" s="98"/>
      <c r="N84" s="98"/>
      <c r="O84" s="98"/>
      <c r="P84" s="98"/>
      <c r="Q84" s="98"/>
      <c r="R84" s="98"/>
      <c r="S84" s="98"/>
      <c r="T84" s="98"/>
      <c r="U84" s="98"/>
      <c r="V84" s="98"/>
      <c r="W84" s="98"/>
      <c r="X84" s="98"/>
      <c r="Y84" s="98"/>
      <c r="Z84" s="98"/>
      <c r="AA84" s="98"/>
      <c r="AB84" s="98"/>
      <c r="AC84" s="98"/>
      <c r="AD84" s="98"/>
      <c r="AE84" s="98"/>
      <c r="AF84" s="98"/>
      <c r="AG84" s="98"/>
      <c r="AH84" s="98"/>
      <c r="AI84" s="98"/>
      <c r="AJ84" s="98"/>
      <c r="AK84" s="98"/>
      <c r="AL84" s="98"/>
      <c r="AM84" s="98"/>
      <c r="AN84" s="98"/>
      <c r="AO84" s="98"/>
      <c r="AP84" s="98"/>
      <c r="AQ84" s="98"/>
      <c r="AR84" s="98"/>
      <c r="AS84" s="98"/>
      <c r="AT84" s="98"/>
      <c r="AU84" s="98"/>
      <c r="AV84" s="98"/>
      <c r="AW84" s="98"/>
      <c r="AX84" s="98"/>
      <c r="AY84" s="98"/>
    </row>
    <row r="85" spans="1:51" x14ac:dyDescent="0.25">
      <c r="A85" s="98"/>
      <c r="B85" s="98"/>
      <c r="C85" s="98"/>
      <c r="D85" s="98"/>
      <c r="E85" s="98"/>
      <c r="F85" s="98"/>
      <c r="G85" s="98"/>
      <c r="H85" s="98"/>
      <c r="I85" s="98"/>
      <c r="J85" s="98"/>
      <c r="K85" s="98"/>
      <c r="L85" s="98"/>
      <c r="M85" s="98"/>
      <c r="N85" s="98"/>
      <c r="O85" s="98"/>
      <c r="P85" s="98"/>
      <c r="Q85" s="98"/>
      <c r="R85" s="98"/>
      <c r="S85" s="98"/>
      <c r="T85" s="98"/>
      <c r="U85" s="98"/>
      <c r="V85" s="98"/>
      <c r="W85" s="98"/>
      <c r="X85" s="98"/>
      <c r="Y85" s="98"/>
      <c r="Z85" s="98"/>
      <c r="AA85" s="98"/>
      <c r="AB85" s="98"/>
      <c r="AC85" s="98"/>
      <c r="AD85" s="98"/>
      <c r="AE85" s="98"/>
      <c r="AF85" s="98"/>
      <c r="AG85" s="98"/>
      <c r="AH85" s="98"/>
      <c r="AI85" s="98"/>
      <c r="AJ85" s="98"/>
      <c r="AK85" s="98"/>
      <c r="AL85" s="98"/>
      <c r="AM85" s="98"/>
      <c r="AN85" s="98"/>
      <c r="AO85" s="98"/>
      <c r="AP85" s="98"/>
      <c r="AQ85" s="98"/>
      <c r="AR85" s="98"/>
      <c r="AS85" s="98"/>
      <c r="AT85" s="98"/>
      <c r="AU85" s="98"/>
      <c r="AV85" s="98"/>
      <c r="AW85" s="98"/>
      <c r="AX85" s="98"/>
      <c r="AY85" s="98"/>
    </row>
    <row r="86" spans="1:51" x14ac:dyDescent="0.25">
      <c r="A86" s="98"/>
      <c r="B86" s="98"/>
      <c r="C86" s="98"/>
      <c r="D86" s="98"/>
      <c r="E86" s="98"/>
      <c r="F86" s="98"/>
      <c r="G86" s="98"/>
      <c r="H86" s="98"/>
      <c r="I86" s="98"/>
      <c r="J86" s="98"/>
      <c r="K86" s="98"/>
      <c r="L86" s="98"/>
      <c r="M86" s="98"/>
      <c r="N86" s="98"/>
      <c r="O86" s="98"/>
      <c r="P86" s="98"/>
      <c r="Q86" s="98"/>
      <c r="R86" s="98"/>
      <c r="S86" s="98"/>
      <c r="T86" s="98"/>
      <c r="U86" s="98"/>
      <c r="V86" s="98"/>
      <c r="W86" s="98"/>
      <c r="X86" s="98"/>
      <c r="Y86" s="98"/>
      <c r="Z86" s="98"/>
      <c r="AA86" s="98"/>
      <c r="AB86" s="98"/>
      <c r="AC86" s="98"/>
      <c r="AD86" s="98"/>
      <c r="AE86" s="98"/>
      <c r="AF86" s="98"/>
      <c r="AG86" s="98"/>
      <c r="AH86" s="98"/>
      <c r="AI86" s="98"/>
      <c r="AJ86" s="98"/>
      <c r="AK86" s="98"/>
      <c r="AL86" s="98"/>
      <c r="AM86" s="98"/>
      <c r="AN86" s="98"/>
      <c r="AO86" s="98"/>
      <c r="AP86" s="98"/>
      <c r="AQ86" s="98"/>
      <c r="AR86" s="98"/>
      <c r="AS86" s="98"/>
      <c r="AT86" s="98"/>
      <c r="AU86" s="98"/>
      <c r="AV86" s="98"/>
      <c r="AW86" s="98"/>
      <c r="AX86" s="98"/>
      <c r="AY86" s="98"/>
    </row>
    <row r="87" spans="1:51" x14ac:dyDescent="0.25">
      <c r="A87" s="98"/>
      <c r="B87" s="98"/>
      <c r="C87" s="98"/>
      <c r="D87" s="98"/>
      <c r="E87" s="98"/>
      <c r="F87" s="98"/>
      <c r="G87" s="98"/>
      <c r="H87" s="98"/>
      <c r="I87" s="98"/>
      <c r="J87" s="98"/>
      <c r="K87" s="98"/>
      <c r="L87" s="98"/>
      <c r="M87" s="98"/>
      <c r="N87" s="98"/>
      <c r="O87" s="98"/>
      <c r="P87" s="98"/>
      <c r="Q87" s="98"/>
      <c r="R87" s="98"/>
      <c r="S87" s="98"/>
      <c r="T87" s="98"/>
      <c r="U87" s="98"/>
      <c r="V87" s="98"/>
      <c r="W87" s="98"/>
      <c r="X87" s="98"/>
      <c r="Y87" s="98"/>
      <c r="Z87" s="98"/>
      <c r="AA87" s="98"/>
      <c r="AB87" s="98"/>
      <c r="AC87" s="98"/>
      <c r="AD87" s="98"/>
      <c r="AE87" s="98"/>
      <c r="AF87" s="98"/>
      <c r="AG87" s="98"/>
      <c r="AH87" s="98"/>
      <c r="AI87" s="98"/>
      <c r="AJ87" s="98"/>
      <c r="AK87" s="98"/>
      <c r="AL87" s="98"/>
      <c r="AM87" s="98"/>
      <c r="AN87" s="98"/>
      <c r="AO87" s="98"/>
      <c r="AP87" s="98"/>
      <c r="AQ87" s="98"/>
      <c r="AR87" s="98"/>
      <c r="AS87" s="98"/>
      <c r="AT87" s="98"/>
      <c r="AU87" s="98"/>
      <c r="AV87" s="98"/>
      <c r="AW87" s="98"/>
      <c r="AX87" s="98"/>
      <c r="AY87" s="98"/>
    </row>
    <row r="88" spans="1:51" x14ac:dyDescent="0.25">
      <c r="A88" s="98"/>
      <c r="B88" s="98"/>
      <c r="C88" s="98"/>
      <c r="D88" s="98"/>
      <c r="E88" s="98"/>
      <c r="F88" s="98"/>
      <c r="G88" s="98"/>
      <c r="H88" s="98"/>
      <c r="I88" s="98"/>
      <c r="J88" s="98"/>
      <c r="K88" s="98"/>
    </row>
    <row r="89" spans="1:51" x14ac:dyDescent="0.25">
      <c r="A89" s="98"/>
      <c r="B89" s="98"/>
      <c r="C89" s="98"/>
      <c r="D89" s="98"/>
      <c r="E89" s="98"/>
      <c r="F89" s="98"/>
      <c r="G89" s="98"/>
      <c r="H89" s="98"/>
      <c r="I89" s="98"/>
      <c r="J89" s="98"/>
      <c r="K89" s="98"/>
    </row>
    <row r="90" spans="1:51" x14ac:dyDescent="0.25">
      <c r="A90" s="98"/>
      <c r="B90" s="98"/>
      <c r="C90" s="98"/>
      <c r="D90" s="98"/>
      <c r="E90" s="98"/>
      <c r="F90" s="98"/>
      <c r="G90" s="98"/>
      <c r="H90" s="98"/>
      <c r="I90" s="98"/>
      <c r="J90" s="98"/>
      <c r="K90" s="98"/>
    </row>
    <row r="91" spans="1:51" x14ac:dyDescent="0.25">
      <c r="A91" s="98"/>
      <c r="B91" s="98"/>
      <c r="C91" s="98"/>
      <c r="D91" s="98"/>
      <c r="E91" s="98"/>
      <c r="F91" s="98"/>
      <c r="G91" s="98"/>
      <c r="H91" s="98"/>
      <c r="I91" s="98"/>
      <c r="J91" s="98"/>
      <c r="K91" s="98"/>
    </row>
    <row r="92" spans="1:51" x14ac:dyDescent="0.25">
      <c r="A92" s="98"/>
      <c r="B92" s="98"/>
      <c r="C92" s="98"/>
      <c r="D92" s="98"/>
      <c r="E92" s="98"/>
      <c r="F92" s="98"/>
      <c r="G92" s="98"/>
      <c r="H92" s="98"/>
      <c r="I92" s="98"/>
      <c r="J92" s="98"/>
      <c r="K92" s="98"/>
    </row>
    <row r="93" spans="1:51" x14ac:dyDescent="0.25">
      <c r="A93" s="98"/>
      <c r="B93" s="98"/>
      <c r="C93" s="98"/>
      <c r="D93" s="98"/>
      <c r="E93" s="98"/>
      <c r="F93" s="98"/>
      <c r="G93" s="98"/>
      <c r="H93" s="98"/>
      <c r="I93" s="98"/>
      <c r="J93" s="98"/>
      <c r="K93" s="98"/>
    </row>
    <row r="94" spans="1:51" x14ac:dyDescent="0.25">
      <c r="A94" s="98"/>
      <c r="B94" s="98"/>
      <c r="C94" s="98"/>
      <c r="D94" s="98"/>
      <c r="E94" s="98"/>
      <c r="F94" s="98"/>
      <c r="G94" s="98"/>
      <c r="H94" s="98"/>
      <c r="I94" s="98"/>
      <c r="J94" s="98"/>
      <c r="K94" s="98"/>
    </row>
    <row r="95" spans="1:51" x14ac:dyDescent="0.25">
      <c r="A95" s="98"/>
      <c r="B95" s="98"/>
      <c r="C95" s="98"/>
      <c r="D95" s="98"/>
      <c r="E95" s="98"/>
      <c r="F95" s="98"/>
      <c r="G95" s="98"/>
      <c r="H95" s="98"/>
      <c r="I95" s="98"/>
      <c r="J95" s="98"/>
      <c r="K95" s="98"/>
    </row>
    <row r="96" spans="1:51" x14ac:dyDescent="0.25">
      <c r="A96" s="98"/>
      <c r="B96" s="98"/>
      <c r="C96" s="98"/>
      <c r="D96" s="98"/>
      <c r="E96" s="98"/>
      <c r="F96" s="98"/>
      <c r="G96" s="98"/>
      <c r="H96" s="98"/>
      <c r="I96" s="98"/>
      <c r="J96" s="98"/>
      <c r="K96" s="98"/>
    </row>
    <row r="97" spans="1:11" x14ac:dyDescent="0.25">
      <c r="A97" s="98"/>
      <c r="B97" s="98"/>
      <c r="C97" s="98"/>
      <c r="D97" s="98"/>
      <c r="E97" s="98"/>
      <c r="F97" s="98"/>
      <c r="G97" s="98"/>
      <c r="H97" s="98"/>
      <c r="I97" s="98"/>
      <c r="J97" s="98"/>
      <c r="K97" s="98"/>
    </row>
    <row r="98" spans="1:11" x14ac:dyDescent="0.25">
      <c r="A98" s="98"/>
      <c r="B98" s="98"/>
      <c r="C98" s="98"/>
      <c r="D98" s="98"/>
      <c r="E98" s="98"/>
      <c r="F98" s="98"/>
      <c r="G98" s="98"/>
      <c r="H98" s="98"/>
      <c r="I98" s="98"/>
      <c r="J98" s="98"/>
      <c r="K98" s="98"/>
    </row>
    <row r="99" spans="1:11" x14ac:dyDescent="0.25">
      <c r="A99" s="98"/>
      <c r="B99" s="98"/>
      <c r="C99" s="98"/>
      <c r="D99" s="98"/>
      <c r="E99" s="98"/>
      <c r="F99" s="98"/>
      <c r="G99" s="98"/>
      <c r="H99" s="98"/>
      <c r="I99" s="98"/>
      <c r="J99" s="98"/>
      <c r="K99" s="98"/>
    </row>
    <row r="100" spans="1:11" x14ac:dyDescent="0.25">
      <c r="A100" s="98"/>
      <c r="B100" s="98"/>
      <c r="C100" s="98"/>
      <c r="D100" s="98"/>
      <c r="E100" s="98"/>
      <c r="F100" s="98"/>
      <c r="G100" s="98"/>
      <c r="H100" s="98"/>
      <c r="I100" s="98"/>
      <c r="J100" s="98"/>
      <c r="K100" s="98"/>
    </row>
    <row r="101" spans="1:11" x14ac:dyDescent="0.25">
      <c r="A101" s="98"/>
      <c r="B101" s="98"/>
      <c r="C101" s="98"/>
      <c r="D101" s="98"/>
      <c r="E101" s="98"/>
      <c r="F101" s="98"/>
      <c r="G101" s="98"/>
      <c r="H101" s="98"/>
      <c r="I101" s="98"/>
      <c r="J101" s="98"/>
      <c r="K101" s="98"/>
    </row>
    <row r="102" spans="1:11" x14ac:dyDescent="0.25">
      <c r="A102" s="98"/>
      <c r="B102" s="98"/>
      <c r="C102" s="98"/>
      <c r="D102" s="98"/>
      <c r="E102" s="98"/>
      <c r="F102" s="98"/>
      <c r="G102" s="98"/>
      <c r="H102" s="98"/>
      <c r="I102" s="98"/>
      <c r="J102" s="98"/>
      <c r="K102" s="98"/>
    </row>
    <row r="103" spans="1:11" x14ac:dyDescent="0.25">
      <c r="A103" s="98"/>
      <c r="B103" s="98"/>
      <c r="C103" s="98"/>
      <c r="D103" s="98"/>
      <c r="E103" s="98"/>
      <c r="F103" s="98"/>
      <c r="G103" s="98"/>
      <c r="H103" s="98"/>
      <c r="I103" s="98"/>
      <c r="J103" s="98"/>
      <c r="K103" s="98"/>
    </row>
    <row r="104" spans="1:11" x14ac:dyDescent="0.25">
      <c r="A104" s="98"/>
      <c r="B104" s="98"/>
      <c r="C104" s="98"/>
      <c r="D104" s="98"/>
      <c r="E104" s="98"/>
      <c r="F104" s="98"/>
      <c r="G104" s="98"/>
      <c r="H104" s="98"/>
      <c r="I104" s="98"/>
      <c r="J104" s="98"/>
      <c r="K104" s="98"/>
    </row>
    <row r="105" spans="1:11" x14ac:dyDescent="0.25">
      <c r="A105" s="98"/>
      <c r="B105" s="98"/>
      <c r="C105" s="98"/>
      <c r="D105" s="98"/>
      <c r="E105" s="98"/>
      <c r="F105" s="98"/>
      <c r="G105" s="98"/>
      <c r="H105" s="98"/>
      <c r="I105" s="98"/>
      <c r="J105" s="98"/>
      <c r="K105" s="98"/>
    </row>
    <row r="106" spans="1:11" x14ac:dyDescent="0.25">
      <c r="A106" s="98"/>
      <c r="B106" s="98"/>
      <c r="C106" s="98"/>
      <c r="D106" s="98"/>
      <c r="E106" s="98"/>
      <c r="F106" s="98"/>
      <c r="G106" s="98"/>
      <c r="H106" s="98"/>
      <c r="I106" s="98"/>
      <c r="J106" s="98"/>
      <c r="K106" s="98"/>
    </row>
    <row r="107" spans="1:11" x14ac:dyDescent="0.25">
      <c r="A107" s="98"/>
      <c r="B107" s="98"/>
      <c r="C107" s="98"/>
      <c r="D107" s="98"/>
      <c r="E107" s="98"/>
      <c r="F107" s="98"/>
      <c r="G107" s="98"/>
      <c r="H107" s="98"/>
      <c r="I107" s="98"/>
      <c r="J107" s="98"/>
      <c r="K107" s="98"/>
    </row>
    <row r="108" spans="1:11" x14ac:dyDescent="0.25">
      <c r="A108" s="98"/>
      <c r="B108" s="98"/>
      <c r="C108" s="98"/>
      <c r="D108" s="98"/>
      <c r="E108" s="98"/>
      <c r="F108" s="98"/>
      <c r="G108" s="98"/>
      <c r="H108" s="98"/>
      <c r="I108" s="98"/>
      <c r="J108" s="98"/>
      <c r="K108" s="98"/>
    </row>
    <row r="109" spans="1:11" x14ac:dyDescent="0.25">
      <c r="A109" s="98"/>
      <c r="B109" s="98"/>
      <c r="C109" s="98"/>
      <c r="D109" s="98"/>
      <c r="E109" s="98"/>
      <c r="F109" s="98"/>
      <c r="G109" s="98"/>
      <c r="H109" s="98"/>
      <c r="I109" s="98"/>
      <c r="J109" s="98"/>
      <c r="K109" s="98"/>
    </row>
    <row r="110" spans="1:11" x14ac:dyDescent="0.25">
      <c r="A110" s="98"/>
      <c r="B110" s="98"/>
      <c r="C110" s="98"/>
      <c r="D110" s="98"/>
      <c r="E110" s="98"/>
      <c r="F110" s="98"/>
      <c r="G110" s="98"/>
      <c r="H110" s="98"/>
      <c r="I110" s="98"/>
      <c r="J110" s="98"/>
      <c r="K110" s="98"/>
    </row>
    <row r="111" spans="1:11" x14ac:dyDescent="0.25">
      <c r="A111" s="98"/>
      <c r="B111" s="98"/>
      <c r="C111" s="98"/>
      <c r="D111" s="98"/>
      <c r="E111" s="98"/>
      <c r="F111" s="98"/>
      <c r="G111" s="98"/>
      <c r="H111" s="98"/>
      <c r="I111" s="98"/>
      <c r="J111" s="98"/>
      <c r="K111" s="98"/>
    </row>
    <row r="112" spans="1:11" x14ac:dyDescent="0.25">
      <c r="A112" s="98"/>
      <c r="B112" s="98"/>
      <c r="C112" s="98"/>
      <c r="D112" s="98"/>
      <c r="E112" s="98"/>
      <c r="F112" s="98"/>
      <c r="G112" s="98"/>
      <c r="H112" s="98"/>
      <c r="I112" s="98"/>
      <c r="J112" s="98"/>
      <c r="K112" s="98"/>
    </row>
    <row r="113" spans="1:11" x14ac:dyDescent="0.25">
      <c r="A113" s="98"/>
      <c r="B113" s="98"/>
      <c r="C113" s="98"/>
      <c r="D113" s="98"/>
      <c r="E113" s="98"/>
      <c r="F113" s="98"/>
      <c r="G113" s="98"/>
      <c r="H113" s="98"/>
      <c r="I113" s="98"/>
      <c r="J113" s="98"/>
      <c r="K113" s="98"/>
    </row>
    <row r="114" spans="1:11" x14ac:dyDescent="0.25">
      <c r="A114" s="98"/>
      <c r="B114" s="98"/>
      <c r="C114" s="98"/>
      <c r="D114" s="98"/>
      <c r="E114" s="98"/>
      <c r="F114" s="98"/>
      <c r="G114" s="98"/>
      <c r="H114" s="98"/>
      <c r="I114" s="98"/>
      <c r="J114" s="98"/>
      <c r="K114" s="98"/>
    </row>
    <row r="115" spans="1:11" x14ac:dyDescent="0.25">
      <c r="A115" s="98"/>
      <c r="B115" s="98"/>
      <c r="C115" s="98"/>
      <c r="D115" s="98"/>
      <c r="E115" s="98"/>
      <c r="F115" s="98"/>
      <c r="G115" s="98"/>
      <c r="H115" s="98"/>
      <c r="I115" s="98"/>
      <c r="J115" s="98"/>
      <c r="K115" s="98"/>
    </row>
    <row r="116" spans="1:11" x14ac:dyDescent="0.25">
      <c r="A116" s="98"/>
      <c r="B116" s="98"/>
      <c r="C116" s="98"/>
      <c r="D116" s="98"/>
      <c r="E116" s="98"/>
      <c r="F116" s="98"/>
      <c r="G116" s="98"/>
      <c r="H116" s="98"/>
      <c r="I116" s="98"/>
      <c r="J116" s="98"/>
      <c r="K116" s="98"/>
    </row>
    <row r="117" spans="1:11" x14ac:dyDescent="0.25">
      <c r="A117" s="98"/>
      <c r="B117" s="98"/>
      <c r="C117" s="98"/>
      <c r="D117" s="98"/>
      <c r="E117" s="98"/>
      <c r="F117" s="98"/>
      <c r="G117" s="98"/>
      <c r="H117" s="98"/>
      <c r="I117" s="98"/>
      <c r="J117" s="98"/>
      <c r="K117" s="98"/>
    </row>
    <row r="118" spans="1:11" x14ac:dyDescent="0.25">
      <c r="A118" s="98"/>
      <c r="B118" s="98"/>
      <c r="C118" s="98"/>
      <c r="D118" s="98"/>
      <c r="E118" s="98"/>
      <c r="F118" s="98"/>
      <c r="G118" s="98"/>
      <c r="H118" s="98"/>
      <c r="I118" s="98"/>
      <c r="J118" s="98"/>
      <c r="K118" s="98"/>
    </row>
    <row r="119" spans="1:11" x14ac:dyDescent="0.25">
      <c r="A119" s="98"/>
      <c r="B119" s="98"/>
      <c r="C119" s="98"/>
      <c r="D119" s="98"/>
      <c r="E119" s="98"/>
      <c r="F119" s="98"/>
      <c r="G119" s="98"/>
      <c r="H119" s="98"/>
      <c r="I119" s="98"/>
      <c r="J119" s="98"/>
      <c r="K119" s="98"/>
    </row>
    <row r="120" spans="1:11" x14ac:dyDescent="0.25">
      <c r="A120" s="98"/>
      <c r="B120" s="98"/>
      <c r="C120" s="98"/>
      <c r="D120" s="98"/>
      <c r="E120" s="98"/>
      <c r="F120" s="98"/>
      <c r="G120" s="98"/>
      <c r="H120" s="98"/>
      <c r="I120" s="98"/>
      <c r="J120" s="98"/>
      <c r="K120" s="98"/>
    </row>
    <row r="121" spans="1:11" x14ac:dyDescent="0.25">
      <c r="A121" s="98"/>
      <c r="B121" s="98"/>
      <c r="C121" s="98"/>
      <c r="D121" s="98"/>
      <c r="E121" s="98"/>
      <c r="F121" s="98"/>
      <c r="G121" s="98"/>
      <c r="H121" s="98"/>
      <c r="I121" s="98"/>
      <c r="J121" s="98"/>
      <c r="K121" s="98"/>
    </row>
    <row r="122" spans="1:11" x14ac:dyDescent="0.25">
      <c r="A122" s="98"/>
      <c r="B122" s="98"/>
      <c r="C122" s="98"/>
      <c r="D122" s="98"/>
      <c r="E122" s="98"/>
      <c r="F122" s="98"/>
      <c r="G122" s="98"/>
      <c r="H122" s="98"/>
      <c r="I122" s="98"/>
      <c r="J122" s="98"/>
      <c r="K122" s="98"/>
    </row>
    <row r="123" spans="1:11" x14ac:dyDescent="0.25">
      <c r="A123" s="98"/>
      <c r="B123" s="98"/>
      <c r="H123" s="98"/>
      <c r="I123" s="98"/>
      <c r="J123" s="98"/>
      <c r="K123" s="98"/>
    </row>
    <row r="124" spans="1:11" x14ac:dyDescent="0.25">
      <c r="A124" s="98"/>
      <c r="B124" s="98"/>
      <c r="H124" s="98"/>
      <c r="I124" s="98"/>
      <c r="J124" s="98"/>
      <c r="K124" s="98"/>
    </row>
    <row r="125" spans="1:11" x14ac:dyDescent="0.25">
      <c r="A125" s="98"/>
      <c r="B125" s="98"/>
      <c r="H125" s="98"/>
      <c r="I125" s="98"/>
      <c r="J125" s="98"/>
      <c r="K125" s="98"/>
    </row>
    <row r="126" spans="1:11" x14ac:dyDescent="0.25">
      <c r="A126" s="98"/>
      <c r="B126" s="98"/>
      <c r="H126" s="98"/>
      <c r="I126" s="98"/>
      <c r="J126" s="98"/>
      <c r="K126" s="98"/>
    </row>
    <row r="127" spans="1:11" x14ac:dyDescent="0.25">
      <c r="A127" s="98"/>
      <c r="B127" s="98"/>
      <c r="H127" s="98"/>
      <c r="I127" s="98"/>
      <c r="J127" s="98"/>
      <c r="K127" s="98"/>
    </row>
    <row r="128" spans="1:11" x14ac:dyDescent="0.25">
      <c r="A128" s="98"/>
      <c r="B128" s="98"/>
      <c r="H128" s="98"/>
      <c r="I128" s="98"/>
      <c r="J128" s="98"/>
      <c r="K128" s="98"/>
    </row>
    <row r="129" spans="1:11" x14ac:dyDescent="0.25">
      <c r="A129" s="98"/>
      <c r="B129" s="98"/>
      <c r="H129" s="98"/>
      <c r="I129" s="98"/>
      <c r="J129" s="98"/>
      <c r="K129" s="98"/>
    </row>
    <row r="130" spans="1:11" x14ac:dyDescent="0.25">
      <c r="A130" s="98"/>
      <c r="B130" s="98"/>
      <c r="H130" s="98"/>
      <c r="I130" s="98"/>
      <c r="J130" s="98"/>
      <c r="K130" s="98"/>
    </row>
    <row r="131" spans="1:11" x14ac:dyDescent="0.25">
      <c r="A131" s="98"/>
      <c r="B131" s="98"/>
      <c r="H131" s="98"/>
      <c r="I131" s="98"/>
      <c r="J131" s="98"/>
      <c r="K131" s="98"/>
    </row>
    <row r="132" spans="1:11" x14ac:dyDescent="0.25">
      <c r="B132" s="98"/>
      <c r="J132" s="98"/>
    </row>
  </sheetData>
  <mergeCells count="79">
    <mergeCell ref="D48:E48"/>
    <mergeCell ref="D45:E45"/>
    <mergeCell ref="F45:G45"/>
    <mergeCell ref="D46:E46"/>
    <mergeCell ref="F46:G46"/>
    <mergeCell ref="D47:E47"/>
    <mergeCell ref="F47:G48"/>
    <mergeCell ref="D42:E42"/>
    <mergeCell ref="F42:G42"/>
    <mergeCell ref="D43:E43"/>
    <mergeCell ref="F43:G43"/>
    <mergeCell ref="D44:E44"/>
    <mergeCell ref="F44:G44"/>
    <mergeCell ref="D39:E39"/>
    <mergeCell ref="F39:G39"/>
    <mergeCell ref="D40:E40"/>
    <mergeCell ref="D41:E41"/>
    <mergeCell ref="F40:G41"/>
    <mergeCell ref="D19:E19"/>
    <mergeCell ref="F19:G19"/>
    <mergeCell ref="D20:E20"/>
    <mergeCell ref="D21:E21"/>
    <mergeCell ref="F20:G21"/>
    <mergeCell ref="D16:E16"/>
    <mergeCell ref="F16:G16"/>
    <mergeCell ref="D17:E17"/>
    <mergeCell ref="F17:G17"/>
    <mergeCell ref="D18:E18"/>
    <mergeCell ref="F18:G18"/>
    <mergeCell ref="D13:E13"/>
    <mergeCell ref="F13:G14"/>
    <mergeCell ref="D14:E14"/>
    <mergeCell ref="D15:E15"/>
    <mergeCell ref="F15:G15"/>
    <mergeCell ref="D35:E35"/>
    <mergeCell ref="D34:E34"/>
    <mergeCell ref="F34:G34"/>
    <mergeCell ref="F35:G37"/>
    <mergeCell ref="D36:E36"/>
    <mergeCell ref="D37:E37"/>
    <mergeCell ref="F38:G38"/>
    <mergeCell ref="C3:I3"/>
    <mergeCell ref="C4:I4"/>
    <mergeCell ref="C28:H28"/>
    <mergeCell ref="D8:E8"/>
    <mergeCell ref="D7:E7"/>
    <mergeCell ref="F7:G7"/>
    <mergeCell ref="E25:H25"/>
    <mergeCell ref="E26:H26"/>
    <mergeCell ref="D24:I24"/>
    <mergeCell ref="F8:G10"/>
    <mergeCell ref="D9:E9"/>
    <mergeCell ref="D10:E10"/>
    <mergeCell ref="D11:E11"/>
    <mergeCell ref="F11:G11"/>
    <mergeCell ref="D29:I32"/>
    <mergeCell ref="D12:E12"/>
    <mergeCell ref="F12:G12"/>
    <mergeCell ref="G73:I73"/>
    <mergeCell ref="F56:G56"/>
    <mergeCell ref="G68:I68"/>
    <mergeCell ref="G69:I69"/>
    <mergeCell ref="G70:I70"/>
    <mergeCell ref="G71:I71"/>
    <mergeCell ref="G72:I72"/>
    <mergeCell ref="E61:H61"/>
    <mergeCell ref="D56:E56"/>
    <mergeCell ref="F57:G57"/>
    <mergeCell ref="E60:H60"/>
    <mergeCell ref="D63:E63"/>
    <mergeCell ref="E51:H51"/>
    <mergeCell ref="D38:E38"/>
    <mergeCell ref="F63:I65"/>
    <mergeCell ref="E52:H52"/>
    <mergeCell ref="D54:E54"/>
    <mergeCell ref="D57:E57"/>
    <mergeCell ref="F54:G54"/>
    <mergeCell ref="D55:E55"/>
    <mergeCell ref="F55:G55"/>
  </mergeCells>
  <hyperlinks>
    <hyperlink ref="E26" r:id="rId1"/>
  </hyperlinks>
  <pageMargins left="0.2" right="0.21" top="0.17" bottom="0.17" header="0.17" footer="0.17"/>
  <pageSetup scale="70" fitToHeight="0"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37"/>
  <sheetViews>
    <sheetView topLeftCell="A36" zoomScaleNormal="100" workbookViewId="0"/>
  </sheetViews>
  <sheetFormatPr defaultColWidth="9.140625" defaultRowHeight="15" x14ac:dyDescent="0.25"/>
  <cols>
    <col min="1" max="1" width="1.42578125" customWidth="1"/>
    <col min="2" max="2" width="1.85546875" customWidth="1"/>
    <col min="3" max="3" width="11.42578125" customWidth="1"/>
    <col min="4" max="4" width="11.5703125" customWidth="1"/>
    <col min="5" max="5" width="12.85546875" customWidth="1"/>
    <col min="6" max="6" width="17.28515625" customWidth="1"/>
    <col min="7" max="7" width="41" customWidth="1"/>
    <col min="8" max="8" width="16.85546875" customWidth="1"/>
    <col min="9" max="10" width="1.7109375" customWidth="1"/>
  </cols>
  <sheetData>
    <row r="1" spans="2:9" ht="15.75" thickBot="1" x14ac:dyDescent="0.3"/>
    <row r="2" spans="2:9" ht="15.75" thickBot="1" x14ac:dyDescent="0.3">
      <c r="B2" s="39"/>
      <c r="C2" s="40"/>
      <c r="D2" s="41"/>
      <c r="E2" s="41"/>
      <c r="F2" s="41"/>
      <c r="G2" s="41"/>
      <c r="H2" s="41"/>
      <c r="I2" s="42"/>
    </row>
    <row r="3" spans="2:9" ht="21" thickBot="1" x14ac:dyDescent="0.35">
      <c r="B3" s="91"/>
      <c r="C3" s="570" t="s">
        <v>247</v>
      </c>
      <c r="D3" s="699"/>
      <c r="E3" s="699"/>
      <c r="F3" s="699"/>
      <c r="G3" s="699"/>
      <c r="H3" s="700"/>
      <c r="I3" s="93"/>
    </row>
    <row r="4" spans="2:9" x14ac:dyDescent="0.25">
      <c r="B4" s="43"/>
      <c r="C4" s="701" t="s">
        <v>248</v>
      </c>
      <c r="D4" s="701"/>
      <c r="E4" s="701"/>
      <c r="F4" s="701"/>
      <c r="G4" s="701"/>
      <c r="H4" s="701"/>
      <c r="I4" s="44"/>
    </row>
    <row r="5" spans="2:9" x14ac:dyDescent="0.25">
      <c r="B5" s="43"/>
      <c r="C5" s="702"/>
      <c r="D5" s="702"/>
      <c r="E5" s="702"/>
      <c r="F5" s="702"/>
      <c r="G5" s="702"/>
      <c r="H5" s="702"/>
      <c r="I5" s="44"/>
    </row>
    <row r="6" spans="2:9" ht="30.75" customHeight="1" thickBot="1" x14ac:dyDescent="0.3">
      <c r="B6" s="43"/>
      <c r="C6" s="706" t="s">
        <v>249</v>
      </c>
      <c r="D6" s="706"/>
      <c r="E6" s="46"/>
      <c r="F6" s="46"/>
      <c r="G6" s="46"/>
      <c r="H6" s="46"/>
      <c r="I6" s="44"/>
    </row>
    <row r="7" spans="2:9" ht="30" customHeight="1" thickBot="1" x14ac:dyDescent="0.3">
      <c r="B7" s="43"/>
      <c r="C7" s="152" t="s">
        <v>246</v>
      </c>
      <c r="D7" s="703" t="s">
        <v>245</v>
      </c>
      <c r="E7" s="704"/>
      <c r="F7" s="99" t="s">
        <v>243</v>
      </c>
      <c r="G7" s="100" t="s">
        <v>277</v>
      </c>
      <c r="H7" s="99" t="s">
        <v>285</v>
      </c>
      <c r="I7" s="44"/>
    </row>
    <row r="8" spans="2:9" ht="75" x14ac:dyDescent="0.25">
      <c r="B8" s="47"/>
      <c r="C8" s="308" t="s">
        <v>763</v>
      </c>
      <c r="D8" s="705" t="s">
        <v>764</v>
      </c>
      <c r="E8" s="705"/>
      <c r="F8" s="309" t="s">
        <v>765</v>
      </c>
      <c r="G8" s="330" t="s">
        <v>706</v>
      </c>
      <c r="H8" s="309" t="s">
        <v>766</v>
      </c>
      <c r="I8" s="48"/>
    </row>
    <row r="9" spans="2:9" ht="75" x14ac:dyDescent="0.25">
      <c r="B9" s="47"/>
      <c r="C9" s="310" t="s">
        <v>763</v>
      </c>
      <c r="D9" s="707" t="s">
        <v>767</v>
      </c>
      <c r="E9" s="707"/>
      <c r="F9" s="311" t="s">
        <v>768</v>
      </c>
      <c r="G9" s="331" t="s">
        <v>706</v>
      </c>
      <c r="H9" s="311" t="s">
        <v>769</v>
      </c>
      <c r="I9" s="48"/>
    </row>
    <row r="10" spans="2:9" ht="405" x14ac:dyDescent="0.25">
      <c r="B10" s="47"/>
      <c r="C10" s="310" t="s">
        <v>770</v>
      </c>
      <c r="D10" s="707" t="s">
        <v>771</v>
      </c>
      <c r="E10" s="707"/>
      <c r="F10" s="311" t="s">
        <v>772</v>
      </c>
      <c r="G10" s="332" t="s">
        <v>1143</v>
      </c>
      <c r="H10" s="311" t="s">
        <v>773</v>
      </c>
      <c r="I10" s="48"/>
    </row>
    <row r="11" spans="2:9" ht="190.5" customHeight="1" x14ac:dyDescent="0.25">
      <c r="B11" s="47"/>
      <c r="C11" s="310" t="s">
        <v>774</v>
      </c>
      <c r="D11" s="707" t="s">
        <v>775</v>
      </c>
      <c r="E11" s="707"/>
      <c r="F11" s="311" t="s">
        <v>776</v>
      </c>
      <c r="G11" s="339" t="s">
        <v>1144</v>
      </c>
      <c r="H11" s="311" t="s">
        <v>1145</v>
      </c>
      <c r="I11" s="48"/>
    </row>
    <row r="12" spans="2:9" ht="268.5" customHeight="1" x14ac:dyDescent="0.25">
      <c r="B12" s="47"/>
      <c r="C12" s="310" t="s">
        <v>777</v>
      </c>
      <c r="D12" s="707" t="s">
        <v>778</v>
      </c>
      <c r="E12" s="707"/>
      <c r="F12" s="311" t="s">
        <v>779</v>
      </c>
      <c r="G12" s="515" t="s">
        <v>1146</v>
      </c>
      <c r="H12" s="311" t="s">
        <v>1147</v>
      </c>
      <c r="I12" s="48"/>
    </row>
    <row r="13" spans="2:9" ht="195" x14ac:dyDescent="0.25">
      <c r="B13" s="47"/>
      <c r="C13" s="310" t="s">
        <v>780</v>
      </c>
      <c r="D13" s="707" t="s">
        <v>781</v>
      </c>
      <c r="E13" s="707"/>
      <c r="F13" s="311" t="s">
        <v>782</v>
      </c>
      <c r="G13" s="332" t="s">
        <v>892</v>
      </c>
      <c r="H13" s="311" t="s">
        <v>1148</v>
      </c>
      <c r="I13" s="48"/>
    </row>
    <row r="14" spans="2:9" ht="213.75" customHeight="1" x14ac:dyDescent="0.25">
      <c r="B14" s="47"/>
      <c r="C14" s="310" t="s">
        <v>783</v>
      </c>
      <c r="D14" s="707" t="s">
        <v>784</v>
      </c>
      <c r="E14" s="707"/>
      <c r="F14" s="311" t="s">
        <v>785</v>
      </c>
      <c r="G14" s="711" t="s">
        <v>1064</v>
      </c>
      <c r="H14" s="312" t="s">
        <v>1149</v>
      </c>
      <c r="I14" s="48"/>
    </row>
    <row r="15" spans="2:9" ht="221.25" customHeight="1" x14ac:dyDescent="0.25">
      <c r="B15" s="47"/>
      <c r="C15" s="310" t="s">
        <v>783</v>
      </c>
      <c r="D15" s="707" t="s">
        <v>786</v>
      </c>
      <c r="E15" s="707"/>
      <c r="F15" s="311" t="s">
        <v>787</v>
      </c>
      <c r="G15" s="711"/>
      <c r="H15" s="311" t="s">
        <v>1150</v>
      </c>
      <c r="I15" s="48"/>
    </row>
    <row r="16" spans="2:9" ht="127.5" customHeight="1" x14ac:dyDescent="0.25">
      <c r="B16" s="47"/>
      <c r="C16" s="310" t="s">
        <v>783</v>
      </c>
      <c r="D16" s="707" t="s">
        <v>788</v>
      </c>
      <c r="E16" s="707"/>
      <c r="F16" s="311" t="s">
        <v>789</v>
      </c>
      <c r="G16" s="332" t="s">
        <v>1151</v>
      </c>
      <c r="H16" s="313" t="s">
        <v>790</v>
      </c>
      <c r="I16" s="48"/>
    </row>
    <row r="17" spans="2:12" ht="108" customHeight="1" x14ac:dyDescent="0.25">
      <c r="B17" s="47"/>
      <c r="C17" s="310" t="s">
        <v>791</v>
      </c>
      <c r="D17" s="707" t="s">
        <v>792</v>
      </c>
      <c r="E17" s="707"/>
      <c r="F17" s="311" t="s">
        <v>793</v>
      </c>
      <c r="G17" s="715" t="s">
        <v>1152</v>
      </c>
      <c r="H17" s="311" t="s">
        <v>794</v>
      </c>
      <c r="I17" s="48"/>
    </row>
    <row r="18" spans="2:12" ht="108" customHeight="1" x14ac:dyDescent="0.25">
      <c r="B18" s="47"/>
      <c r="C18" s="310" t="s">
        <v>795</v>
      </c>
      <c r="D18" s="707" t="s">
        <v>796</v>
      </c>
      <c r="E18" s="707"/>
      <c r="F18" s="311" t="s">
        <v>797</v>
      </c>
      <c r="G18" s="716"/>
      <c r="H18" s="311" t="s">
        <v>798</v>
      </c>
      <c r="I18" s="48"/>
    </row>
    <row r="19" spans="2:12" ht="344.25" customHeight="1" x14ac:dyDescent="0.25">
      <c r="B19" s="47"/>
      <c r="C19" s="310" t="s">
        <v>799</v>
      </c>
      <c r="D19" s="707" t="s">
        <v>800</v>
      </c>
      <c r="E19" s="707"/>
      <c r="F19" s="311" t="s">
        <v>801</v>
      </c>
      <c r="G19" s="332" t="s">
        <v>893</v>
      </c>
      <c r="H19" s="311" t="s">
        <v>802</v>
      </c>
      <c r="I19" s="48"/>
      <c r="K19" s="333"/>
    </row>
    <row r="20" spans="2:12" ht="199.5" customHeight="1" x14ac:dyDescent="0.25">
      <c r="B20" s="47"/>
      <c r="C20" s="310" t="s">
        <v>803</v>
      </c>
      <c r="D20" s="707" t="s">
        <v>804</v>
      </c>
      <c r="E20" s="707"/>
      <c r="F20" s="311" t="s">
        <v>805</v>
      </c>
      <c r="G20" s="332" t="s">
        <v>1046</v>
      </c>
      <c r="H20" s="311" t="s">
        <v>806</v>
      </c>
      <c r="I20" s="48"/>
    </row>
    <row r="21" spans="2:12" ht="180" x14ac:dyDescent="0.25">
      <c r="B21" s="47"/>
      <c r="C21" s="310" t="s">
        <v>807</v>
      </c>
      <c r="D21" s="707" t="s">
        <v>808</v>
      </c>
      <c r="E21" s="707"/>
      <c r="F21" s="311" t="s">
        <v>809</v>
      </c>
      <c r="G21" s="331" t="s">
        <v>1153</v>
      </c>
      <c r="H21" s="311" t="s">
        <v>1154</v>
      </c>
      <c r="I21" s="48"/>
    </row>
    <row r="22" spans="2:12" ht="132" customHeight="1" x14ac:dyDescent="0.25">
      <c r="B22" s="47"/>
      <c r="C22" s="310" t="s">
        <v>807</v>
      </c>
      <c r="D22" s="709" t="s">
        <v>810</v>
      </c>
      <c r="E22" s="709"/>
      <c r="F22" s="313" t="s">
        <v>811</v>
      </c>
      <c r="G22" s="712" t="s">
        <v>1157</v>
      </c>
      <c r="H22" s="313" t="s">
        <v>1155</v>
      </c>
      <c r="I22" s="48"/>
    </row>
    <row r="23" spans="2:12" ht="132" customHeight="1" x14ac:dyDescent="0.25">
      <c r="B23" s="47"/>
      <c r="C23" s="310" t="s">
        <v>812</v>
      </c>
      <c r="D23" s="709" t="s">
        <v>813</v>
      </c>
      <c r="E23" s="709"/>
      <c r="F23" s="313" t="s">
        <v>811</v>
      </c>
      <c r="G23" s="712"/>
      <c r="H23" s="713" t="s">
        <v>1156</v>
      </c>
      <c r="I23" s="48"/>
    </row>
    <row r="24" spans="2:12" ht="132" customHeight="1" x14ac:dyDescent="0.25">
      <c r="B24" s="47"/>
      <c r="C24" s="310" t="s">
        <v>812</v>
      </c>
      <c r="D24" s="709" t="s">
        <v>814</v>
      </c>
      <c r="E24" s="709"/>
      <c r="F24" s="314" t="s">
        <v>815</v>
      </c>
      <c r="G24" s="712"/>
      <c r="H24" s="714"/>
      <c r="I24" s="48"/>
    </row>
    <row r="25" spans="2:12" ht="165" x14ac:dyDescent="0.25">
      <c r="B25" s="47"/>
      <c r="C25" s="310" t="s">
        <v>816</v>
      </c>
      <c r="D25" s="707" t="s">
        <v>817</v>
      </c>
      <c r="E25" s="707"/>
      <c r="F25" s="315" t="s">
        <v>818</v>
      </c>
      <c r="G25" s="334" t="s">
        <v>1065</v>
      </c>
      <c r="H25" s="316" t="s">
        <v>1158</v>
      </c>
      <c r="I25" s="48"/>
    </row>
    <row r="26" spans="2:12" ht="225" x14ac:dyDescent="0.25">
      <c r="B26" s="47"/>
      <c r="C26" s="310" t="s">
        <v>819</v>
      </c>
      <c r="D26" s="707" t="s">
        <v>820</v>
      </c>
      <c r="E26" s="707"/>
      <c r="F26" s="311" t="s">
        <v>821</v>
      </c>
      <c r="G26" s="335" t="s">
        <v>1159</v>
      </c>
      <c r="H26" s="311" t="s">
        <v>822</v>
      </c>
      <c r="I26" s="48"/>
    </row>
    <row r="27" spans="2:12" ht="210" x14ac:dyDescent="0.25">
      <c r="B27" s="47"/>
      <c r="C27" s="310" t="s">
        <v>819</v>
      </c>
      <c r="D27" s="707" t="s">
        <v>823</v>
      </c>
      <c r="E27" s="707"/>
      <c r="F27" s="311" t="s">
        <v>824</v>
      </c>
      <c r="G27" s="335" t="s">
        <v>894</v>
      </c>
      <c r="H27" s="311" t="s">
        <v>825</v>
      </c>
      <c r="I27" s="48"/>
    </row>
    <row r="28" spans="2:12" ht="195" x14ac:dyDescent="0.25">
      <c r="B28" s="47"/>
      <c r="C28" s="310" t="s">
        <v>826</v>
      </c>
      <c r="D28" s="707" t="s">
        <v>827</v>
      </c>
      <c r="E28" s="707"/>
      <c r="F28" s="311" t="s">
        <v>828</v>
      </c>
      <c r="G28" s="336" t="s">
        <v>1160</v>
      </c>
      <c r="H28" s="311" t="s">
        <v>829</v>
      </c>
      <c r="I28" s="48"/>
      <c r="L28" s="369"/>
    </row>
    <row r="29" spans="2:12" ht="339" customHeight="1" x14ac:dyDescent="0.25">
      <c r="B29" s="47"/>
      <c r="C29" s="690" t="s">
        <v>830</v>
      </c>
      <c r="D29" s="691" t="s">
        <v>831</v>
      </c>
      <c r="E29" s="692"/>
      <c r="F29" s="695" t="s">
        <v>832</v>
      </c>
      <c r="G29" s="697" t="s">
        <v>1122</v>
      </c>
      <c r="H29" s="695" t="s">
        <v>833</v>
      </c>
      <c r="I29" s="48"/>
    </row>
    <row r="30" spans="2:12" ht="339" customHeight="1" x14ac:dyDescent="0.25">
      <c r="B30" s="47"/>
      <c r="C30" s="690"/>
      <c r="D30" s="693"/>
      <c r="E30" s="694"/>
      <c r="F30" s="696"/>
      <c r="G30" s="698"/>
      <c r="H30" s="696"/>
      <c r="I30" s="48"/>
    </row>
    <row r="31" spans="2:12" ht="180" x14ac:dyDescent="0.25">
      <c r="B31" s="47"/>
      <c r="C31" s="310" t="s">
        <v>834</v>
      </c>
      <c r="D31" s="710" t="s">
        <v>835</v>
      </c>
      <c r="E31" s="710"/>
      <c r="F31" s="311" t="s">
        <v>836</v>
      </c>
      <c r="G31" s="337" t="s">
        <v>895</v>
      </c>
      <c r="H31" s="311" t="s">
        <v>837</v>
      </c>
      <c r="I31" s="48"/>
    </row>
    <row r="32" spans="2:12" ht="263.25" customHeight="1" x14ac:dyDescent="0.25">
      <c r="B32" s="47"/>
      <c r="C32" s="310" t="s">
        <v>838</v>
      </c>
      <c r="D32" s="710" t="s">
        <v>839</v>
      </c>
      <c r="E32" s="710"/>
      <c r="F32" s="311" t="s">
        <v>840</v>
      </c>
      <c r="G32" s="331" t="s">
        <v>860</v>
      </c>
      <c r="H32" s="311" t="s">
        <v>841</v>
      </c>
      <c r="I32" s="48"/>
    </row>
    <row r="33" spans="2:9" ht="385.5" customHeight="1" x14ac:dyDescent="0.25">
      <c r="B33" s="47"/>
      <c r="C33" s="310" t="s">
        <v>838</v>
      </c>
      <c r="D33" s="710" t="s">
        <v>842</v>
      </c>
      <c r="E33" s="710"/>
      <c r="F33" s="311" t="s">
        <v>843</v>
      </c>
      <c r="G33" s="332" t="s">
        <v>1161</v>
      </c>
      <c r="H33" s="311" t="s">
        <v>844</v>
      </c>
      <c r="I33" s="48"/>
    </row>
    <row r="34" spans="2:9" ht="230.25" customHeight="1" x14ac:dyDescent="0.25">
      <c r="B34" s="47"/>
      <c r="C34" s="310" t="s">
        <v>845</v>
      </c>
      <c r="D34" s="707" t="s">
        <v>846</v>
      </c>
      <c r="E34" s="707"/>
      <c r="F34" s="311" t="s">
        <v>847</v>
      </c>
      <c r="G34" s="332" t="s">
        <v>1162</v>
      </c>
      <c r="H34" s="311" t="s">
        <v>848</v>
      </c>
      <c r="I34" s="48"/>
    </row>
    <row r="35" spans="2:9" ht="373.5" customHeight="1" x14ac:dyDescent="0.25">
      <c r="B35" s="47"/>
      <c r="C35" s="310" t="s">
        <v>849</v>
      </c>
      <c r="D35" s="710" t="s">
        <v>850</v>
      </c>
      <c r="E35" s="710"/>
      <c r="F35" s="311" t="s">
        <v>851</v>
      </c>
      <c r="G35" s="332" t="s">
        <v>1164</v>
      </c>
      <c r="H35" s="311" t="s">
        <v>1163</v>
      </c>
      <c r="I35" s="48"/>
    </row>
    <row r="36" spans="2:9" ht="365.25" customHeight="1" thickBot="1" x14ac:dyDescent="0.3">
      <c r="B36" s="47"/>
      <c r="C36" s="317" t="s">
        <v>849</v>
      </c>
      <c r="D36" s="708" t="s">
        <v>852</v>
      </c>
      <c r="E36" s="708"/>
      <c r="F36" s="318" t="s">
        <v>853</v>
      </c>
      <c r="G36" s="338" t="s">
        <v>1166</v>
      </c>
      <c r="H36" s="318" t="s">
        <v>1165</v>
      </c>
      <c r="I36" s="48"/>
    </row>
    <row r="37" spans="2:9" ht="15.75" thickBot="1" x14ac:dyDescent="0.3">
      <c r="B37" s="101"/>
      <c r="C37" s="102"/>
      <c r="D37" s="102"/>
      <c r="E37" s="102"/>
      <c r="F37" s="102"/>
      <c r="G37" s="102"/>
      <c r="H37" s="102"/>
      <c r="I37" s="103"/>
    </row>
  </sheetData>
  <mergeCells count="41">
    <mergeCell ref="G14:G15"/>
    <mergeCell ref="G22:G24"/>
    <mergeCell ref="H23:H24"/>
    <mergeCell ref="D16:E16"/>
    <mergeCell ref="D17:E17"/>
    <mergeCell ref="D18:E18"/>
    <mergeCell ref="D19:E19"/>
    <mergeCell ref="D20:E20"/>
    <mergeCell ref="G17:G18"/>
    <mergeCell ref="D12:E12"/>
    <mergeCell ref="D13:E13"/>
    <mergeCell ref="D14:E14"/>
    <mergeCell ref="D15:E15"/>
    <mergeCell ref="D27:E27"/>
    <mergeCell ref="D9:E9"/>
    <mergeCell ref="D10:E10"/>
    <mergeCell ref="D36:E36"/>
    <mergeCell ref="D23:E23"/>
    <mergeCell ref="D34:E34"/>
    <mergeCell ref="D35:E35"/>
    <mergeCell ref="D28:E28"/>
    <mergeCell ref="D26:E26"/>
    <mergeCell ref="D32:E32"/>
    <mergeCell ref="D33:E33"/>
    <mergeCell ref="D31:E31"/>
    <mergeCell ref="D21:E21"/>
    <mergeCell ref="D22:E22"/>
    <mergeCell ref="D24:E24"/>
    <mergeCell ref="D25:E25"/>
    <mergeCell ref="D11:E11"/>
    <mergeCell ref="C3:H3"/>
    <mergeCell ref="C4:H4"/>
    <mergeCell ref="C5:H5"/>
    <mergeCell ref="D7:E7"/>
    <mergeCell ref="D8:E8"/>
    <mergeCell ref="C6:D6"/>
    <mergeCell ref="C29:C30"/>
    <mergeCell ref="D29:E30"/>
    <mergeCell ref="F29:F30"/>
    <mergeCell ref="G29:G30"/>
    <mergeCell ref="H29:H30"/>
  </mergeCells>
  <pageMargins left="0.25" right="0.25" top="0.17" bottom="0.17" header="0.17" footer="0.17"/>
  <pageSetup scale="87"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33"/>
  <sheetViews>
    <sheetView zoomScale="95" zoomScaleNormal="95" workbookViewId="0"/>
  </sheetViews>
  <sheetFormatPr defaultColWidth="9.140625" defaultRowHeight="15" x14ac:dyDescent="0.25"/>
  <cols>
    <col min="1" max="1" width="1.28515625" customWidth="1"/>
    <col min="2" max="2" width="2" customWidth="1"/>
    <col min="3" max="3" width="43" customWidth="1"/>
    <col min="4" max="4" width="72.28515625" customWidth="1"/>
    <col min="5" max="5" width="2.42578125" customWidth="1"/>
    <col min="6" max="6" width="1.42578125" customWidth="1"/>
  </cols>
  <sheetData>
    <row r="1" spans="2:5" ht="15.75" thickBot="1" x14ac:dyDescent="0.3"/>
    <row r="2" spans="2:5" ht="15.75" thickBot="1" x14ac:dyDescent="0.3">
      <c r="B2" s="117"/>
      <c r="C2" s="66"/>
      <c r="D2" s="66"/>
      <c r="E2" s="67"/>
    </row>
    <row r="3" spans="2:5" ht="19.5" thickBot="1" x14ac:dyDescent="0.35">
      <c r="B3" s="118"/>
      <c r="C3" s="718" t="s">
        <v>262</v>
      </c>
      <c r="D3" s="719"/>
      <c r="E3" s="119"/>
    </row>
    <row r="4" spans="2:5" x14ac:dyDescent="0.25">
      <c r="B4" s="118"/>
      <c r="C4" s="120"/>
      <c r="D4" s="120"/>
      <c r="E4" s="119"/>
    </row>
    <row r="5" spans="2:5" ht="15.75" thickBot="1" x14ac:dyDescent="0.3">
      <c r="B5" s="118"/>
      <c r="C5" s="121" t="s">
        <v>298</v>
      </c>
      <c r="D5" s="120"/>
      <c r="E5" s="119"/>
    </row>
    <row r="6" spans="2:5" ht="15.75" thickBot="1" x14ac:dyDescent="0.3">
      <c r="B6" s="118"/>
      <c r="C6" s="125" t="s">
        <v>263</v>
      </c>
      <c r="D6" s="126" t="s">
        <v>264</v>
      </c>
      <c r="E6" s="119"/>
    </row>
    <row r="7" spans="2:5" s="549" customFormat="1" ht="376.5" customHeight="1" x14ac:dyDescent="0.25">
      <c r="B7" s="547"/>
      <c r="C7" s="723" t="s">
        <v>302</v>
      </c>
      <c r="D7" s="721" t="s">
        <v>1167</v>
      </c>
      <c r="E7" s="548"/>
    </row>
    <row r="8" spans="2:5" s="549" customFormat="1" ht="381" customHeight="1" x14ac:dyDescent="0.25">
      <c r="B8" s="547"/>
      <c r="C8" s="724"/>
      <c r="D8" s="722"/>
      <c r="E8" s="548"/>
    </row>
    <row r="9" spans="2:5" ht="298.5" customHeight="1" x14ac:dyDescent="0.25">
      <c r="B9" s="118"/>
      <c r="C9" s="724" t="s">
        <v>303</v>
      </c>
      <c r="D9" s="725" t="s">
        <v>1174</v>
      </c>
      <c r="E9" s="119"/>
    </row>
    <row r="10" spans="2:5" ht="298.5" customHeight="1" thickBot="1" x14ac:dyDescent="0.3">
      <c r="B10" s="118"/>
      <c r="C10" s="727"/>
      <c r="D10" s="726"/>
      <c r="E10" s="119"/>
    </row>
    <row r="11" spans="2:5" ht="195.75" thickBot="1" x14ac:dyDescent="0.3">
      <c r="B11" s="118"/>
      <c r="C11" s="122" t="s">
        <v>265</v>
      </c>
      <c r="D11" s="496" t="s">
        <v>1175</v>
      </c>
      <c r="E11" s="119"/>
    </row>
    <row r="12" spans="2:5" ht="214.5" customHeight="1" x14ac:dyDescent="0.25">
      <c r="B12" s="118"/>
      <c r="C12" s="728" t="s">
        <v>278</v>
      </c>
      <c r="D12" s="721" t="s">
        <v>1176</v>
      </c>
      <c r="E12" s="119"/>
    </row>
    <row r="13" spans="2:5" ht="214.5" customHeight="1" thickBot="1" x14ac:dyDescent="0.3">
      <c r="B13" s="118"/>
      <c r="C13" s="729"/>
      <c r="D13" s="726"/>
      <c r="E13" s="119"/>
    </row>
    <row r="14" spans="2:5" x14ac:dyDescent="0.25">
      <c r="B14" s="118"/>
      <c r="C14" s="120"/>
      <c r="D14" s="120"/>
      <c r="E14" s="119"/>
    </row>
    <row r="15" spans="2:5" ht="15.75" thickBot="1" x14ac:dyDescent="0.3">
      <c r="B15" s="118"/>
      <c r="C15" s="720" t="s">
        <v>299</v>
      </c>
      <c r="D15" s="720"/>
      <c r="E15" s="119"/>
    </row>
    <row r="16" spans="2:5" ht="15.75" thickBot="1" x14ac:dyDescent="0.3">
      <c r="B16" s="118"/>
      <c r="C16" s="127" t="s">
        <v>266</v>
      </c>
      <c r="D16" s="127" t="s">
        <v>264</v>
      </c>
      <c r="E16" s="119"/>
    </row>
    <row r="17" spans="2:5" ht="15.75" thickBot="1" x14ac:dyDescent="0.3">
      <c r="B17" s="118"/>
      <c r="C17" s="717" t="s">
        <v>300</v>
      </c>
      <c r="D17" s="717"/>
      <c r="E17" s="119"/>
    </row>
    <row r="18" spans="2:5" ht="216" customHeight="1" thickBot="1" x14ac:dyDescent="0.3">
      <c r="B18" s="118"/>
      <c r="C18" s="122" t="s">
        <v>304</v>
      </c>
      <c r="D18" s="498" t="s">
        <v>1177</v>
      </c>
      <c r="E18" s="119"/>
    </row>
    <row r="19" spans="2:5" ht="138" customHeight="1" thickBot="1" x14ac:dyDescent="0.3">
      <c r="B19" s="118"/>
      <c r="C19" s="122" t="s">
        <v>305</v>
      </c>
      <c r="D19" s="497" t="s">
        <v>1178</v>
      </c>
      <c r="E19" s="119"/>
    </row>
    <row r="20" spans="2:5" ht="15.75" thickBot="1" x14ac:dyDescent="0.3">
      <c r="B20" s="118"/>
      <c r="C20" s="717" t="s">
        <v>301</v>
      </c>
      <c r="D20" s="717"/>
      <c r="E20" s="119"/>
    </row>
    <row r="21" spans="2:5" ht="101.25" customHeight="1" thickBot="1" x14ac:dyDescent="0.3">
      <c r="B21" s="118"/>
      <c r="C21" s="122" t="s">
        <v>306</v>
      </c>
      <c r="D21" s="498" t="s">
        <v>1179</v>
      </c>
      <c r="E21" s="119"/>
    </row>
    <row r="22" spans="2:5" ht="120.75" thickBot="1" x14ac:dyDescent="0.3">
      <c r="B22" s="118"/>
      <c r="C22" s="122" t="s">
        <v>297</v>
      </c>
      <c r="D22" s="495" t="s">
        <v>1180</v>
      </c>
      <c r="E22" s="119"/>
    </row>
    <row r="23" spans="2:5" ht="15.75" thickBot="1" x14ac:dyDescent="0.3">
      <c r="B23" s="118"/>
      <c r="C23" s="717" t="s">
        <v>267</v>
      </c>
      <c r="D23" s="717"/>
      <c r="E23" s="119"/>
    </row>
    <row r="24" spans="2:5" ht="231" customHeight="1" thickBot="1" x14ac:dyDescent="0.3">
      <c r="B24" s="118"/>
      <c r="C24" s="123" t="s">
        <v>268</v>
      </c>
      <c r="D24" s="551" t="s">
        <v>1181</v>
      </c>
      <c r="E24" s="119"/>
    </row>
    <row r="25" spans="2:5" ht="90.75" thickBot="1" x14ac:dyDescent="0.3">
      <c r="B25" s="118"/>
      <c r="C25" s="123" t="s">
        <v>269</v>
      </c>
      <c r="D25" s="499" t="s">
        <v>1182</v>
      </c>
      <c r="E25" s="119"/>
    </row>
    <row r="26" spans="2:5" ht="246.75" customHeight="1" x14ac:dyDescent="0.25">
      <c r="B26" s="118"/>
      <c r="C26" s="730" t="s">
        <v>270</v>
      </c>
      <c r="D26" s="732" t="s">
        <v>1183</v>
      </c>
      <c r="E26" s="119"/>
    </row>
    <row r="27" spans="2:5" ht="246.75" customHeight="1" thickBot="1" x14ac:dyDescent="0.3">
      <c r="B27" s="118"/>
      <c r="C27" s="731"/>
      <c r="D27" s="733"/>
      <c r="E27" s="119"/>
    </row>
    <row r="28" spans="2:5" ht="15.75" thickBot="1" x14ac:dyDescent="0.3">
      <c r="B28" s="118"/>
      <c r="C28" s="717" t="s">
        <v>271</v>
      </c>
      <c r="D28" s="717"/>
      <c r="E28" s="119"/>
    </row>
    <row r="29" spans="2:5" ht="180.75" thickBot="1" x14ac:dyDescent="0.3">
      <c r="B29" s="118"/>
      <c r="C29" s="122" t="s">
        <v>307</v>
      </c>
      <c r="D29" s="497" t="s">
        <v>1184</v>
      </c>
      <c r="E29" s="119"/>
    </row>
    <row r="30" spans="2:5" ht="117" customHeight="1" thickBot="1" x14ac:dyDescent="0.3">
      <c r="B30" s="118"/>
      <c r="C30" s="122" t="s">
        <v>308</v>
      </c>
      <c r="D30" s="500" t="s">
        <v>1185</v>
      </c>
      <c r="E30" s="119"/>
    </row>
    <row r="31" spans="2:5" ht="150.75" thickBot="1" x14ac:dyDescent="0.3">
      <c r="B31" s="118"/>
      <c r="C31" s="122" t="s">
        <v>272</v>
      </c>
      <c r="D31" s="552" t="s">
        <v>1187</v>
      </c>
      <c r="E31" s="119"/>
    </row>
    <row r="32" spans="2:5" ht="120.75" thickBot="1" x14ac:dyDescent="0.3">
      <c r="B32" s="118"/>
      <c r="C32" s="122" t="s">
        <v>309</v>
      </c>
      <c r="D32" s="497" t="s">
        <v>1186</v>
      </c>
      <c r="E32" s="119"/>
    </row>
    <row r="33" spans="2:5" ht="15.75" thickBot="1" x14ac:dyDescent="0.3">
      <c r="B33" s="153"/>
      <c r="C33" s="124"/>
      <c r="D33" s="124"/>
      <c r="E33" s="154"/>
    </row>
  </sheetData>
  <mergeCells count="14">
    <mergeCell ref="C28:D28"/>
    <mergeCell ref="C3:D3"/>
    <mergeCell ref="C15:D15"/>
    <mergeCell ref="C17:D17"/>
    <mergeCell ref="C20:D20"/>
    <mergeCell ref="C23:D23"/>
    <mergeCell ref="D7:D8"/>
    <mergeCell ref="C7:C8"/>
    <mergeCell ref="D9:D10"/>
    <mergeCell ref="C9:C10"/>
    <mergeCell ref="C12:C13"/>
    <mergeCell ref="D12:D13"/>
    <mergeCell ref="C26:C27"/>
    <mergeCell ref="D26:D27"/>
  </mergeCells>
  <pageMargins left="0.25" right="0.25" top="0.18" bottom="0.17" header="0.17" footer="0.17"/>
  <pageSetup scale="83"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321"/>
  <sheetViews>
    <sheetView showGridLines="0" topLeftCell="L13" zoomScaleNormal="100" workbookViewId="0">
      <selection activeCell="A20" sqref="A20"/>
    </sheetView>
  </sheetViews>
  <sheetFormatPr defaultColWidth="9.140625" defaultRowHeight="15" outlineLevelRow="1" x14ac:dyDescent="0.25"/>
  <cols>
    <col min="1" max="1" width="3" style="156" customWidth="1"/>
    <col min="2" max="2" width="28.5703125" style="156" customWidth="1"/>
    <col min="3" max="3" width="50.5703125" style="156" customWidth="1"/>
    <col min="4" max="4" width="34.28515625" style="156" customWidth="1"/>
    <col min="5" max="5" width="32" style="156" customWidth="1"/>
    <col min="6" max="6" width="26.7109375" style="156" customWidth="1"/>
    <col min="7" max="7" width="26.42578125" style="156" bestFit="1" customWidth="1"/>
    <col min="8" max="8" width="30" style="156" customWidth="1"/>
    <col min="9" max="9" width="26.140625" style="156" customWidth="1"/>
    <col min="10" max="10" width="25.85546875" style="156" customWidth="1"/>
    <col min="11" max="11" width="31" style="156" bestFit="1" customWidth="1"/>
    <col min="12" max="12" width="30.28515625" style="156" customWidth="1"/>
    <col min="13" max="13" width="27.140625" style="156" bestFit="1" customWidth="1"/>
    <col min="14" max="14" width="25" style="156" customWidth="1"/>
    <col min="15" max="15" width="25.85546875" style="156" bestFit="1" customWidth="1"/>
    <col min="16" max="16" width="30.28515625" style="156" customWidth="1"/>
    <col min="17" max="17" width="27.140625" style="156" bestFit="1" customWidth="1"/>
    <col min="18" max="18" width="24.28515625" style="156" customWidth="1"/>
    <col min="19" max="19" width="23.140625" style="156" bestFit="1" customWidth="1"/>
    <col min="20" max="20" width="27.7109375" style="156" customWidth="1"/>
    <col min="21" max="16384" width="9.140625" style="156"/>
  </cols>
  <sheetData>
    <row r="1" spans="2:19" ht="15.75" thickBot="1" x14ac:dyDescent="0.3"/>
    <row r="2" spans="2:19" ht="26.25" x14ac:dyDescent="0.25">
      <c r="B2" s="95"/>
      <c r="C2" s="751"/>
      <c r="D2" s="751"/>
      <c r="E2" s="751"/>
      <c r="F2" s="751"/>
      <c r="G2" s="751"/>
      <c r="H2" s="89"/>
      <c r="I2" s="89"/>
      <c r="J2" s="89"/>
      <c r="K2" s="89"/>
      <c r="L2" s="89"/>
      <c r="M2" s="89"/>
      <c r="N2" s="89"/>
      <c r="O2" s="89"/>
      <c r="P2" s="89"/>
      <c r="Q2" s="89"/>
      <c r="R2" s="89"/>
      <c r="S2" s="90"/>
    </row>
    <row r="3" spans="2:19" ht="26.25" x14ac:dyDescent="0.25">
      <c r="B3" s="96"/>
      <c r="C3" s="757" t="s">
        <v>288</v>
      </c>
      <c r="D3" s="758"/>
      <c r="E3" s="758"/>
      <c r="F3" s="758"/>
      <c r="G3" s="759"/>
      <c r="H3" s="92"/>
      <c r="I3" s="92"/>
      <c r="J3" s="92"/>
      <c r="K3" s="92"/>
      <c r="L3" s="92"/>
      <c r="M3" s="92"/>
      <c r="N3" s="92"/>
      <c r="O3" s="92"/>
      <c r="P3" s="92"/>
      <c r="Q3" s="92"/>
      <c r="R3" s="92"/>
      <c r="S3" s="94"/>
    </row>
    <row r="4" spans="2:19" ht="26.25" x14ac:dyDescent="0.25">
      <c r="B4" s="96"/>
      <c r="C4" s="97"/>
      <c r="D4" s="97"/>
      <c r="E4" s="97"/>
      <c r="F4" s="97"/>
      <c r="G4" s="97"/>
      <c r="H4" s="92"/>
      <c r="I4" s="92"/>
      <c r="J4" s="92"/>
      <c r="K4" s="92"/>
      <c r="L4" s="92"/>
      <c r="M4" s="92"/>
      <c r="N4" s="92"/>
      <c r="O4" s="92"/>
      <c r="P4" s="92"/>
      <c r="Q4" s="92"/>
      <c r="R4" s="92"/>
      <c r="S4" s="94"/>
    </row>
    <row r="5" spans="2:19" ht="15.75" thickBot="1" x14ac:dyDescent="0.3">
      <c r="B5" s="91"/>
      <c r="C5" s="92"/>
      <c r="D5" s="92"/>
      <c r="E5" s="92"/>
      <c r="F5" s="92"/>
      <c r="G5" s="92"/>
      <c r="H5" s="92"/>
      <c r="I5" s="92"/>
      <c r="J5" s="92"/>
      <c r="K5" s="92"/>
      <c r="L5" s="92"/>
      <c r="M5" s="92"/>
      <c r="N5" s="92"/>
      <c r="O5" s="92"/>
      <c r="P5" s="92"/>
      <c r="Q5" s="92"/>
      <c r="R5" s="92"/>
      <c r="S5" s="94"/>
    </row>
    <row r="6" spans="2:19" ht="34.5" customHeight="1" thickBot="1" x14ac:dyDescent="0.3">
      <c r="B6" s="752" t="s">
        <v>605</v>
      </c>
      <c r="C6" s="753"/>
      <c r="D6" s="753"/>
      <c r="E6" s="753"/>
      <c r="F6" s="753"/>
      <c r="G6" s="753"/>
      <c r="H6" s="248"/>
      <c r="I6" s="248"/>
      <c r="J6" s="248"/>
      <c r="K6" s="248"/>
      <c r="L6" s="248"/>
      <c r="M6" s="248"/>
      <c r="N6" s="248"/>
      <c r="O6" s="248"/>
      <c r="P6" s="248"/>
      <c r="Q6" s="248"/>
      <c r="R6" s="248"/>
      <c r="S6" s="249"/>
    </row>
    <row r="7" spans="2:19" ht="15.75" customHeight="1" x14ac:dyDescent="0.25">
      <c r="B7" s="752" t="s">
        <v>667</v>
      </c>
      <c r="C7" s="754"/>
      <c r="D7" s="754"/>
      <c r="E7" s="754"/>
      <c r="F7" s="754"/>
      <c r="G7" s="754"/>
      <c r="H7" s="248"/>
      <c r="I7" s="248"/>
      <c r="J7" s="248"/>
      <c r="K7" s="248"/>
      <c r="L7" s="248"/>
      <c r="M7" s="248"/>
      <c r="N7" s="248"/>
      <c r="O7" s="248"/>
      <c r="P7" s="248"/>
      <c r="Q7" s="248"/>
      <c r="R7" s="248"/>
      <c r="S7" s="249"/>
    </row>
    <row r="8" spans="2:19" ht="15.75" customHeight="1" thickBot="1" x14ac:dyDescent="0.3">
      <c r="B8" s="755" t="s">
        <v>242</v>
      </c>
      <c r="C8" s="756"/>
      <c r="D8" s="756"/>
      <c r="E8" s="756"/>
      <c r="F8" s="756"/>
      <c r="G8" s="756"/>
      <c r="H8" s="250"/>
      <c r="I8" s="250"/>
      <c r="J8" s="250"/>
      <c r="K8" s="250"/>
      <c r="L8" s="250"/>
      <c r="M8" s="250"/>
      <c r="N8" s="250"/>
      <c r="O8" s="250"/>
      <c r="P8" s="250"/>
      <c r="Q8" s="250"/>
      <c r="R8" s="250"/>
      <c r="S8" s="251"/>
    </row>
    <row r="10" spans="2:19" ht="21" x14ac:dyDescent="0.35">
      <c r="B10" s="839" t="s">
        <v>312</v>
      </c>
      <c r="C10" s="839"/>
    </row>
    <row r="11" spans="2:19" ht="15.75" thickBot="1" x14ac:dyDescent="0.3"/>
    <row r="12" spans="2:19" ht="15" customHeight="1" thickBot="1" x14ac:dyDescent="0.3">
      <c r="B12" s="254" t="s">
        <v>313</v>
      </c>
      <c r="C12" s="157"/>
    </row>
    <row r="13" spans="2:19" ht="15.75" customHeight="1" thickBot="1" x14ac:dyDescent="0.3">
      <c r="B13" s="254" t="s">
        <v>281</v>
      </c>
      <c r="C13" s="157" t="s">
        <v>854</v>
      </c>
    </row>
    <row r="14" spans="2:19" ht="15.75" customHeight="1" thickBot="1" x14ac:dyDescent="0.3">
      <c r="B14" s="254" t="s">
        <v>668</v>
      </c>
      <c r="C14" s="157" t="s">
        <v>606</v>
      </c>
    </row>
    <row r="15" spans="2:19" ht="15.75" customHeight="1" thickBot="1" x14ac:dyDescent="0.3">
      <c r="B15" s="254" t="s">
        <v>314</v>
      </c>
      <c r="C15" s="157" t="s">
        <v>63</v>
      </c>
    </row>
    <row r="16" spans="2:19" ht="15.75" thickBot="1" x14ac:dyDescent="0.3">
      <c r="B16" s="254" t="s">
        <v>315</v>
      </c>
      <c r="C16" s="157" t="s">
        <v>610</v>
      </c>
    </row>
    <row r="17" spans="2:19" ht="15.75" thickBot="1" x14ac:dyDescent="0.3">
      <c r="B17" s="254" t="s">
        <v>316</v>
      </c>
      <c r="C17" s="157" t="s">
        <v>482</v>
      </c>
    </row>
    <row r="18" spans="2:19" ht="15.75" thickBot="1" x14ac:dyDescent="0.3"/>
    <row r="19" spans="2:19" ht="15.75" thickBot="1" x14ac:dyDescent="0.3">
      <c r="D19" s="779" t="s">
        <v>317</v>
      </c>
      <c r="E19" s="780"/>
      <c r="F19" s="780"/>
      <c r="G19" s="781"/>
      <c r="H19" s="779" t="s">
        <v>318</v>
      </c>
      <c r="I19" s="780"/>
      <c r="J19" s="780"/>
      <c r="K19" s="781"/>
      <c r="L19" s="779" t="s">
        <v>319</v>
      </c>
      <c r="M19" s="780"/>
      <c r="N19" s="780"/>
      <c r="O19" s="781"/>
      <c r="P19" s="779" t="s">
        <v>320</v>
      </c>
      <c r="Q19" s="780"/>
      <c r="R19" s="780"/>
      <c r="S19" s="781"/>
    </row>
    <row r="20" spans="2:19" ht="45" customHeight="1" thickBot="1" x14ac:dyDescent="0.3">
      <c r="B20" s="772" t="s">
        <v>321</v>
      </c>
      <c r="C20" s="840" t="s">
        <v>322</v>
      </c>
      <c r="D20" s="158"/>
      <c r="E20" s="159" t="s">
        <v>323</v>
      </c>
      <c r="F20" s="160" t="s">
        <v>324</v>
      </c>
      <c r="G20" s="161" t="s">
        <v>325</v>
      </c>
      <c r="H20" s="158"/>
      <c r="I20" s="159" t="s">
        <v>323</v>
      </c>
      <c r="J20" s="160" t="s">
        <v>324</v>
      </c>
      <c r="K20" s="161" t="s">
        <v>325</v>
      </c>
      <c r="L20" s="158"/>
      <c r="M20" s="159" t="s">
        <v>323</v>
      </c>
      <c r="N20" s="160" t="s">
        <v>324</v>
      </c>
      <c r="O20" s="161" t="s">
        <v>325</v>
      </c>
      <c r="P20" s="158"/>
      <c r="Q20" s="159" t="s">
        <v>323</v>
      </c>
      <c r="R20" s="160" t="s">
        <v>324</v>
      </c>
      <c r="S20" s="161" t="s">
        <v>325</v>
      </c>
    </row>
    <row r="21" spans="2:19" ht="40.5" customHeight="1" x14ac:dyDescent="0.25">
      <c r="B21" s="807"/>
      <c r="C21" s="841"/>
      <c r="D21" s="162" t="s">
        <v>326</v>
      </c>
      <c r="E21" s="502">
        <v>200000</v>
      </c>
      <c r="F21" s="503">
        <f>15000*4</f>
        <v>60000</v>
      </c>
      <c r="G21" s="504">
        <f>+E21-F21</f>
        <v>140000</v>
      </c>
      <c r="H21" s="163" t="s">
        <v>326</v>
      </c>
      <c r="I21" s="505">
        <v>200000</v>
      </c>
      <c r="J21" s="506">
        <v>60000</v>
      </c>
      <c r="K21" s="507">
        <v>140000</v>
      </c>
      <c r="L21" s="162" t="s">
        <v>326</v>
      </c>
      <c r="M21" s="505">
        <v>200000</v>
      </c>
      <c r="N21" s="506">
        <f>2129*4</f>
        <v>8516</v>
      </c>
      <c r="O21" s="507"/>
      <c r="P21" s="162" t="s">
        <v>326</v>
      </c>
      <c r="Q21" s="164"/>
      <c r="R21" s="165"/>
      <c r="S21" s="166"/>
    </row>
    <row r="22" spans="2:19" ht="39.75" customHeight="1" x14ac:dyDescent="0.25">
      <c r="B22" s="807"/>
      <c r="C22" s="841"/>
      <c r="D22" s="167" t="s">
        <v>327</v>
      </c>
      <c r="E22" s="168">
        <v>0.5</v>
      </c>
      <c r="F22" s="168">
        <v>0.5</v>
      </c>
      <c r="G22" s="169">
        <v>0.5</v>
      </c>
      <c r="H22" s="170" t="s">
        <v>327</v>
      </c>
      <c r="I22" s="171">
        <v>0.5</v>
      </c>
      <c r="J22" s="171">
        <v>0.5</v>
      </c>
      <c r="K22" s="172">
        <v>0.5</v>
      </c>
      <c r="L22" s="167" t="s">
        <v>327</v>
      </c>
      <c r="M22" s="171">
        <v>0.5</v>
      </c>
      <c r="N22" s="171">
        <v>0.53</v>
      </c>
      <c r="O22" s="172">
        <v>0.5</v>
      </c>
      <c r="P22" s="167" t="s">
        <v>327</v>
      </c>
      <c r="Q22" s="171"/>
      <c r="R22" s="171"/>
      <c r="S22" s="172"/>
    </row>
    <row r="23" spans="2:19" ht="37.5" customHeight="1" x14ac:dyDescent="0.25">
      <c r="B23" s="773"/>
      <c r="C23" s="842"/>
      <c r="D23" s="167" t="s">
        <v>328</v>
      </c>
      <c r="E23" s="168">
        <v>0.3</v>
      </c>
      <c r="F23" s="168">
        <v>0.3</v>
      </c>
      <c r="G23" s="169">
        <v>0.3</v>
      </c>
      <c r="H23" s="170" t="s">
        <v>328</v>
      </c>
      <c r="I23" s="171">
        <v>0.3</v>
      </c>
      <c r="J23" s="171">
        <v>0.3</v>
      </c>
      <c r="K23" s="172">
        <v>0.3</v>
      </c>
      <c r="L23" s="167" t="s">
        <v>328</v>
      </c>
      <c r="M23" s="171">
        <v>0.3</v>
      </c>
      <c r="N23" s="171"/>
      <c r="O23" s="172">
        <v>0.3</v>
      </c>
      <c r="P23" s="167" t="s">
        <v>328</v>
      </c>
      <c r="Q23" s="171"/>
      <c r="R23" s="171"/>
      <c r="S23" s="172"/>
    </row>
    <row r="24" spans="2:19" ht="15.75" thickBot="1" x14ac:dyDescent="0.3">
      <c r="B24" s="173"/>
      <c r="C24" s="173"/>
      <c r="Q24" s="174"/>
      <c r="R24" s="174"/>
      <c r="S24" s="174"/>
    </row>
    <row r="25" spans="2:19" ht="30" customHeight="1" thickBot="1" x14ac:dyDescent="0.3">
      <c r="B25" s="173"/>
      <c r="C25" s="173"/>
      <c r="D25" s="779" t="s">
        <v>317</v>
      </c>
      <c r="E25" s="780"/>
      <c r="F25" s="780"/>
      <c r="G25" s="781"/>
      <c r="H25" s="779" t="s">
        <v>318</v>
      </c>
      <c r="I25" s="780"/>
      <c r="J25" s="780"/>
      <c r="K25" s="781"/>
      <c r="L25" s="779" t="s">
        <v>319</v>
      </c>
      <c r="M25" s="780"/>
      <c r="N25" s="780"/>
      <c r="O25" s="781"/>
      <c r="P25" s="779" t="s">
        <v>320</v>
      </c>
      <c r="Q25" s="780"/>
      <c r="R25" s="780"/>
      <c r="S25" s="781"/>
    </row>
    <row r="26" spans="2:19" ht="47.25" customHeight="1" x14ac:dyDescent="0.25">
      <c r="B26" s="772" t="s">
        <v>329</v>
      </c>
      <c r="C26" s="772" t="s">
        <v>330</v>
      </c>
      <c r="D26" s="819" t="s">
        <v>331</v>
      </c>
      <c r="E26" s="820"/>
      <c r="F26" s="175" t="s">
        <v>332</v>
      </c>
      <c r="G26" s="176" t="s">
        <v>333</v>
      </c>
      <c r="H26" s="819" t="s">
        <v>331</v>
      </c>
      <c r="I26" s="820"/>
      <c r="J26" s="175" t="s">
        <v>332</v>
      </c>
      <c r="K26" s="176" t="s">
        <v>333</v>
      </c>
      <c r="L26" s="819" t="s">
        <v>331</v>
      </c>
      <c r="M26" s="820"/>
      <c r="N26" s="175" t="s">
        <v>332</v>
      </c>
      <c r="O26" s="176" t="s">
        <v>333</v>
      </c>
      <c r="P26" s="819" t="s">
        <v>331</v>
      </c>
      <c r="Q26" s="820"/>
      <c r="R26" s="175" t="s">
        <v>332</v>
      </c>
      <c r="S26" s="176" t="s">
        <v>333</v>
      </c>
    </row>
    <row r="27" spans="2:19" ht="51" customHeight="1" x14ac:dyDescent="0.25">
      <c r="B27" s="807"/>
      <c r="C27" s="807"/>
      <c r="D27" s="177" t="s">
        <v>326</v>
      </c>
      <c r="E27" s="178">
        <v>15000</v>
      </c>
      <c r="F27" s="827" t="s">
        <v>421</v>
      </c>
      <c r="G27" s="829" t="s">
        <v>533</v>
      </c>
      <c r="H27" s="177" t="s">
        <v>326</v>
      </c>
      <c r="I27" s="179">
        <v>15000</v>
      </c>
      <c r="J27" s="823" t="s">
        <v>421</v>
      </c>
      <c r="K27" s="825" t="s">
        <v>514</v>
      </c>
      <c r="L27" s="177" t="s">
        <v>326</v>
      </c>
      <c r="M27" s="179"/>
      <c r="N27" s="823"/>
      <c r="O27" s="825"/>
      <c r="P27" s="177" t="s">
        <v>326</v>
      </c>
      <c r="Q27" s="179"/>
      <c r="R27" s="823"/>
      <c r="S27" s="825"/>
    </row>
    <row r="28" spans="2:19" ht="51" customHeight="1" x14ac:dyDescent="0.25">
      <c r="B28" s="773"/>
      <c r="C28" s="773"/>
      <c r="D28" s="180" t="s">
        <v>334</v>
      </c>
      <c r="E28" s="181">
        <v>0.5</v>
      </c>
      <c r="F28" s="828"/>
      <c r="G28" s="830"/>
      <c r="H28" s="180" t="s">
        <v>334</v>
      </c>
      <c r="I28" s="182">
        <v>0.5</v>
      </c>
      <c r="J28" s="824"/>
      <c r="K28" s="826"/>
      <c r="L28" s="180" t="s">
        <v>334</v>
      </c>
      <c r="M28" s="182"/>
      <c r="N28" s="824"/>
      <c r="O28" s="826"/>
      <c r="P28" s="180" t="s">
        <v>334</v>
      </c>
      <c r="Q28" s="182"/>
      <c r="R28" s="824"/>
      <c r="S28" s="826"/>
    </row>
    <row r="29" spans="2:19" ht="33.75" customHeight="1" x14ac:dyDescent="0.25">
      <c r="B29" s="760" t="s">
        <v>335</v>
      </c>
      <c r="C29" s="774" t="s">
        <v>336</v>
      </c>
      <c r="D29" s="183" t="s">
        <v>337</v>
      </c>
      <c r="E29" s="184" t="s">
        <v>316</v>
      </c>
      <c r="F29" s="184" t="s">
        <v>338</v>
      </c>
      <c r="G29" s="185" t="s">
        <v>339</v>
      </c>
      <c r="H29" s="183" t="s">
        <v>337</v>
      </c>
      <c r="I29" s="184" t="s">
        <v>316</v>
      </c>
      <c r="J29" s="184" t="s">
        <v>338</v>
      </c>
      <c r="K29" s="185" t="s">
        <v>339</v>
      </c>
      <c r="L29" s="183" t="s">
        <v>337</v>
      </c>
      <c r="M29" s="184" t="s">
        <v>316</v>
      </c>
      <c r="N29" s="184" t="s">
        <v>338</v>
      </c>
      <c r="O29" s="185" t="s">
        <v>339</v>
      </c>
      <c r="P29" s="183" t="s">
        <v>337</v>
      </c>
      <c r="Q29" s="184" t="s">
        <v>316</v>
      </c>
      <c r="R29" s="184" t="s">
        <v>338</v>
      </c>
      <c r="S29" s="185" t="s">
        <v>339</v>
      </c>
    </row>
    <row r="30" spans="2:19" ht="30" customHeight="1" x14ac:dyDescent="0.25">
      <c r="B30" s="771"/>
      <c r="C30" s="775"/>
      <c r="D30" s="186"/>
      <c r="E30" s="187"/>
      <c r="F30" s="187"/>
      <c r="G30" s="188"/>
      <c r="H30" s="189"/>
      <c r="I30" s="190"/>
      <c r="J30" s="189"/>
      <c r="K30" s="191"/>
      <c r="L30" s="189"/>
      <c r="M30" s="190"/>
      <c r="N30" s="189"/>
      <c r="O30" s="191"/>
      <c r="P30" s="189"/>
      <c r="Q30" s="190"/>
      <c r="R30" s="189"/>
      <c r="S30" s="191"/>
    </row>
    <row r="31" spans="2:19" ht="36.75" hidden="1" customHeight="1" outlineLevel="1" x14ac:dyDescent="0.25">
      <c r="B31" s="771"/>
      <c r="C31" s="775"/>
      <c r="D31" s="183" t="s">
        <v>337</v>
      </c>
      <c r="E31" s="184" t="s">
        <v>316</v>
      </c>
      <c r="F31" s="184" t="s">
        <v>338</v>
      </c>
      <c r="G31" s="185" t="s">
        <v>339</v>
      </c>
      <c r="H31" s="183" t="s">
        <v>337</v>
      </c>
      <c r="I31" s="184" t="s">
        <v>316</v>
      </c>
      <c r="J31" s="184" t="s">
        <v>338</v>
      </c>
      <c r="K31" s="185" t="s">
        <v>339</v>
      </c>
      <c r="L31" s="183" t="s">
        <v>337</v>
      </c>
      <c r="M31" s="184" t="s">
        <v>316</v>
      </c>
      <c r="N31" s="184" t="s">
        <v>338</v>
      </c>
      <c r="O31" s="185" t="s">
        <v>339</v>
      </c>
      <c r="P31" s="183" t="s">
        <v>337</v>
      </c>
      <c r="Q31" s="184" t="s">
        <v>316</v>
      </c>
      <c r="R31" s="184" t="s">
        <v>338</v>
      </c>
      <c r="S31" s="185" t="s">
        <v>339</v>
      </c>
    </row>
    <row r="32" spans="2:19" ht="30" hidden="1" customHeight="1" outlineLevel="1" x14ac:dyDescent="0.25">
      <c r="B32" s="771"/>
      <c r="C32" s="775"/>
      <c r="D32" s="186"/>
      <c r="E32" s="187"/>
      <c r="F32" s="187"/>
      <c r="G32" s="188"/>
      <c r="H32" s="189"/>
      <c r="I32" s="190"/>
      <c r="J32" s="189"/>
      <c r="K32" s="191"/>
      <c r="L32" s="189"/>
      <c r="M32" s="190"/>
      <c r="N32" s="189"/>
      <c r="O32" s="191"/>
      <c r="P32" s="189"/>
      <c r="Q32" s="190"/>
      <c r="R32" s="189"/>
      <c r="S32" s="191"/>
    </row>
    <row r="33" spans="2:19" ht="36" hidden="1" customHeight="1" outlineLevel="1" x14ac:dyDescent="0.25">
      <c r="B33" s="771"/>
      <c r="C33" s="775"/>
      <c r="D33" s="183" t="s">
        <v>337</v>
      </c>
      <c r="E33" s="184" t="s">
        <v>316</v>
      </c>
      <c r="F33" s="184" t="s">
        <v>338</v>
      </c>
      <c r="G33" s="185" t="s">
        <v>339</v>
      </c>
      <c r="H33" s="183" t="s">
        <v>337</v>
      </c>
      <c r="I33" s="184" t="s">
        <v>316</v>
      </c>
      <c r="J33" s="184" t="s">
        <v>338</v>
      </c>
      <c r="K33" s="185" t="s">
        <v>339</v>
      </c>
      <c r="L33" s="183" t="s">
        <v>337</v>
      </c>
      <c r="M33" s="184" t="s">
        <v>316</v>
      </c>
      <c r="N33" s="184" t="s">
        <v>338</v>
      </c>
      <c r="O33" s="185" t="s">
        <v>339</v>
      </c>
      <c r="P33" s="183" t="s">
        <v>337</v>
      </c>
      <c r="Q33" s="184" t="s">
        <v>316</v>
      </c>
      <c r="R33" s="184" t="s">
        <v>338</v>
      </c>
      <c r="S33" s="185" t="s">
        <v>339</v>
      </c>
    </row>
    <row r="34" spans="2:19" ht="30" hidden="1" customHeight="1" outlineLevel="1" x14ac:dyDescent="0.25">
      <c r="B34" s="771"/>
      <c r="C34" s="775"/>
      <c r="D34" s="186"/>
      <c r="E34" s="187"/>
      <c r="F34" s="187"/>
      <c r="G34" s="188"/>
      <c r="H34" s="189"/>
      <c r="I34" s="190"/>
      <c r="J34" s="189"/>
      <c r="K34" s="191"/>
      <c r="L34" s="189"/>
      <c r="M34" s="190"/>
      <c r="N34" s="189"/>
      <c r="O34" s="191"/>
      <c r="P34" s="189"/>
      <c r="Q34" s="190"/>
      <c r="R34" s="189"/>
      <c r="S34" s="191"/>
    </row>
    <row r="35" spans="2:19" ht="39" hidden="1" customHeight="1" outlineLevel="1" x14ac:dyDescent="0.25">
      <c r="B35" s="771"/>
      <c r="C35" s="775"/>
      <c r="D35" s="183" t="s">
        <v>337</v>
      </c>
      <c r="E35" s="184" t="s">
        <v>316</v>
      </c>
      <c r="F35" s="184" t="s">
        <v>338</v>
      </c>
      <c r="G35" s="185" t="s">
        <v>339</v>
      </c>
      <c r="H35" s="183" t="s">
        <v>337</v>
      </c>
      <c r="I35" s="184" t="s">
        <v>316</v>
      </c>
      <c r="J35" s="184" t="s">
        <v>338</v>
      </c>
      <c r="K35" s="185" t="s">
        <v>339</v>
      </c>
      <c r="L35" s="183" t="s">
        <v>337</v>
      </c>
      <c r="M35" s="184" t="s">
        <v>316</v>
      </c>
      <c r="N35" s="184" t="s">
        <v>338</v>
      </c>
      <c r="O35" s="185" t="s">
        <v>339</v>
      </c>
      <c r="P35" s="183" t="s">
        <v>337</v>
      </c>
      <c r="Q35" s="184" t="s">
        <v>316</v>
      </c>
      <c r="R35" s="184" t="s">
        <v>338</v>
      </c>
      <c r="S35" s="185" t="s">
        <v>339</v>
      </c>
    </row>
    <row r="36" spans="2:19" ht="30" hidden="1" customHeight="1" outlineLevel="1" x14ac:dyDescent="0.25">
      <c r="B36" s="771"/>
      <c r="C36" s="775"/>
      <c r="D36" s="186"/>
      <c r="E36" s="187"/>
      <c r="F36" s="187"/>
      <c r="G36" s="188"/>
      <c r="H36" s="189"/>
      <c r="I36" s="190"/>
      <c r="J36" s="189"/>
      <c r="K36" s="191"/>
      <c r="L36" s="189"/>
      <c r="M36" s="190"/>
      <c r="N36" s="189"/>
      <c r="O36" s="191"/>
      <c r="P36" s="189"/>
      <c r="Q36" s="190"/>
      <c r="R36" s="189"/>
      <c r="S36" s="191"/>
    </row>
    <row r="37" spans="2:19" ht="36.75" hidden="1" customHeight="1" outlineLevel="1" x14ac:dyDescent="0.25">
      <c r="B37" s="771"/>
      <c r="C37" s="775"/>
      <c r="D37" s="183" t="s">
        <v>337</v>
      </c>
      <c r="E37" s="184" t="s">
        <v>316</v>
      </c>
      <c r="F37" s="184" t="s">
        <v>338</v>
      </c>
      <c r="G37" s="185" t="s">
        <v>339</v>
      </c>
      <c r="H37" s="183" t="s">
        <v>337</v>
      </c>
      <c r="I37" s="184" t="s">
        <v>316</v>
      </c>
      <c r="J37" s="184" t="s">
        <v>338</v>
      </c>
      <c r="K37" s="185" t="s">
        <v>339</v>
      </c>
      <c r="L37" s="183" t="s">
        <v>337</v>
      </c>
      <c r="M37" s="184" t="s">
        <v>316</v>
      </c>
      <c r="N37" s="184" t="s">
        <v>338</v>
      </c>
      <c r="O37" s="185" t="s">
        <v>339</v>
      </c>
      <c r="P37" s="183" t="s">
        <v>337</v>
      </c>
      <c r="Q37" s="184" t="s">
        <v>316</v>
      </c>
      <c r="R37" s="184" t="s">
        <v>338</v>
      </c>
      <c r="S37" s="185" t="s">
        <v>339</v>
      </c>
    </row>
    <row r="38" spans="2:19" ht="30" hidden="1" customHeight="1" outlineLevel="1" x14ac:dyDescent="0.25">
      <c r="B38" s="761"/>
      <c r="C38" s="776"/>
      <c r="D38" s="186"/>
      <c r="E38" s="187"/>
      <c r="F38" s="187"/>
      <c r="G38" s="188"/>
      <c r="H38" s="189"/>
      <c r="I38" s="190"/>
      <c r="J38" s="189"/>
      <c r="K38" s="191"/>
      <c r="L38" s="189"/>
      <c r="M38" s="190"/>
      <c r="N38" s="189"/>
      <c r="O38" s="191"/>
      <c r="P38" s="189"/>
      <c r="Q38" s="190"/>
      <c r="R38" s="189"/>
      <c r="S38" s="191"/>
    </row>
    <row r="39" spans="2:19" ht="30" customHeight="1" collapsed="1" x14ac:dyDescent="0.25">
      <c r="B39" s="760" t="s">
        <v>340</v>
      </c>
      <c r="C39" s="760" t="s">
        <v>341</v>
      </c>
      <c r="D39" s="184" t="s">
        <v>342</v>
      </c>
      <c r="E39" s="184" t="s">
        <v>343</v>
      </c>
      <c r="F39" s="160" t="s">
        <v>344</v>
      </c>
      <c r="G39" s="192" t="s">
        <v>421</v>
      </c>
      <c r="H39" s="184" t="s">
        <v>342</v>
      </c>
      <c r="I39" s="184" t="s">
        <v>343</v>
      </c>
      <c r="J39" s="160" t="s">
        <v>344</v>
      </c>
      <c r="K39" s="193"/>
      <c r="L39" s="184" t="s">
        <v>342</v>
      </c>
      <c r="M39" s="184" t="s">
        <v>343</v>
      </c>
      <c r="N39" s="160" t="s">
        <v>344</v>
      </c>
      <c r="O39" s="193"/>
      <c r="P39" s="184" t="s">
        <v>342</v>
      </c>
      <c r="Q39" s="184" t="s">
        <v>343</v>
      </c>
      <c r="R39" s="160" t="s">
        <v>344</v>
      </c>
      <c r="S39" s="193"/>
    </row>
    <row r="40" spans="2:19" ht="30" customHeight="1" x14ac:dyDescent="0.25">
      <c r="B40" s="771"/>
      <c r="C40" s="771"/>
      <c r="D40" s="837">
        <v>0</v>
      </c>
      <c r="E40" s="837" t="s">
        <v>549</v>
      </c>
      <c r="F40" s="160" t="s">
        <v>345</v>
      </c>
      <c r="G40" s="194" t="s">
        <v>493</v>
      </c>
      <c r="H40" s="835">
        <v>1</v>
      </c>
      <c r="I40" s="835" t="s">
        <v>549</v>
      </c>
      <c r="J40" s="160" t="s">
        <v>345</v>
      </c>
      <c r="K40" s="195" t="s">
        <v>493</v>
      </c>
      <c r="L40" s="835">
        <v>0</v>
      </c>
      <c r="M40" s="835" t="s">
        <v>549</v>
      </c>
      <c r="N40" s="160" t="s">
        <v>345</v>
      </c>
      <c r="O40" s="195" t="s">
        <v>493</v>
      </c>
      <c r="P40" s="835"/>
      <c r="Q40" s="835"/>
      <c r="R40" s="160" t="s">
        <v>345</v>
      </c>
      <c r="S40" s="195"/>
    </row>
    <row r="41" spans="2:19" ht="30" customHeight="1" x14ac:dyDescent="0.25">
      <c r="B41" s="771"/>
      <c r="C41" s="771"/>
      <c r="D41" s="838"/>
      <c r="E41" s="838"/>
      <c r="F41" s="160" t="s">
        <v>346</v>
      </c>
      <c r="G41" s="188">
        <v>39</v>
      </c>
      <c r="H41" s="836"/>
      <c r="I41" s="836"/>
      <c r="J41" s="160" t="s">
        <v>346</v>
      </c>
      <c r="K41" s="191">
        <v>39</v>
      </c>
      <c r="L41" s="836"/>
      <c r="M41" s="836"/>
      <c r="N41" s="160" t="s">
        <v>346</v>
      </c>
      <c r="O41" s="191">
        <v>39</v>
      </c>
      <c r="P41" s="836"/>
      <c r="Q41" s="836"/>
      <c r="R41" s="160" t="s">
        <v>346</v>
      </c>
      <c r="S41" s="191"/>
    </row>
    <row r="42" spans="2:19" ht="30" customHeight="1" outlineLevel="1" x14ac:dyDescent="0.25">
      <c r="B42" s="771"/>
      <c r="C42" s="771"/>
      <c r="D42" s="184" t="s">
        <v>342</v>
      </c>
      <c r="E42" s="184" t="s">
        <v>343</v>
      </c>
      <c r="F42" s="160" t="s">
        <v>344</v>
      </c>
      <c r="G42" s="192" t="s">
        <v>426</v>
      </c>
      <c r="H42" s="184" t="s">
        <v>342</v>
      </c>
      <c r="I42" s="184" t="s">
        <v>343</v>
      </c>
      <c r="J42" s="160" t="s">
        <v>344</v>
      </c>
      <c r="K42" s="193" t="s">
        <v>421</v>
      </c>
      <c r="L42" s="184" t="s">
        <v>342</v>
      </c>
      <c r="M42" s="184" t="s">
        <v>343</v>
      </c>
      <c r="N42" s="160" t="s">
        <v>344</v>
      </c>
      <c r="O42" s="193" t="s">
        <v>421</v>
      </c>
      <c r="P42" s="184" t="s">
        <v>342</v>
      </c>
      <c r="Q42" s="184" t="s">
        <v>343</v>
      </c>
      <c r="R42" s="160" t="s">
        <v>344</v>
      </c>
      <c r="S42" s="193"/>
    </row>
    <row r="43" spans="2:19" ht="30" customHeight="1" outlineLevel="1" x14ac:dyDescent="0.25">
      <c r="B43" s="771"/>
      <c r="C43" s="771"/>
      <c r="D43" s="837">
        <v>0</v>
      </c>
      <c r="E43" s="837" t="s">
        <v>543</v>
      </c>
      <c r="F43" s="160" t="s">
        <v>345</v>
      </c>
      <c r="G43" s="194" t="s">
        <v>493</v>
      </c>
      <c r="H43" s="835">
        <v>1</v>
      </c>
      <c r="I43" s="835" t="s">
        <v>543</v>
      </c>
      <c r="J43" s="160" t="s">
        <v>345</v>
      </c>
      <c r="K43" s="195" t="s">
        <v>493</v>
      </c>
      <c r="L43" s="835">
        <v>0</v>
      </c>
      <c r="M43" s="835" t="s">
        <v>543</v>
      </c>
      <c r="N43" s="160" t="s">
        <v>345</v>
      </c>
      <c r="O43" s="195" t="s">
        <v>493</v>
      </c>
      <c r="P43" s="835"/>
      <c r="Q43" s="835"/>
      <c r="R43" s="160" t="s">
        <v>345</v>
      </c>
      <c r="S43" s="195"/>
    </row>
    <row r="44" spans="2:19" ht="30" customHeight="1" outlineLevel="1" x14ac:dyDescent="0.25">
      <c r="B44" s="771"/>
      <c r="C44" s="771"/>
      <c r="D44" s="838"/>
      <c r="E44" s="838"/>
      <c r="F44" s="160" t="s">
        <v>346</v>
      </c>
      <c r="G44" s="188">
        <v>13</v>
      </c>
      <c r="H44" s="836"/>
      <c r="I44" s="836"/>
      <c r="J44" s="160" t="s">
        <v>346</v>
      </c>
      <c r="K44" s="191">
        <v>13</v>
      </c>
      <c r="L44" s="836"/>
      <c r="M44" s="836"/>
      <c r="N44" s="160" t="s">
        <v>346</v>
      </c>
      <c r="O44" s="191">
        <v>13</v>
      </c>
      <c r="P44" s="836"/>
      <c r="Q44" s="836"/>
      <c r="R44" s="160" t="s">
        <v>346</v>
      </c>
      <c r="S44" s="191"/>
    </row>
    <row r="45" spans="2:19" ht="30" customHeight="1" outlineLevel="1" x14ac:dyDescent="0.25">
      <c r="B45" s="771"/>
      <c r="C45" s="771"/>
      <c r="D45" s="184" t="s">
        <v>342</v>
      </c>
      <c r="E45" s="184" t="s">
        <v>343</v>
      </c>
      <c r="F45" s="160" t="s">
        <v>344</v>
      </c>
      <c r="G45" s="192" t="s">
        <v>421</v>
      </c>
      <c r="H45" s="184" t="s">
        <v>342</v>
      </c>
      <c r="I45" s="184" t="s">
        <v>343</v>
      </c>
      <c r="J45" s="160" t="s">
        <v>344</v>
      </c>
      <c r="K45" s="193" t="s">
        <v>421</v>
      </c>
      <c r="L45" s="184" t="s">
        <v>342</v>
      </c>
      <c r="M45" s="184" t="s">
        <v>343</v>
      </c>
      <c r="N45" s="160" t="s">
        <v>344</v>
      </c>
      <c r="O45" s="193" t="s">
        <v>421</v>
      </c>
      <c r="P45" s="184" t="s">
        <v>342</v>
      </c>
      <c r="Q45" s="184" t="s">
        <v>343</v>
      </c>
      <c r="R45" s="160" t="s">
        <v>344</v>
      </c>
      <c r="S45" s="193"/>
    </row>
    <row r="46" spans="2:19" ht="30" customHeight="1" outlineLevel="1" x14ac:dyDescent="0.25">
      <c r="B46" s="771"/>
      <c r="C46" s="771"/>
      <c r="D46" s="837"/>
      <c r="E46" s="837"/>
      <c r="F46" s="160" t="s">
        <v>345</v>
      </c>
      <c r="G46" s="194"/>
      <c r="H46" s="835"/>
      <c r="I46" s="835"/>
      <c r="J46" s="160" t="s">
        <v>345</v>
      </c>
      <c r="K46" s="195"/>
      <c r="L46" s="835"/>
      <c r="M46" s="835"/>
      <c r="N46" s="160" t="s">
        <v>345</v>
      </c>
      <c r="O46" s="195"/>
      <c r="P46" s="835"/>
      <c r="Q46" s="835"/>
      <c r="R46" s="160" t="s">
        <v>345</v>
      </c>
      <c r="S46" s="195"/>
    </row>
    <row r="47" spans="2:19" ht="30" customHeight="1" outlineLevel="1" x14ac:dyDescent="0.25">
      <c r="B47" s="771"/>
      <c r="C47" s="771"/>
      <c r="D47" s="838"/>
      <c r="E47" s="838"/>
      <c r="F47" s="160" t="s">
        <v>346</v>
      </c>
      <c r="G47" s="188"/>
      <c r="H47" s="836"/>
      <c r="I47" s="836"/>
      <c r="J47" s="160" t="s">
        <v>346</v>
      </c>
      <c r="K47" s="191"/>
      <c r="L47" s="836"/>
      <c r="M47" s="836"/>
      <c r="N47" s="160" t="s">
        <v>346</v>
      </c>
      <c r="O47" s="191"/>
      <c r="P47" s="836"/>
      <c r="Q47" s="836"/>
      <c r="R47" s="160" t="s">
        <v>346</v>
      </c>
      <c r="S47" s="191"/>
    </row>
    <row r="48" spans="2:19" ht="30" customHeight="1" outlineLevel="1" x14ac:dyDescent="0.25">
      <c r="B48" s="771"/>
      <c r="C48" s="771"/>
      <c r="D48" s="184" t="s">
        <v>342</v>
      </c>
      <c r="E48" s="184" t="s">
        <v>343</v>
      </c>
      <c r="F48" s="160" t="s">
        <v>344</v>
      </c>
      <c r="G48" s="192"/>
      <c r="H48" s="184" t="s">
        <v>342</v>
      </c>
      <c r="I48" s="184" t="s">
        <v>343</v>
      </c>
      <c r="J48" s="160" t="s">
        <v>344</v>
      </c>
      <c r="K48" s="193"/>
      <c r="L48" s="184" t="s">
        <v>342</v>
      </c>
      <c r="M48" s="184" t="s">
        <v>343</v>
      </c>
      <c r="N48" s="160" t="s">
        <v>344</v>
      </c>
      <c r="O48" s="193"/>
      <c r="P48" s="184" t="s">
        <v>342</v>
      </c>
      <c r="Q48" s="184" t="s">
        <v>343</v>
      </c>
      <c r="R48" s="160" t="s">
        <v>344</v>
      </c>
      <c r="S48" s="193"/>
    </row>
    <row r="49" spans="2:19" ht="30" customHeight="1" outlineLevel="1" x14ac:dyDescent="0.25">
      <c r="B49" s="771"/>
      <c r="C49" s="771"/>
      <c r="D49" s="837"/>
      <c r="E49" s="837"/>
      <c r="F49" s="160" t="s">
        <v>345</v>
      </c>
      <c r="G49" s="194"/>
      <c r="H49" s="835"/>
      <c r="I49" s="835"/>
      <c r="J49" s="160" t="s">
        <v>345</v>
      </c>
      <c r="K49" s="195"/>
      <c r="L49" s="835"/>
      <c r="M49" s="835"/>
      <c r="N49" s="160" t="s">
        <v>345</v>
      </c>
      <c r="O49" s="195"/>
      <c r="P49" s="835"/>
      <c r="Q49" s="835"/>
      <c r="R49" s="160" t="s">
        <v>345</v>
      </c>
      <c r="S49" s="195"/>
    </row>
    <row r="50" spans="2:19" ht="30" customHeight="1" outlineLevel="1" x14ac:dyDescent="0.25">
      <c r="B50" s="761"/>
      <c r="C50" s="761"/>
      <c r="D50" s="838"/>
      <c r="E50" s="838"/>
      <c r="F50" s="160" t="s">
        <v>346</v>
      </c>
      <c r="G50" s="188"/>
      <c r="H50" s="836"/>
      <c r="I50" s="836"/>
      <c r="J50" s="160" t="s">
        <v>346</v>
      </c>
      <c r="K50" s="191"/>
      <c r="L50" s="836"/>
      <c r="M50" s="836"/>
      <c r="N50" s="160" t="s">
        <v>346</v>
      </c>
      <c r="O50" s="191"/>
      <c r="P50" s="836"/>
      <c r="Q50" s="836"/>
      <c r="R50" s="160" t="s">
        <v>346</v>
      </c>
      <c r="S50" s="191"/>
    </row>
    <row r="51" spans="2:19" ht="30" customHeight="1" thickBot="1" x14ac:dyDescent="0.3">
      <c r="C51" s="196"/>
      <c r="D51" s="197"/>
    </row>
    <row r="52" spans="2:19" ht="30" customHeight="1" thickBot="1" x14ac:dyDescent="0.3">
      <c r="D52" s="779" t="s">
        <v>317</v>
      </c>
      <c r="E52" s="780"/>
      <c r="F52" s="780"/>
      <c r="G52" s="781"/>
      <c r="H52" s="779" t="s">
        <v>318</v>
      </c>
      <c r="I52" s="780"/>
      <c r="J52" s="780"/>
      <c r="K52" s="781"/>
      <c r="L52" s="779" t="s">
        <v>319</v>
      </c>
      <c r="M52" s="780"/>
      <c r="N52" s="780"/>
      <c r="O52" s="781"/>
      <c r="P52" s="779" t="s">
        <v>320</v>
      </c>
      <c r="Q52" s="780"/>
      <c r="R52" s="780"/>
      <c r="S52" s="781"/>
    </row>
    <row r="53" spans="2:19" ht="30" customHeight="1" x14ac:dyDescent="0.25">
      <c r="B53" s="772" t="s">
        <v>347</v>
      </c>
      <c r="C53" s="772" t="s">
        <v>348</v>
      </c>
      <c r="D53" s="734" t="s">
        <v>349</v>
      </c>
      <c r="E53" s="796"/>
      <c r="F53" s="198" t="s">
        <v>316</v>
      </c>
      <c r="G53" s="199" t="s">
        <v>350</v>
      </c>
      <c r="H53" s="734" t="s">
        <v>349</v>
      </c>
      <c r="I53" s="796"/>
      <c r="J53" s="198" t="s">
        <v>316</v>
      </c>
      <c r="K53" s="199" t="s">
        <v>350</v>
      </c>
      <c r="L53" s="734" t="s">
        <v>349</v>
      </c>
      <c r="M53" s="796"/>
      <c r="N53" s="198" t="s">
        <v>316</v>
      </c>
      <c r="O53" s="199" t="s">
        <v>350</v>
      </c>
      <c r="P53" s="734" t="s">
        <v>349</v>
      </c>
      <c r="Q53" s="796"/>
      <c r="R53" s="198" t="s">
        <v>316</v>
      </c>
      <c r="S53" s="199" t="s">
        <v>350</v>
      </c>
    </row>
    <row r="54" spans="2:19" ht="45" customHeight="1" x14ac:dyDescent="0.25">
      <c r="B54" s="807"/>
      <c r="C54" s="807"/>
      <c r="D54" s="177" t="s">
        <v>326</v>
      </c>
      <c r="E54" s="178">
        <v>100</v>
      </c>
      <c r="F54" s="827" t="s">
        <v>482</v>
      </c>
      <c r="G54" s="829" t="s">
        <v>523</v>
      </c>
      <c r="H54" s="177" t="s">
        <v>326</v>
      </c>
      <c r="I54" s="179">
        <v>100</v>
      </c>
      <c r="J54" s="823" t="s">
        <v>482</v>
      </c>
      <c r="K54" s="825" t="s">
        <v>501</v>
      </c>
      <c r="L54" s="177" t="s">
        <v>326</v>
      </c>
      <c r="M54" s="179">
        <v>0</v>
      </c>
      <c r="N54" s="823" t="s">
        <v>482</v>
      </c>
      <c r="O54" s="825" t="s">
        <v>523</v>
      </c>
      <c r="P54" s="177" t="s">
        <v>326</v>
      </c>
      <c r="Q54" s="179"/>
      <c r="R54" s="823"/>
      <c r="S54" s="825"/>
    </row>
    <row r="55" spans="2:19" ht="45" customHeight="1" x14ac:dyDescent="0.25">
      <c r="B55" s="773"/>
      <c r="C55" s="773"/>
      <c r="D55" s="180" t="s">
        <v>334</v>
      </c>
      <c r="E55" s="181">
        <v>0.3</v>
      </c>
      <c r="F55" s="828"/>
      <c r="G55" s="830"/>
      <c r="H55" s="180" t="s">
        <v>334</v>
      </c>
      <c r="I55" s="182">
        <v>0.3</v>
      </c>
      <c r="J55" s="824"/>
      <c r="K55" s="826"/>
      <c r="L55" s="180" t="s">
        <v>334</v>
      </c>
      <c r="M55" s="182">
        <v>0</v>
      </c>
      <c r="N55" s="824"/>
      <c r="O55" s="826"/>
      <c r="P55" s="180" t="s">
        <v>334</v>
      </c>
      <c r="Q55" s="182"/>
      <c r="R55" s="824"/>
      <c r="S55" s="826"/>
    </row>
    <row r="56" spans="2:19" ht="30" customHeight="1" x14ac:dyDescent="0.25">
      <c r="B56" s="760" t="s">
        <v>351</v>
      </c>
      <c r="C56" s="760" t="s">
        <v>352</v>
      </c>
      <c r="D56" s="184" t="s">
        <v>353</v>
      </c>
      <c r="E56" s="200" t="s">
        <v>354</v>
      </c>
      <c r="F56" s="738" t="s">
        <v>355</v>
      </c>
      <c r="G56" s="806"/>
      <c r="H56" s="184" t="s">
        <v>353</v>
      </c>
      <c r="I56" s="200" t="s">
        <v>354</v>
      </c>
      <c r="J56" s="738" t="s">
        <v>355</v>
      </c>
      <c r="K56" s="806"/>
      <c r="L56" s="184" t="s">
        <v>353</v>
      </c>
      <c r="M56" s="200" t="s">
        <v>354</v>
      </c>
      <c r="N56" s="738" t="s">
        <v>355</v>
      </c>
      <c r="O56" s="806"/>
      <c r="P56" s="184" t="s">
        <v>353</v>
      </c>
      <c r="Q56" s="200" t="s">
        <v>354</v>
      </c>
      <c r="R56" s="738" t="s">
        <v>355</v>
      </c>
      <c r="S56" s="806"/>
    </row>
    <row r="57" spans="2:19" ht="30" customHeight="1" x14ac:dyDescent="0.25">
      <c r="B57" s="771"/>
      <c r="C57" s="761"/>
      <c r="D57" s="201">
        <v>50</v>
      </c>
      <c r="E57" s="202">
        <v>0.3</v>
      </c>
      <c r="F57" s="831" t="s">
        <v>471</v>
      </c>
      <c r="G57" s="832"/>
      <c r="H57" s="203">
        <v>50</v>
      </c>
      <c r="I57" s="204">
        <v>0.3</v>
      </c>
      <c r="J57" s="833" t="s">
        <v>471</v>
      </c>
      <c r="K57" s="834"/>
      <c r="L57" s="203">
        <v>0</v>
      </c>
      <c r="M57" s="204">
        <v>0</v>
      </c>
      <c r="N57" s="833" t="s">
        <v>471</v>
      </c>
      <c r="O57" s="834"/>
      <c r="P57" s="203"/>
      <c r="Q57" s="204"/>
      <c r="R57" s="833"/>
      <c r="S57" s="834"/>
    </row>
    <row r="58" spans="2:19" ht="30" customHeight="1" x14ac:dyDescent="0.25">
      <c r="B58" s="771"/>
      <c r="C58" s="760" t="s">
        <v>356</v>
      </c>
      <c r="D58" s="205" t="s">
        <v>355</v>
      </c>
      <c r="E58" s="206" t="s">
        <v>338</v>
      </c>
      <c r="F58" s="184" t="s">
        <v>316</v>
      </c>
      <c r="G58" s="207" t="s">
        <v>350</v>
      </c>
      <c r="H58" s="205" t="s">
        <v>355</v>
      </c>
      <c r="I58" s="206" t="s">
        <v>338</v>
      </c>
      <c r="J58" s="184" t="s">
        <v>316</v>
      </c>
      <c r="K58" s="207" t="s">
        <v>350</v>
      </c>
      <c r="L58" s="205" t="s">
        <v>355</v>
      </c>
      <c r="M58" s="206" t="s">
        <v>338</v>
      </c>
      <c r="N58" s="184" t="s">
        <v>316</v>
      </c>
      <c r="O58" s="207" t="s">
        <v>350</v>
      </c>
      <c r="P58" s="205" t="s">
        <v>355</v>
      </c>
      <c r="Q58" s="206" t="s">
        <v>338</v>
      </c>
      <c r="R58" s="184" t="s">
        <v>316</v>
      </c>
      <c r="S58" s="207" t="s">
        <v>350</v>
      </c>
    </row>
    <row r="59" spans="2:19" ht="30" customHeight="1" x14ac:dyDescent="0.25">
      <c r="B59" s="761"/>
      <c r="C59" s="822"/>
      <c r="D59" s="208" t="s">
        <v>471</v>
      </c>
      <c r="E59" s="209" t="s">
        <v>493</v>
      </c>
      <c r="F59" s="187" t="s">
        <v>482</v>
      </c>
      <c r="G59" s="210" t="s">
        <v>523</v>
      </c>
      <c r="H59" s="211" t="s">
        <v>471</v>
      </c>
      <c r="I59" s="212" t="s">
        <v>493</v>
      </c>
      <c r="J59" s="189" t="s">
        <v>482</v>
      </c>
      <c r="K59" s="213" t="s">
        <v>501</v>
      </c>
      <c r="L59" s="211" t="s">
        <v>471</v>
      </c>
      <c r="M59" s="212" t="s">
        <v>493</v>
      </c>
      <c r="N59" s="189" t="s">
        <v>482</v>
      </c>
      <c r="O59" s="213" t="s">
        <v>517</v>
      </c>
      <c r="P59" s="211"/>
      <c r="Q59" s="212"/>
      <c r="R59" s="189"/>
      <c r="S59" s="213"/>
    </row>
    <row r="60" spans="2:19" ht="30" customHeight="1" thickBot="1" x14ac:dyDescent="0.3">
      <c r="B60" s="173"/>
      <c r="C60" s="214"/>
      <c r="D60" s="197"/>
    </row>
    <row r="61" spans="2:19" ht="30" customHeight="1" thickBot="1" x14ac:dyDescent="0.3">
      <c r="B61" s="173"/>
      <c r="C61" s="173"/>
      <c r="D61" s="779" t="s">
        <v>317</v>
      </c>
      <c r="E61" s="780"/>
      <c r="F61" s="780"/>
      <c r="G61" s="780"/>
      <c r="H61" s="779" t="s">
        <v>318</v>
      </c>
      <c r="I61" s="780"/>
      <c r="J61" s="780"/>
      <c r="K61" s="781"/>
      <c r="L61" s="780" t="s">
        <v>319</v>
      </c>
      <c r="M61" s="780"/>
      <c r="N61" s="780"/>
      <c r="O61" s="780"/>
      <c r="P61" s="779" t="s">
        <v>320</v>
      </c>
      <c r="Q61" s="780"/>
      <c r="R61" s="780"/>
      <c r="S61" s="781"/>
    </row>
    <row r="62" spans="2:19" ht="30" customHeight="1" x14ac:dyDescent="0.25">
      <c r="B62" s="772" t="s">
        <v>357</v>
      </c>
      <c r="C62" s="772" t="s">
        <v>358</v>
      </c>
      <c r="D62" s="819" t="s">
        <v>359</v>
      </c>
      <c r="E62" s="820"/>
      <c r="F62" s="734" t="s">
        <v>316</v>
      </c>
      <c r="G62" s="764"/>
      <c r="H62" s="821" t="s">
        <v>359</v>
      </c>
      <c r="I62" s="820"/>
      <c r="J62" s="734" t="s">
        <v>316</v>
      </c>
      <c r="K62" s="735"/>
      <c r="L62" s="821" t="s">
        <v>359</v>
      </c>
      <c r="M62" s="820"/>
      <c r="N62" s="734" t="s">
        <v>316</v>
      </c>
      <c r="O62" s="735"/>
      <c r="P62" s="821" t="s">
        <v>359</v>
      </c>
      <c r="Q62" s="820"/>
      <c r="R62" s="734" t="s">
        <v>316</v>
      </c>
      <c r="S62" s="735"/>
    </row>
    <row r="63" spans="2:19" ht="36.75" customHeight="1" x14ac:dyDescent="0.25">
      <c r="B63" s="773"/>
      <c r="C63" s="773"/>
      <c r="D63" s="816"/>
      <c r="E63" s="817"/>
      <c r="F63" s="785"/>
      <c r="G63" s="818"/>
      <c r="H63" s="812"/>
      <c r="I63" s="813"/>
      <c r="J63" s="804"/>
      <c r="K63" s="805"/>
      <c r="L63" s="812"/>
      <c r="M63" s="813"/>
      <c r="N63" s="804"/>
      <c r="O63" s="805"/>
      <c r="P63" s="812"/>
      <c r="Q63" s="813"/>
      <c r="R63" s="804"/>
      <c r="S63" s="805"/>
    </row>
    <row r="64" spans="2:19" ht="45" customHeight="1" x14ac:dyDescent="0.25">
      <c r="B64" s="760" t="s">
        <v>360</v>
      </c>
      <c r="C64" s="760" t="s">
        <v>671</v>
      </c>
      <c r="D64" s="184" t="s">
        <v>361</v>
      </c>
      <c r="E64" s="184" t="s">
        <v>362</v>
      </c>
      <c r="F64" s="738" t="s">
        <v>363</v>
      </c>
      <c r="G64" s="806"/>
      <c r="H64" s="215" t="s">
        <v>361</v>
      </c>
      <c r="I64" s="184" t="s">
        <v>362</v>
      </c>
      <c r="J64" s="814" t="s">
        <v>363</v>
      </c>
      <c r="K64" s="806"/>
      <c r="L64" s="215" t="s">
        <v>361</v>
      </c>
      <c r="M64" s="184" t="s">
        <v>362</v>
      </c>
      <c r="N64" s="814" t="s">
        <v>363</v>
      </c>
      <c r="O64" s="806"/>
      <c r="P64" s="215" t="s">
        <v>361</v>
      </c>
      <c r="Q64" s="184" t="s">
        <v>362</v>
      </c>
      <c r="R64" s="814" t="s">
        <v>363</v>
      </c>
      <c r="S64" s="806"/>
    </row>
    <row r="65" spans="2:19" ht="27" customHeight="1" x14ac:dyDescent="0.25">
      <c r="B65" s="761"/>
      <c r="C65" s="761"/>
      <c r="D65" s="201"/>
      <c r="E65" s="202"/>
      <c r="F65" s="815"/>
      <c r="G65" s="815"/>
      <c r="H65" s="203"/>
      <c r="I65" s="204"/>
      <c r="J65" s="810"/>
      <c r="K65" s="811"/>
      <c r="L65" s="203"/>
      <c r="M65" s="204"/>
      <c r="N65" s="810"/>
      <c r="O65" s="811"/>
      <c r="P65" s="203"/>
      <c r="Q65" s="204"/>
      <c r="R65" s="810"/>
      <c r="S65" s="811"/>
    </row>
    <row r="66" spans="2:19" ht="33.75" customHeight="1" thickBot="1" x14ac:dyDescent="0.3">
      <c r="B66" s="173"/>
      <c r="C66" s="173"/>
    </row>
    <row r="67" spans="2:19" ht="37.5" customHeight="1" thickBot="1" x14ac:dyDescent="0.3">
      <c r="B67" s="173"/>
      <c r="C67" s="173"/>
      <c r="D67" s="779" t="s">
        <v>317</v>
      </c>
      <c r="E67" s="780"/>
      <c r="F67" s="780"/>
      <c r="G67" s="781"/>
      <c r="H67" s="780" t="s">
        <v>318</v>
      </c>
      <c r="I67" s="780"/>
      <c r="J67" s="780"/>
      <c r="K67" s="781"/>
      <c r="L67" s="780" t="s">
        <v>318</v>
      </c>
      <c r="M67" s="780"/>
      <c r="N67" s="780"/>
      <c r="O67" s="781"/>
      <c r="P67" s="780" t="s">
        <v>318</v>
      </c>
      <c r="Q67" s="780"/>
      <c r="R67" s="780"/>
      <c r="S67" s="781"/>
    </row>
    <row r="68" spans="2:19" ht="37.5" customHeight="1" x14ac:dyDescent="0.25">
      <c r="B68" s="772" t="s">
        <v>364</v>
      </c>
      <c r="C68" s="772" t="s">
        <v>365</v>
      </c>
      <c r="D68" s="216" t="s">
        <v>366</v>
      </c>
      <c r="E68" s="198" t="s">
        <v>367</v>
      </c>
      <c r="F68" s="734" t="s">
        <v>368</v>
      </c>
      <c r="G68" s="735"/>
      <c r="H68" s="216" t="s">
        <v>366</v>
      </c>
      <c r="I68" s="198" t="s">
        <v>367</v>
      </c>
      <c r="J68" s="734" t="s">
        <v>368</v>
      </c>
      <c r="K68" s="735"/>
      <c r="L68" s="216" t="s">
        <v>366</v>
      </c>
      <c r="M68" s="198" t="s">
        <v>367</v>
      </c>
      <c r="N68" s="734" t="s">
        <v>368</v>
      </c>
      <c r="O68" s="735"/>
      <c r="P68" s="216" t="s">
        <v>366</v>
      </c>
      <c r="Q68" s="198" t="s">
        <v>367</v>
      </c>
      <c r="R68" s="734" t="s">
        <v>368</v>
      </c>
      <c r="S68" s="735"/>
    </row>
    <row r="69" spans="2:19" ht="44.25" customHeight="1" x14ac:dyDescent="0.25">
      <c r="B69" s="807"/>
      <c r="C69" s="773"/>
      <c r="D69" s="217"/>
      <c r="E69" s="218"/>
      <c r="F69" s="808"/>
      <c r="G69" s="809"/>
      <c r="H69" s="219"/>
      <c r="I69" s="220"/>
      <c r="J69" s="736"/>
      <c r="K69" s="737"/>
      <c r="L69" s="219"/>
      <c r="M69" s="220"/>
      <c r="N69" s="736"/>
      <c r="O69" s="737"/>
      <c r="P69" s="219"/>
      <c r="Q69" s="220"/>
      <c r="R69" s="736"/>
      <c r="S69" s="737"/>
    </row>
    <row r="70" spans="2:19" ht="36.75" customHeight="1" x14ac:dyDescent="0.25">
      <c r="B70" s="807"/>
      <c r="C70" s="772" t="s">
        <v>669</v>
      </c>
      <c r="D70" s="184" t="s">
        <v>316</v>
      </c>
      <c r="E70" s="183" t="s">
        <v>369</v>
      </c>
      <c r="F70" s="738" t="s">
        <v>370</v>
      </c>
      <c r="G70" s="806"/>
      <c r="H70" s="184" t="s">
        <v>316</v>
      </c>
      <c r="I70" s="183" t="s">
        <v>369</v>
      </c>
      <c r="J70" s="738" t="s">
        <v>370</v>
      </c>
      <c r="K70" s="806"/>
      <c r="L70" s="184" t="s">
        <v>316</v>
      </c>
      <c r="M70" s="183" t="s">
        <v>369</v>
      </c>
      <c r="N70" s="738" t="s">
        <v>370</v>
      </c>
      <c r="O70" s="806"/>
      <c r="P70" s="184" t="s">
        <v>316</v>
      </c>
      <c r="Q70" s="183" t="s">
        <v>369</v>
      </c>
      <c r="R70" s="738" t="s">
        <v>370</v>
      </c>
      <c r="S70" s="806"/>
    </row>
    <row r="71" spans="2:19" ht="30" customHeight="1" x14ac:dyDescent="0.25">
      <c r="B71" s="807"/>
      <c r="C71" s="807"/>
      <c r="D71" s="187"/>
      <c r="E71" s="218"/>
      <c r="F71" s="785"/>
      <c r="G71" s="786"/>
      <c r="H71" s="189"/>
      <c r="I71" s="220"/>
      <c r="J71" s="804"/>
      <c r="K71" s="805"/>
      <c r="L71" s="189"/>
      <c r="M71" s="220"/>
      <c r="N71" s="804"/>
      <c r="O71" s="805"/>
      <c r="P71" s="189"/>
      <c r="Q71" s="220"/>
      <c r="R71" s="804"/>
      <c r="S71" s="805"/>
    </row>
    <row r="72" spans="2:19" ht="30" customHeight="1" outlineLevel="1" x14ac:dyDescent="0.25">
      <c r="B72" s="807"/>
      <c r="C72" s="807"/>
      <c r="D72" s="187"/>
      <c r="E72" s="218"/>
      <c r="F72" s="785"/>
      <c r="G72" s="786"/>
      <c r="H72" s="189"/>
      <c r="I72" s="220"/>
      <c r="J72" s="804"/>
      <c r="K72" s="805"/>
      <c r="L72" s="189"/>
      <c r="M72" s="220"/>
      <c r="N72" s="804"/>
      <c r="O72" s="805"/>
      <c r="P72" s="189"/>
      <c r="Q72" s="220"/>
      <c r="R72" s="804"/>
      <c r="S72" s="805"/>
    </row>
    <row r="73" spans="2:19" ht="30" customHeight="1" outlineLevel="1" x14ac:dyDescent="0.25">
      <c r="B73" s="807"/>
      <c r="C73" s="807"/>
      <c r="D73" s="187"/>
      <c r="E73" s="218"/>
      <c r="F73" s="785"/>
      <c r="G73" s="786"/>
      <c r="H73" s="189"/>
      <c r="I73" s="220"/>
      <c r="J73" s="804"/>
      <c r="K73" s="805"/>
      <c r="L73" s="189"/>
      <c r="M73" s="220"/>
      <c r="N73" s="804"/>
      <c r="O73" s="805"/>
      <c r="P73" s="189"/>
      <c r="Q73" s="220"/>
      <c r="R73" s="804"/>
      <c r="S73" s="805"/>
    </row>
    <row r="74" spans="2:19" ht="30" customHeight="1" outlineLevel="1" x14ac:dyDescent="0.25">
      <c r="B74" s="807"/>
      <c r="C74" s="807"/>
      <c r="D74" s="187"/>
      <c r="E74" s="218"/>
      <c r="F74" s="785"/>
      <c r="G74" s="786"/>
      <c r="H74" s="189"/>
      <c r="I74" s="220"/>
      <c r="J74" s="804"/>
      <c r="K74" s="805"/>
      <c r="L74" s="189"/>
      <c r="M74" s="220"/>
      <c r="N74" s="804"/>
      <c r="O74" s="805"/>
      <c r="P74" s="189"/>
      <c r="Q74" s="220"/>
      <c r="R74" s="804"/>
      <c r="S74" s="805"/>
    </row>
    <row r="75" spans="2:19" ht="30" customHeight="1" outlineLevel="1" x14ac:dyDescent="0.25">
      <c r="B75" s="807"/>
      <c r="C75" s="807"/>
      <c r="D75" s="187"/>
      <c r="E75" s="218"/>
      <c r="F75" s="785"/>
      <c r="G75" s="786"/>
      <c r="H75" s="189"/>
      <c r="I75" s="220"/>
      <c r="J75" s="804"/>
      <c r="K75" s="805"/>
      <c r="L75" s="189"/>
      <c r="M75" s="220"/>
      <c r="N75" s="804"/>
      <c r="O75" s="805"/>
      <c r="P75" s="189"/>
      <c r="Q75" s="220"/>
      <c r="R75" s="804"/>
      <c r="S75" s="805"/>
    </row>
    <row r="76" spans="2:19" ht="30" customHeight="1" outlineLevel="1" x14ac:dyDescent="0.25">
      <c r="B76" s="773"/>
      <c r="C76" s="773"/>
      <c r="D76" s="187"/>
      <c r="E76" s="218"/>
      <c r="F76" s="785"/>
      <c r="G76" s="786"/>
      <c r="H76" s="189"/>
      <c r="I76" s="220"/>
      <c r="J76" s="804"/>
      <c r="K76" s="805"/>
      <c r="L76" s="189"/>
      <c r="M76" s="220"/>
      <c r="N76" s="804"/>
      <c r="O76" s="805"/>
      <c r="P76" s="189"/>
      <c r="Q76" s="220"/>
      <c r="R76" s="804"/>
      <c r="S76" s="805"/>
    </row>
    <row r="77" spans="2:19" ht="35.25" customHeight="1" x14ac:dyDescent="0.25">
      <c r="B77" s="760" t="s">
        <v>371</v>
      </c>
      <c r="C77" s="803" t="s">
        <v>670</v>
      </c>
      <c r="D77" s="200" t="s">
        <v>372</v>
      </c>
      <c r="E77" s="738" t="s">
        <v>355</v>
      </c>
      <c r="F77" s="739"/>
      <c r="G77" s="185" t="s">
        <v>316</v>
      </c>
      <c r="H77" s="200" t="s">
        <v>372</v>
      </c>
      <c r="I77" s="738" t="s">
        <v>355</v>
      </c>
      <c r="J77" s="739"/>
      <c r="K77" s="185" t="s">
        <v>316</v>
      </c>
      <c r="L77" s="200" t="s">
        <v>372</v>
      </c>
      <c r="M77" s="738" t="s">
        <v>355</v>
      </c>
      <c r="N77" s="739"/>
      <c r="O77" s="185" t="s">
        <v>316</v>
      </c>
      <c r="P77" s="200" t="s">
        <v>372</v>
      </c>
      <c r="Q77" s="738" t="s">
        <v>355</v>
      </c>
      <c r="R77" s="739"/>
      <c r="S77" s="185" t="s">
        <v>316</v>
      </c>
    </row>
    <row r="78" spans="2:19" ht="35.25" customHeight="1" x14ac:dyDescent="0.25">
      <c r="B78" s="771"/>
      <c r="C78" s="803"/>
      <c r="D78" s="221"/>
      <c r="E78" s="798"/>
      <c r="F78" s="799"/>
      <c r="G78" s="222"/>
      <c r="H78" s="223"/>
      <c r="I78" s="800"/>
      <c r="J78" s="801"/>
      <c r="K78" s="224"/>
      <c r="L78" s="223"/>
      <c r="M78" s="800"/>
      <c r="N78" s="801"/>
      <c r="O78" s="224"/>
      <c r="P78" s="223"/>
      <c r="Q78" s="800"/>
      <c r="R78" s="801"/>
      <c r="S78" s="224"/>
    </row>
    <row r="79" spans="2:19" ht="35.25" customHeight="1" outlineLevel="1" x14ac:dyDescent="0.25">
      <c r="B79" s="771"/>
      <c r="C79" s="803"/>
      <c r="D79" s="221"/>
      <c r="E79" s="798"/>
      <c r="F79" s="799"/>
      <c r="G79" s="222"/>
      <c r="H79" s="223"/>
      <c r="I79" s="800"/>
      <c r="J79" s="801"/>
      <c r="K79" s="224"/>
      <c r="L79" s="223"/>
      <c r="M79" s="800"/>
      <c r="N79" s="801"/>
      <c r="O79" s="224"/>
      <c r="P79" s="223"/>
      <c r="Q79" s="800"/>
      <c r="R79" s="801"/>
      <c r="S79" s="224"/>
    </row>
    <row r="80" spans="2:19" ht="35.25" customHeight="1" outlineLevel="1" x14ac:dyDescent="0.25">
      <c r="B80" s="771"/>
      <c r="C80" s="803"/>
      <c r="D80" s="221"/>
      <c r="E80" s="798"/>
      <c r="F80" s="799"/>
      <c r="G80" s="222"/>
      <c r="H80" s="223"/>
      <c r="I80" s="800"/>
      <c r="J80" s="801"/>
      <c r="K80" s="224"/>
      <c r="L80" s="223"/>
      <c r="M80" s="800"/>
      <c r="N80" s="801"/>
      <c r="O80" s="224"/>
      <c r="P80" s="223"/>
      <c r="Q80" s="800"/>
      <c r="R80" s="801"/>
      <c r="S80" s="224"/>
    </row>
    <row r="81" spans="2:19" ht="35.25" customHeight="1" outlineLevel="1" x14ac:dyDescent="0.25">
      <c r="B81" s="771"/>
      <c r="C81" s="803"/>
      <c r="D81" s="221"/>
      <c r="E81" s="798"/>
      <c r="F81" s="799"/>
      <c r="G81" s="222"/>
      <c r="H81" s="223"/>
      <c r="I81" s="800"/>
      <c r="J81" s="801"/>
      <c r="K81" s="224"/>
      <c r="L81" s="223"/>
      <c r="M81" s="800"/>
      <c r="N81" s="801"/>
      <c r="O81" s="224"/>
      <c r="P81" s="223"/>
      <c r="Q81" s="800"/>
      <c r="R81" s="801"/>
      <c r="S81" s="224"/>
    </row>
    <row r="82" spans="2:19" ht="35.25" customHeight="1" outlineLevel="1" x14ac:dyDescent="0.25">
      <c r="B82" s="771"/>
      <c r="C82" s="803"/>
      <c r="D82" s="221"/>
      <c r="E82" s="798"/>
      <c r="F82" s="799"/>
      <c r="G82" s="222"/>
      <c r="H82" s="223"/>
      <c r="I82" s="800"/>
      <c r="J82" s="801"/>
      <c r="K82" s="224"/>
      <c r="L82" s="223"/>
      <c r="M82" s="800"/>
      <c r="N82" s="801"/>
      <c r="O82" s="224"/>
      <c r="P82" s="223"/>
      <c r="Q82" s="800"/>
      <c r="R82" s="801"/>
      <c r="S82" s="224"/>
    </row>
    <row r="83" spans="2:19" ht="33" customHeight="1" outlineLevel="1" x14ac:dyDescent="0.25">
      <c r="B83" s="761"/>
      <c r="C83" s="803"/>
      <c r="D83" s="221"/>
      <c r="E83" s="798"/>
      <c r="F83" s="799"/>
      <c r="G83" s="222"/>
      <c r="H83" s="223"/>
      <c r="I83" s="800"/>
      <c r="J83" s="801"/>
      <c r="K83" s="224"/>
      <c r="L83" s="223"/>
      <c r="M83" s="800"/>
      <c r="N83" s="801"/>
      <c r="O83" s="224"/>
      <c r="P83" s="223"/>
      <c r="Q83" s="800"/>
      <c r="R83" s="801"/>
      <c r="S83" s="224"/>
    </row>
    <row r="84" spans="2:19" ht="31.5" customHeight="1" thickBot="1" x14ac:dyDescent="0.3">
      <c r="B84" s="173"/>
      <c r="C84" s="225"/>
      <c r="D84" s="197"/>
    </row>
    <row r="85" spans="2:19" ht="30.75" customHeight="1" thickBot="1" x14ac:dyDescent="0.3">
      <c r="B85" s="173"/>
      <c r="C85" s="173"/>
      <c r="D85" s="779" t="s">
        <v>317</v>
      </c>
      <c r="E85" s="780"/>
      <c r="F85" s="780"/>
      <c r="G85" s="781"/>
      <c r="H85" s="742" t="s">
        <v>317</v>
      </c>
      <c r="I85" s="743"/>
      <c r="J85" s="743"/>
      <c r="K85" s="744"/>
      <c r="L85" s="742" t="s">
        <v>317</v>
      </c>
      <c r="M85" s="743"/>
      <c r="N85" s="743"/>
      <c r="O85" s="794"/>
      <c r="P85" s="795" t="s">
        <v>317</v>
      </c>
      <c r="Q85" s="743"/>
      <c r="R85" s="743"/>
      <c r="S85" s="744"/>
    </row>
    <row r="86" spans="2:19" ht="30.75" customHeight="1" x14ac:dyDescent="0.25">
      <c r="B86" s="772" t="s">
        <v>373</v>
      </c>
      <c r="C86" s="772" t="s">
        <v>374</v>
      </c>
      <c r="D86" s="734" t="s">
        <v>375</v>
      </c>
      <c r="E86" s="796"/>
      <c r="F86" s="198" t="s">
        <v>316</v>
      </c>
      <c r="G86" s="226" t="s">
        <v>355</v>
      </c>
      <c r="H86" s="797" t="s">
        <v>375</v>
      </c>
      <c r="I86" s="796"/>
      <c r="J86" s="198" t="s">
        <v>316</v>
      </c>
      <c r="K86" s="226" t="s">
        <v>355</v>
      </c>
      <c r="L86" s="797" t="s">
        <v>375</v>
      </c>
      <c r="M86" s="796"/>
      <c r="N86" s="198" t="s">
        <v>316</v>
      </c>
      <c r="O86" s="226" t="s">
        <v>355</v>
      </c>
      <c r="P86" s="797" t="s">
        <v>375</v>
      </c>
      <c r="Q86" s="796"/>
      <c r="R86" s="198" t="s">
        <v>316</v>
      </c>
      <c r="S86" s="226" t="s">
        <v>355</v>
      </c>
    </row>
    <row r="87" spans="2:19" ht="29.25" customHeight="1" x14ac:dyDescent="0.25">
      <c r="B87" s="773"/>
      <c r="C87" s="773"/>
      <c r="D87" s="785" t="s">
        <v>528</v>
      </c>
      <c r="E87" s="802"/>
      <c r="F87" s="217" t="s">
        <v>482</v>
      </c>
      <c r="G87" s="227" t="s">
        <v>423</v>
      </c>
      <c r="H87" s="228"/>
      <c r="I87" s="229"/>
      <c r="J87" s="219"/>
      <c r="K87" s="230"/>
      <c r="L87" s="228"/>
      <c r="M87" s="229"/>
      <c r="N87" s="219"/>
      <c r="O87" s="230"/>
      <c r="P87" s="228"/>
      <c r="Q87" s="229"/>
      <c r="R87" s="219"/>
      <c r="S87" s="230"/>
    </row>
    <row r="88" spans="2:19" ht="45" customHeight="1" x14ac:dyDescent="0.25">
      <c r="B88" s="793" t="s">
        <v>376</v>
      </c>
      <c r="C88" s="760" t="s">
        <v>377</v>
      </c>
      <c r="D88" s="184" t="s">
        <v>378</v>
      </c>
      <c r="E88" s="184" t="s">
        <v>379</v>
      </c>
      <c r="F88" s="200" t="s">
        <v>380</v>
      </c>
      <c r="G88" s="185" t="s">
        <v>381</v>
      </c>
      <c r="H88" s="184" t="s">
        <v>378</v>
      </c>
      <c r="I88" s="184" t="s">
        <v>379</v>
      </c>
      <c r="J88" s="200" t="s">
        <v>380</v>
      </c>
      <c r="K88" s="185" t="s">
        <v>381</v>
      </c>
      <c r="L88" s="184" t="s">
        <v>378</v>
      </c>
      <c r="M88" s="184" t="s">
        <v>379</v>
      </c>
      <c r="N88" s="200" t="s">
        <v>380</v>
      </c>
      <c r="O88" s="185" t="s">
        <v>381</v>
      </c>
      <c r="P88" s="184" t="s">
        <v>378</v>
      </c>
      <c r="Q88" s="184" t="s">
        <v>379</v>
      </c>
      <c r="R88" s="200" t="s">
        <v>380</v>
      </c>
      <c r="S88" s="185" t="s">
        <v>381</v>
      </c>
    </row>
    <row r="89" spans="2:19" ht="29.25" customHeight="1" x14ac:dyDescent="0.25">
      <c r="B89" s="793"/>
      <c r="C89" s="771"/>
      <c r="D89" s="787" t="s">
        <v>567</v>
      </c>
      <c r="E89" s="789"/>
      <c r="F89" s="787"/>
      <c r="G89" s="791"/>
      <c r="H89" s="745"/>
      <c r="I89" s="745"/>
      <c r="J89" s="745"/>
      <c r="K89" s="747"/>
      <c r="L89" s="745"/>
      <c r="M89" s="745"/>
      <c r="N89" s="745"/>
      <c r="O89" s="747"/>
      <c r="P89" s="745"/>
      <c r="Q89" s="745"/>
      <c r="R89" s="745"/>
      <c r="S89" s="747"/>
    </row>
    <row r="90" spans="2:19" ht="29.25" customHeight="1" x14ac:dyDescent="0.25">
      <c r="B90" s="793"/>
      <c r="C90" s="771"/>
      <c r="D90" s="788"/>
      <c r="E90" s="790"/>
      <c r="F90" s="788"/>
      <c r="G90" s="792"/>
      <c r="H90" s="746"/>
      <c r="I90" s="746"/>
      <c r="J90" s="746"/>
      <c r="K90" s="748"/>
      <c r="L90" s="746"/>
      <c r="M90" s="746"/>
      <c r="N90" s="746"/>
      <c r="O90" s="748"/>
      <c r="P90" s="746"/>
      <c r="Q90" s="746"/>
      <c r="R90" s="746"/>
      <c r="S90" s="748"/>
    </row>
    <row r="91" spans="2:19" ht="36" outlineLevel="1" x14ac:dyDescent="0.25">
      <c r="B91" s="793"/>
      <c r="C91" s="771"/>
      <c r="D91" s="184" t="s">
        <v>378</v>
      </c>
      <c r="E91" s="184" t="s">
        <v>379</v>
      </c>
      <c r="F91" s="200" t="s">
        <v>380</v>
      </c>
      <c r="G91" s="185" t="s">
        <v>381</v>
      </c>
      <c r="H91" s="184" t="s">
        <v>378</v>
      </c>
      <c r="I91" s="184" t="s">
        <v>379</v>
      </c>
      <c r="J91" s="200" t="s">
        <v>380</v>
      </c>
      <c r="K91" s="185" t="s">
        <v>381</v>
      </c>
      <c r="L91" s="184" t="s">
        <v>378</v>
      </c>
      <c r="M91" s="184" t="s">
        <v>379</v>
      </c>
      <c r="N91" s="200" t="s">
        <v>380</v>
      </c>
      <c r="O91" s="185" t="s">
        <v>381</v>
      </c>
      <c r="P91" s="184" t="s">
        <v>378</v>
      </c>
      <c r="Q91" s="184" t="s">
        <v>379</v>
      </c>
      <c r="R91" s="200" t="s">
        <v>380</v>
      </c>
      <c r="S91" s="185" t="s">
        <v>381</v>
      </c>
    </row>
    <row r="92" spans="2:19" ht="29.25" customHeight="1" outlineLevel="1" x14ac:dyDescent="0.25">
      <c r="B92" s="793"/>
      <c r="C92" s="771"/>
      <c r="D92" s="787"/>
      <c r="E92" s="789"/>
      <c r="F92" s="787"/>
      <c r="G92" s="791"/>
      <c r="H92" s="745"/>
      <c r="I92" s="745"/>
      <c r="J92" s="745"/>
      <c r="K92" s="747"/>
      <c r="L92" s="745"/>
      <c r="M92" s="745"/>
      <c r="N92" s="745"/>
      <c r="O92" s="747"/>
      <c r="P92" s="745"/>
      <c r="Q92" s="745"/>
      <c r="R92" s="745"/>
      <c r="S92" s="747"/>
    </row>
    <row r="93" spans="2:19" ht="29.25" customHeight="1" outlineLevel="1" x14ac:dyDescent="0.25">
      <c r="B93" s="793"/>
      <c r="C93" s="771"/>
      <c r="D93" s="788"/>
      <c r="E93" s="790"/>
      <c r="F93" s="788"/>
      <c r="G93" s="792"/>
      <c r="H93" s="746"/>
      <c r="I93" s="746"/>
      <c r="J93" s="746"/>
      <c r="K93" s="748"/>
      <c r="L93" s="746"/>
      <c r="M93" s="746"/>
      <c r="N93" s="746"/>
      <c r="O93" s="748"/>
      <c r="P93" s="746"/>
      <c r="Q93" s="746"/>
      <c r="R93" s="746"/>
      <c r="S93" s="748"/>
    </row>
    <row r="94" spans="2:19" ht="36" outlineLevel="1" x14ac:dyDescent="0.25">
      <c r="B94" s="793"/>
      <c r="C94" s="771"/>
      <c r="D94" s="184" t="s">
        <v>378</v>
      </c>
      <c r="E94" s="184" t="s">
        <v>379</v>
      </c>
      <c r="F94" s="200" t="s">
        <v>380</v>
      </c>
      <c r="G94" s="185" t="s">
        <v>381</v>
      </c>
      <c r="H94" s="184" t="s">
        <v>378</v>
      </c>
      <c r="I94" s="184" t="s">
        <v>379</v>
      </c>
      <c r="J94" s="200" t="s">
        <v>380</v>
      </c>
      <c r="K94" s="185" t="s">
        <v>381</v>
      </c>
      <c r="L94" s="184" t="s">
        <v>378</v>
      </c>
      <c r="M94" s="184" t="s">
        <v>379</v>
      </c>
      <c r="N94" s="200" t="s">
        <v>380</v>
      </c>
      <c r="O94" s="185" t="s">
        <v>381</v>
      </c>
      <c r="P94" s="184" t="s">
        <v>378</v>
      </c>
      <c r="Q94" s="184" t="s">
        <v>379</v>
      </c>
      <c r="R94" s="200" t="s">
        <v>380</v>
      </c>
      <c r="S94" s="185" t="s">
        <v>381</v>
      </c>
    </row>
    <row r="95" spans="2:19" ht="29.25" customHeight="1" outlineLevel="1" x14ac:dyDescent="0.25">
      <c r="B95" s="793"/>
      <c r="C95" s="771"/>
      <c r="D95" s="787"/>
      <c r="E95" s="789"/>
      <c r="F95" s="787"/>
      <c r="G95" s="791"/>
      <c r="H95" s="745"/>
      <c r="I95" s="745"/>
      <c r="J95" s="745"/>
      <c r="K95" s="747"/>
      <c r="L95" s="745"/>
      <c r="M95" s="745"/>
      <c r="N95" s="745"/>
      <c r="O95" s="747"/>
      <c r="P95" s="745"/>
      <c r="Q95" s="745"/>
      <c r="R95" s="745"/>
      <c r="S95" s="747"/>
    </row>
    <row r="96" spans="2:19" ht="29.25" customHeight="1" outlineLevel="1" x14ac:dyDescent="0.25">
      <c r="B96" s="793"/>
      <c r="C96" s="771"/>
      <c r="D96" s="788"/>
      <c r="E96" s="790"/>
      <c r="F96" s="788"/>
      <c r="G96" s="792"/>
      <c r="H96" s="746"/>
      <c r="I96" s="746"/>
      <c r="J96" s="746"/>
      <c r="K96" s="748"/>
      <c r="L96" s="746"/>
      <c r="M96" s="746"/>
      <c r="N96" s="746"/>
      <c r="O96" s="748"/>
      <c r="P96" s="746"/>
      <c r="Q96" s="746"/>
      <c r="R96" s="746"/>
      <c r="S96" s="748"/>
    </row>
    <row r="97" spans="2:19" ht="36" outlineLevel="1" x14ac:dyDescent="0.25">
      <c r="B97" s="793"/>
      <c r="C97" s="771"/>
      <c r="D97" s="184" t="s">
        <v>378</v>
      </c>
      <c r="E97" s="184" t="s">
        <v>379</v>
      </c>
      <c r="F97" s="200" t="s">
        <v>380</v>
      </c>
      <c r="G97" s="185" t="s">
        <v>381</v>
      </c>
      <c r="H97" s="184" t="s">
        <v>378</v>
      </c>
      <c r="I97" s="184" t="s">
        <v>379</v>
      </c>
      <c r="J97" s="200" t="s">
        <v>380</v>
      </c>
      <c r="K97" s="185" t="s">
        <v>381</v>
      </c>
      <c r="L97" s="184" t="s">
        <v>378</v>
      </c>
      <c r="M97" s="184" t="s">
        <v>379</v>
      </c>
      <c r="N97" s="200" t="s">
        <v>380</v>
      </c>
      <c r="O97" s="185" t="s">
        <v>381</v>
      </c>
      <c r="P97" s="184" t="s">
        <v>378</v>
      </c>
      <c r="Q97" s="184" t="s">
        <v>379</v>
      </c>
      <c r="R97" s="200" t="s">
        <v>380</v>
      </c>
      <c r="S97" s="185" t="s">
        <v>381</v>
      </c>
    </row>
    <row r="98" spans="2:19" ht="29.25" customHeight="1" outlineLevel="1" x14ac:dyDescent="0.25">
      <c r="B98" s="793"/>
      <c r="C98" s="771"/>
      <c r="D98" s="787"/>
      <c r="E98" s="789"/>
      <c r="F98" s="787"/>
      <c r="G98" s="791"/>
      <c r="H98" s="745"/>
      <c r="I98" s="745"/>
      <c r="J98" s="745"/>
      <c r="K98" s="747"/>
      <c r="L98" s="745"/>
      <c r="M98" s="745"/>
      <c r="N98" s="745"/>
      <c r="O98" s="747"/>
      <c r="P98" s="745"/>
      <c r="Q98" s="745"/>
      <c r="R98" s="745"/>
      <c r="S98" s="747"/>
    </row>
    <row r="99" spans="2:19" ht="29.25" customHeight="1" outlineLevel="1" x14ac:dyDescent="0.25">
      <c r="B99" s="793"/>
      <c r="C99" s="761"/>
      <c r="D99" s="788"/>
      <c r="E99" s="790"/>
      <c r="F99" s="788"/>
      <c r="G99" s="792"/>
      <c r="H99" s="746"/>
      <c r="I99" s="746"/>
      <c r="J99" s="746"/>
      <c r="K99" s="748"/>
      <c r="L99" s="746"/>
      <c r="M99" s="746"/>
      <c r="N99" s="746"/>
      <c r="O99" s="748"/>
      <c r="P99" s="746"/>
      <c r="Q99" s="746"/>
      <c r="R99" s="746"/>
      <c r="S99" s="748"/>
    </row>
    <row r="100" spans="2:19" ht="15.75" thickBot="1" x14ac:dyDescent="0.3">
      <c r="B100" s="173"/>
      <c r="C100" s="173"/>
    </row>
    <row r="101" spans="2:19" ht="15.75" thickBot="1" x14ac:dyDescent="0.3">
      <c r="B101" s="173"/>
      <c r="C101" s="173"/>
      <c r="D101" s="779" t="s">
        <v>317</v>
      </c>
      <c r="E101" s="780"/>
      <c r="F101" s="780"/>
      <c r="G101" s="781"/>
      <c r="H101" s="742" t="s">
        <v>382</v>
      </c>
      <c r="I101" s="743"/>
      <c r="J101" s="743"/>
      <c r="K101" s="744"/>
      <c r="L101" s="742" t="s">
        <v>319</v>
      </c>
      <c r="M101" s="743"/>
      <c r="N101" s="743"/>
      <c r="O101" s="744"/>
      <c r="P101" s="742" t="s">
        <v>320</v>
      </c>
      <c r="Q101" s="743"/>
      <c r="R101" s="743"/>
      <c r="S101" s="744"/>
    </row>
    <row r="102" spans="2:19" ht="33.75" customHeight="1" x14ac:dyDescent="0.25">
      <c r="B102" s="782" t="s">
        <v>383</v>
      </c>
      <c r="C102" s="772" t="s">
        <v>384</v>
      </c>
      <c r="D102" s="231" t="s">
        <v>385</v>
      </c>
      <c r="E102" s="232" t="s">
        <v>386</v>
      </c>
      <c r="F102" s="734" t="s">
        <v>387</v>
      </c>
      <c r="G102" s="735"/>
      <c r="H102" s="231" t="s">
        <v>385</v>
      </c>
      <c r="I102" s="232" t="s">
        <v>386</v>
      </c>
      <c r="J102" s="734" t="s">
        <v>387</v>
      </c>
      <c r="K102" s="735"/>
      <c r="L102" s="231" t="s">
        <v>385</v>
      </c>
      <c r="M102" s="232" t="s">
        <v>386</v>
      </c>
      <c r="N102" s="734" t="s">
        <v>387</v>
      </c>
      <c r="O102" s="735"/>
      <c r="P102" s="231" t="s">
        <v>385</v>
      </c>
      <c r="Q102" s="232" t="s">
        <v>386</v>
      </c>
      <c r="R102" s="734" t="s">
        <v>387</v>
      </c>
      <c r="S102" s="735"/>
    </row>
    <row r="103" spans="2:19" ht="30" customHeight="1" x14ac:dyDescent="0.25">
      <c r="B103" s="783"/>
      <c r="C103" s="773"/>
      <c r="D103" s="233"/>
      <c r="E103" s="234"/>
      <c r="F103" s="785"/>
      <c r="G103" s="786"/>
      <c r="H103" s="235"/>
      <c r="I103" s="236"/>
      <c r="J103" s="749"/>
      <c r="K103" s="750"/>
      <c r="L103" s="235"/>
      <c r="M103" s="236"/>
      <c r="N103" s="749"/>
      <c r="O103" s="750"/>
      <c r="P103" s="235"/>
      <c r="Q103" s="236"/>
      <c r="R103" s="749"/>
      <c r="S103" s="750"/>
    </row>
    <row r="104" spans="2:19" ht="32.25" customHeight="1" x14ac:dyDescent="0.25">
      <c r="B104" s="783"/>
      <c r="C104" s="782" t="s">
        <v>388</v>
      </c>
      <c r="D104" s="237" t="s">
        <v>385</v>
      </c>
      <c r="E104" s="184" t="s">
        <v>386</v>
      </c>
      <c r="F104" s="184" t="s">
        <v>389</v>
      </c>
      <c r="G104" s="207" t="s">
        <v>390</v>
      </c>
      <c r="H104" s="237" t="s">
        <v>385</v>
      </c>
      <c r="I104" s="184" t="s">
        <v>386</v>
      </c>
      <c r="J104" s="184" t="s">
        <v>389</v>
      </c>
      <c r="K104" s="207" t="s">
        <v>390</v>
      </c>
      <c r="L104" s="237" t="s">
        <v>385</v>
      </c>
      <c r="M104" s="184" t="s">
        <v>386</v>
      </c>
      <c r="N104" s="184" t="s">
        <v>389</v>
      </c>
      <c r="O104" s="207" t="s">
        <v>390</v>
      </c>
      <c r="P104" s="237" t="s">
        <v>385</v>
      </c>
      <c r="Q104" s="184" t="s">
        <v>386</v>
      </c>
      <c r="R104" s="184" t="s">
        <v>389</v>
      </c>
      <c r="S104" s="207" t="s">
        <v>390</v>
      </c>
    </row>
    <row r="105" spans="2:19" ht="27.75" customHeight="1" x14ac:dyDescent="0.25">
      <c r="B105" s="783"/>
      <c r="C105" s="783"/>
      <c r="D105" s="233"/>
      <c r="E105" s="202"/>
      <c r="F105" s="218"/>
      <c r="G105" s="227"/>
      <c r="H105" s="235"/>
      <c r="I105" s="204"/>
      <c r="J105" s="220"/>
      <c r="K105" s="230"/>
      <c r="L105" s="235"/>
      <c r="M105" s="204"/>
      <c r="N105" s="220"/>
      <c r="O105" s="230"/>
      <c r="P105" s="235"/>
      <c r="Q105" s="204"/>
      <c r="R105" s="220"/>
      <c r="S105" s="230"/>
    </row>
    <row r="106" spans="2:19" ht="27.75" customHeight="1" outlineLevel="1" x14ac:dyDescent="0.25">
      <c r="B106" s="783"/>
      <c r="C106" s="783"/>
      <c r="D106" s="237" t="s">
        <v>385</v>
      </c>
      <c r="E106" s="184" t="s">
        <v>386</v>
      </c>
      <c r="F106" s="184" t="s">
        <v>389</v>
      </c>
      <c r="G106" s="207" t="s">
        <v>390</v>
      </c>
      <c r="H106" s="237" t="s">
        <v>385</v>
      </c>
      <c r="I106" s="184" t="s">
        <v>386</v>
      </c>
      <c r="J106" s="184" t="s">
        <v>389</v>
      </c>
      <c r="K106" s="207" t="s">
        <v>390</v>
      </c>
      <c r="L106" s="237" t="s">
        <v>385</v>
      </c>
      <c r="M106" s="184" t="s">
        <v>386</v>
      </c>
      <c r="N106" s="184" t="s">
        <v>389</v>
      </c>
      <c r="O106" s="207" t="s">
        <v>390</v>
      </c>
      <c r="P106" s="237" t="s">
        <v>385</v>
      </c>
      <c r="Q106" s="184" t="s">
        <v>386</v>
      </c>
      <c r="R106" s="184" t="s">
        <v>389</v>
      </c>
      <c r="S106" s="207" t="s">
        <v>390</v>
      </c>
    </row>
    <row r="107" spans="2:19" ht="27.75" customHeight="1" outlineLevel="1" x14ac:dyDescent="0.25">
      <c r="B107" s="783"/>
      <c r="C107" s="783"/>
      <c r="D107" s="233"/>
      <c r="E107" s="202"/>
      <c r="F107" s="218"/>
      <c r="G107" s="227"/>
      <c r="H107" s="235"/>
      <c r="I107" s="204"/>
      <c r="J107" s="220"/>
      <c r="K107" s="230"/>
      <c r="L107" s="235"/>
      <c r="M107" s="204"/>
      <c r="N107" s="220"/>
      <c r="O107" s="230"/>
      <c r="P107" s="235"/>
      <c r="Q107" s="204"/>
      <c r="R107" s="220"/>
      <c r="S107" s="230"/>
    </row>
    <row r="108" spans="2:19" ht="27.75" customHeight="1" outlineLevel="1" x14ac:dyDescent="0.25">
      <c r="B108" s="783"/>
      <c r="C108" s="783"/>
      <c r="D108" s="237" t="s">
        <v>385</v>
      </c>
      <c r="E108" s="184" t="s">
        <v>386</v>
      </c>
      <c r="F108" s="184" t="s">
        <v>389</v>
      </c>
      <c r="G108" s="207" t="s">
        <v>390</v>
      </c>
      <c r="H108" s="237" t="s">
        <v>385</v>
      </c>
      <c r="I108" s="184" t="s">
        <v>386</v>
      </c>
      <c r="J108" s="184" t="s">
        <v>389</v>
      </c>
      <c r="K108" s="207" t="s">
        <v>390</v>
      </c>
      <c r="L108" s="237" t="s">
        <v>385</v>
      </c>
      <c r="M108" s="184" t="s">
        <v>386</v>
      </c>
      <c r="N108" s="184" t="s">
        <v>389</v>
      </c>
      <c r="O108" s="207" t="s">
        <v>390</v>
      </c>
      <c r="P108" s="237" t="s">
        <v>385</v>
      </c>
      <c r="Q108" s="184" t="s">
        <v>386</v>
      </c>
      <c r="R108" s="184" t="s">
        <v>389</v>
      </c>
      <c r="S108" s="207" t="s">
        <v>390</v>
      </c>
    </row>
    <row r="109" spans="2:19" ht="27.75" customHeight="1" outlineLevel="1" x14ac:dyDescent="0.25">
      <c r="B109" s="783"/>
      <c r="C109" s="783"/>
      <c r="D109" s="233"/>
      <c r="E109" s="202"/>
      <c r="F109" s="218"/>
      <c r="G109" s="227"/>
      <c r="H109" s="235"/>
      <c r="I109" s="204"/>
      <c r="J109" s="220"/>
      <c r="K109" s="230"/>
      <c r="L109" s="235"/>
      <c r="M109" s="204"/>
      <c r="N109" s="220"/>
      <c r="O109" s="230"/>
      <c r="P109" s="235"/>
      <c r="Q109" s="204"/>
      <c r="R109" s="220"/>
      <c r="S109" s="230"/>
    </row>
    <row r="110" spans="2:19" ht="27.75" customHeight="1" outlineLevel="1" x14ac:dyDescent="0.25">
      <c r="B110" s="783"/>
      <c r="C110" s="783"/>
      <c r="D110" s="237" t="s">
        <v>385</v>
      </c>
      <c r="E110" s="184" t="s">
        <v>386</v>
      </c>
      <c r="F110" s="184" t="s">
        <v>389</v>
      </c>
      <c r="G110" s="207" t="s">
        <v>390</v>
      </c>
      <c r="H110" s="237" t="s">
        <v>385</v>
      </c>
      <c r="I110" s="184" t="s">
        <v>386</v>
      </c>
      <c r="J110" s="184" t="s">
        <v>389</v>
      </c>
      <c r="K110" s="207" t="s">
        <v>390</v>
      </c>
      <c r="L110" s="237" t="s">
        <v>385</v>
      </c>
      <c r="M110" s="184" t="s">
        <v>386</v>
      </c>
      <c r="N110" s="184" t="s">
        <v>389</v>
      </c>
      <c r="O110" s="207" t="s">
        <v>390</v>
      </c>
      <c r="P110" s="237" t="s">
        <v>385</v>
      </c>
      <c r="Q110" s="184" t="s">
        <v>386</v>
      </c>
      <c r="R110" s="184" t="s">
        <v>389</v>
      </c>
      <c r="S110" s="207" t="s">
        <v>390</v>
      </c>
    </row>
    <row r="111" spans="2:19" ht="27.75" customHeight="1" outlineLevel="1" x14ac:dyDescent="0.25">
      <c r="B111" s="784"/>
      <c r="C111" s="784"/>
      <c r="D111" s="233"/>
      <c r="E111" s="202"/>
      <c r="F111" s="218"/>
      <c r="G111" s="227"/>
      <c r="H111" s="235"/>
      <c r="I111" s="204"/>
      <c r="J111" s="220"/>
      <c r="K111" s="230"/>
      <c r="L111" s="235"/>
      <c r="M111" s="204"/>
      <c r="N111" s="220"/>
      <c r="O111" s="230"/>
      <c r="P111" s="235"/>
      <c r="Q111" s="204"/>
      <c r="R111" s="220"/>
      <c r="S111" s="230"/>
    </row>
    <row r="112" spans="2:19" ht="26.25" customHeight="1" x14ac:dyDescent="0.25">
      <c r="B112" s="774" t="s">
        <v>391</v>
      </c>
      <c r="C112" s="777" t="s">
        <v>392</v>
      </c>
      <c r="D112" s="238" t="s">
        <v>393</v>
      </c>
      <c r="E112" s="238" t="s">
        <v>394</v>
      </c>
      <c r="F112" s="238" t="s">
        <v>316</v>
      </c>
      <c r="G112" s="239" t="s">
        <v>395</v>
      </c>
      <c r="H112" s="240" t="s">
        <v>393</v>
      </c>
      <c r="I112" s="238" t="s">
        <v>394</v>
      </c>
      <c r="J112" s="238" t="s">
        <v>316</v>
      </c>
      <c r="K112" s="239" t="s">
        <v>395</v>
      </c>
      <c r="L112" s="238" t="s">
        <v>393</v>
      </c>
      <c r="M112" s="238" t="s">
        <v>394</v>
      </c>
      <c r="N112" s="238" t="s">
        <v>316</v>
      </c>
      <c r="O112" s="239" t="s">
        <v>395</v>
      </c>
      <c r="P112" s="238" t="s">
        <v>393</v>
      </c>
      <c r="Q112" s="238" t="s">
        <v>394</v>
      </c>
      <c r="R112" s="238" t="s">
        <v>316</v>
      </c>
      <c r="S112" s="239" t="s">
        <v>395</v>
      </c>
    </row>
    <row r="113" spans="2:19" ht="32.25" customHeight="1" x14ac:dyDescent="0.25">
      <c r="B113" s="775"/>
      <c r="C113" s="778"/>
      <c r="D113" s="201">
        <v>50</v>
      </c>
      <c r="E113" s="201" t="s">
        <v>448</v>
      </c>
      <c r="F113" s="201" t="s">
        <v>482</v>
      </c>
      <c r="G113" s="201" t="s">
        <v>555</v>
      </c>
      <c r="H113" s="223">
        <v>50</v>
      </c>
      <c r="I113" s="203" t="s">
        <v>448</v>
      </c>
      <c r="J113" s="203" t="s">
        <v>482</v>
      </c>
      <c r="K113" s="224" t="s">
        <v>555</v>
      </c>
      <c r="L113" s="203">
        <v>8</v>
      </c>
      <c r="M113" s="203" t="s">
        <v>448</v>
      </c>
      <c r="N113" s="203" t="s">
        <v>482</v>
      </c>
      <c r="O113" s="224" t="s">
        <v>555</v>
      </c>
      <c r="P113" s="203"/>
      <c r="Q113" s="203"/>
      <c r="R113" s="203"/>
      <c r="S113" s="224"/>
    </row>
    <row r="114" spans="2:19" ht="32.25" customHeight="1" x14ac:dyDescent="0.25">
      <c r="B114" s="775"/>
      <c r="C114" s="774" t="s">
        <v>396</v>
      </c>
      <c r="D114" s="184" t="s">
        <v>397</v>
      </c>
      <c r="E114" s="738" t="s">
        <v>398</v>
      </c>
      <c r="F114" s="739"/>
      <c r="G114" s="185" t="s">
        <v>399</v>
      </c>
      <c r="H114" s="184" t="s">
        <v>397</v>
      </c>
      <c r="I114" s="738" t="s">
        <v>398</v>
      </c>
      <c r="J114" s="739"/>
      <c r="K114" s="185" t="s">
        <v>399</v>
      </c>
      <c r="L114" s="184" t="s">
        <v>397</v>
      </c>
      <c r="M114" s="738" t="s">
        <v>398</v>
      </c>
      <c r="N114" s="739"/>
      <c r="O114" s="185" t="s">
        <v>399</v>
      </c>
      <c r="P114" s="184" t="s">
        <v>397</v>
      </c>
      <c r="Q114" s="184" t="s">
        <v>398</v>
      </c>
      <c r="R114" s="738" t="s">
        <v>398</v>
      </c>
      <c r="S114" s="739"/>
    </row>
    <row r="115" spans="2:19" ht="23.25" customHeight="1" x14ac:dyDescent="0.25">
      <c r="B115" s="775"/>
      <c r="C115" s="775"/>
      <c r="D115" s="241">
        <v>15000</v>
      </c>
      <c r="E115" s="762" t="s">
        <v>443</v>
      </c>
      <c r="F115" s="763"/>
      <c r="G115" s="188">
        <v>150</v>
      </c>
      <c r="H115" s="242">
        <v>15000</v>
      </c>
      <c r="I115" s="740" t="s">
        <v>443</v>
      </c>
      <c r="J115" s="741"/>
      <c r="K115" s="213">
        <v>150</v>
      </c>
      <c r="L115" s="242">
        <v>2132</v>
      </c>
      <c r="M115" s="740" t="s">
        <v>443</v>
      </c>
      <c r="N115" s="741"/>
      <c r="O115" s="191">
        <v>150</v>
      </c>
      <c r="P115" s="242"/>
      <c r="Q115" s="189"/>
      <c r="R115" s="740"/>
      <c r="S115" s="741"/>
    </row>
    <row r="116" spans="2:19" ht="23.25" customHeight="1" outlineLevel="1" x14ac:dyDescent="0.25">
      <c r="B116" s="775"/>
      <c r="C116" s="775"/>
      <c r="D116" s="184" t="s">
        <v>397</v>
      </c>
      <c r="E116" s="738" t="s">
        <v>398</v>
      </c>
      <c r="F116" s="739"/>
      <c r="G116" s="185" t="s">
        <v>399</v>
      </c>
      <c r="H116" s="184" t="s">
        <v>397</v>
      </c>
      <c r="I116" s="738" t="s">
        <v>398</v>
      </c>
      <c r="J116" s="739"/>
      <c r="K116" s="185" t="s">
        <v>399</v>
      </c>
      <c r="L116" s="184" t="s">
        <v>397</v>
      </c>
      <c r="M116" s="738" t="s">
        <v>398</v>
      </c>
      <c r="N116" s="739"/>
      <c r="O116" s="185" t="s">
        <v>399</v>
      </c>
      <c r="P116" s="184" t="s">
        <v>397</v>
      </c>
      <c r="Q116" s="184" t="s">
        <v>398</v>
      </c>
      <c r="R116" s="738" t="s">
        <v>398</v>
      </c>
      <c r="S116" s="739"/>
    </row>
    <row r="117" spans="2:19" ht="23.25" customHeight="1" outlineLevel="1" x14ac:dyDescent="0.25">
      <c r="B117" s="775"/>
      <c r="C117" s="775"/>
      <c r="D117" s="241"/>
      <c r="E117" s="762"/>
      <c r="F117" s="763"/>
      <c r="G117" s="188"/>
      <c r="H117" s="242"/>
      <c r="I117" s="740"/>
      <c r="J117" s="741"/>
      <c r="K117" s="191"/>
      <c r="L117" s="242"/>
      <c r="M117" s="740"/>
      <c r="N117" s="741"/>
      <c r="O117" s="191"/>
      <c r="P117" s="242"/>
      <c r="Q117" s="189"/>
      <c r="R117" s="740"/>
      <c r="S117" s="741"/>
    </row>
    <row r="118" spans="2:19" ht="23.25" customHeight="1" outlineLevel="1" x14ac:dyDescent="0.25">
      <c r="B118" s="775"/>
      <c r="C118" s="775"/>
      <c r="D118" s="184" t="s">
        <v>397</v>
      </c>
      <c r="E118" s="738" t="s">
        <v>398</v>
      </c>
      <c r="F118" s="739"/>
      <c r="G118" s="185" t="s">
        <v>399</v>
      </c>
      <c r="H118" s="184" t="s">
        <v>397</v>
      </c>
      <c r="I118" s="738" t="s">
        <v>398</v>
      </c>
      <c r="J118" s="739"/>
      <c r="K118" s="185" t="s">
        <v>399</v>
      </c>
      <c r="L118" s="184" t="s">
        <v>397</v>
      </c>
      <c r="M118" s="738" t="s">
        <v>398</v>
      </c>
      <c r="N118" s="739"/>
      <c r="O118" s="185" t="s">
        <v>399</v>
      </c>
      <c r="P118" s="184" t="s">
        <v>397</v>
      </c>
      <c r="Q118" s="184" t="s">
        <v>398</v>
      </c>
      <c r="R118" s="738" t="s">
        <v>398</v>
      </c>
      <c r="S118" s="739"/>
    </row>
    <row r="119" spans="2:19" ht="23.25" customHeight="1" outlineLevel="1" x14ac:dyDescent="0.25">
      <c r="B119" s="775"/>
      <c r="C119" s="775"/>
      <c r="D119" s="241"/>
      <c r="E119" s="762"/>
      <c r="F119" s="763"/>
      <c r="G119" s="188"/>
      <c r="H119" s="242"/>
      <c r="I119" s="740"/>
      <c r="J119" s="741"/>
      <c r="K119" s="191"/>
      <c r="L119" s="242"/>
      <c r="M119" s="740"/>
      <c r="N119" s="741"/>
      <c r="O119" s="191"/>
      <c r="P119" s="242"/>
      <c r="Q119" s="189"/>
      <c r="R119" s="740"/>
      <c r="S119" s="741"/>
    </row>
    <row r="120" spans="2:19" ht="23.25" customHeight="1" outlineLevel="1" x14ac:dyDescent="0.25">
      <c r="B120" s="775"/>
      <c r="C120" s="775"/>
      <c r="D120" s="184" t="s">
        <v>397</v>
      </c>
      <c r="E120" s="738" t="s">
        <v>398</v>
      </c>
      <c r="F120" s="739"/>
      <c r="G120" s="185" t="s">
        <v>399</v>
      </c>
      <c r="H120" s="184" t="s">
        <v>397</v>
      </c>
      <c r="I120" s="738" t="s">
        <v>398</v>
      </c>
      <c r="J120" s="739"/>
      <c r="K120" s="185" t="s">
        <v>399</v>
      </c>
      <c r="L120" s="184" t="s">
        <v>397</v>
      </c>
      <c r="M120" s="738" t="s">
        <v>398</v>
      </c>
      <c r="N120" s="739"/>
      <c r="O120" s="185" t="s">
        <v>399</v>
      </c>
      <c r="P120" s="184" t="s">
        <v>397</v>
      </c>
      <c r="Q120" s="184" t="s">
        <v>398</v>
      </c>
      <c r="R120" s="738" t="s">
        <v>398</v>
      </c>
      <c r="S120" s="739"/>
    </row>
    <row r="121" spans="2:19" ht="23.25" customHeight="1" outlineLevel="1" x14ac:dyDescent="0.25">
      <c r="B121" s="776"/>
      <c r="C121" s="776"/>
      <c r="D121" s="241"/>
      <c r="E121" s="762"/>
      <c r="F121" s="763"/>
      <c r="G121" s="188"/>
      <c r="H121" s="242"/>
      <c r="I121" s="740"/>
      <c r="J121" s="741"/>
      <c r="K121" s="191"/>
      <c r="L121" s="242"/>
      <c r="M121" s="740"/>
      <c r="N121" s="741"/>
      <c r="O121" s="191"/>
      <c r="P121" s="242"/>
      <c r="Q121" s="189"/>
      <c r="R121" s="740"/>
      <c r="S121" s="741"/>
    </row>
    <row r="122" spans="2:19" ht="15.75" thickBot="1" x14ac:dyDescent="0.3">
      <c r="B122" s="173"/>
      <c r="C122" s="173"/>
    </row>
    <row r="123" spans="2:19" ht="15.75" thickBot="1" x14ac:dyDescent="0.3">
      <c r="B123" s="173"/>
      <c r="C123" s="173"/>
      <c r="D123" s="779" t="s">
        <v>317</v>
      </c>
      <c r="E123" s="780"/>
      <c r="F123" s="780"/>
      <c r="G123" s="781"/>
      <c r="H123" s="779" t="s">
        <v>318</v>
      </c>
      <c r="I123" s="780"/>
      <c r="J123" s="780"/>
      <c r="K123" s="781"/>
      <c r="L123" s="780" t="s">
        <v>319</v>
      </c>
      <c r="M123" s="780"/>
      <c r="N123" s="780"/>
      <c r="O123" s="780"/>
      <c r="P123" s="779" t="s">
        <v>320</v>
      </c>
      <c r="Q123" s="780"/>
      <c r="R123" s="780"/>
      <c r="S123" s="781"/>
    </row>
    <row r="124" spans="2:19" x14ac:dyDescent="0.25">
      <c r="B124" s="772" t="s">
        <v>400</v>
      </c>
      <c r="C124" s="772" t="s">
        <v>401</v>
      </c>
      <c r="D124" s="734" t="s">
        <v>402</v>
      </c>
      <c r="E124" s="764"/>
      <c r="F124" s="764"/>
      <c r="G124" s="735"/>
      <c r="H124" s="734" t="s">
        <v>402</v>
      </c>
      <c r="I124" s="764"/>
      <c r="J124" s="764"/>
      <c r="K124" s="735"/>
      <c r="L124" s="734" t="s">
        <v>402</v>
      </c>
      <c r="M124" s="764"/>
      <c r="N124" s="764"/>
      <c r="O124" s="735"/>
      <c r="P124" s="734" t="s">
        <v>402</v>
      </c>
      <c r="Q124" s="764"/>
      <c r="R124" s="764"/>
      <c r="S124" s="735"/>
    </row>
    <row r="125" spans="2:19" ht="45" customHeight="1" x14ac:dyDescent="0.25">
      <c r="B125" s="773"/>
      <c r="C125" s="773"/>
      <c r="D125" s="765" t="s">
        <v>468</v>
      </c>
      <c r="E125" s="766"/>
      <c r="F125" s="766"/>
      <c r="G125" s="767"/>
      <c r="H125" s="768" t="s">
        <v>453</v>
      </c>
      <c r="I125" s="769"/>
      <c r="J125" s="769"/>
      <c r="K125" s="770"/>
      <c r="L125" s="768" t="s">
        <v>462</v>
      </c>
      <c r="M125" s="769"/>
      <c r="N125" s="769"/>
      <c r="O125" s="770"/>
      <c r="P125" s="768"/>
      <c r="Q125" s="769"/>
      <c r="R125" s="769"/>
      <c r="S125" s="770"/>
    </row>
    <row r="126" spans="2:19" ht="32.25" customHeight="1" x14ac:dyDescent="0.25">
      <c r="B126" s="760" t="s">
        <v>403</v>
      </c>
      <c r="C126" s="760" t="s">
        <v>404</v>
      </c>
      <c r="D126" s="238" t="s">
        <v>405</v>
      </c>
      <c r="E126" s="206" t="s">
        <v>316</v>
      </c>
      <c r="F126" s="184" t="s">
        <v>338</v>
      </c>
      <c r="G126" s="185" t="s">
        <v>355</v>
      </c>
      <c r="H126" s="238" t="s">
        <v>405</v>
      </c>
      <c r="I126" s="252" t="s">
        <v>316</v>
      </c>
      <c r="J126" s="184" t="s">
        <v>338</v>
      </c>
      <c r="K126" s="185" t="s">
        <v>355</v>
      </c>
      <c r="L126" s="238" t="s">
        <v>405</v>
      </c>
      <c r="M126" s="252" t="s">
        <v>316</v>
      </c>
      <c r="N126" s="184" t="s">
        <v>338</v>
      </c>
      <c r="O126" s="185" t="s">
        <v>355</v>
      </c>
      <c r="P126" s="238" t="s">
        <v>405</v>
      </c>
      <c r="Q126" s="252" t="s">
        <v>316</v>
      </c>
      <c r="R126" s="184" t="s">
        <v>338</v>
      </c>
      <c r="S126" s="185" t="s">
        <v>355</v>
      </c>
    </row>
    <row r="127" spans="2:19" ht="23.25" customHeight="1" x14ac:dyDescent="0.25">
      <c r="B127" s="771"/>
      <c r="C127" s="761"/>
      <c r="D127" s="201"/>
      <c r="E127" s="243"/>
      <c r="F127" s="187"/>
      <c r="G127" s="222"/>
      <c r="H127" s="203"/>
      <c r="I127" s="255"/>
      <c r="J127" s="203"/>
      <c r="K127" s="253"/>
      <c r="L127" s="203"/>
      <c r="M127" s="255"/>
      <c r="N127" s="203" t="s">
        <v>493</v>
      </c>
      <c r="O127" s="253"/>
      <c r="P127" s="203"/>
      <c r="Q127" s="255"/>
      <c r="R127" s="203"/>
      <c r="S127" s="253"/>
    </row>
    <row r="128" spans="2:19" ht="29.25" customHeight="1" x14ac:dyDescent="0.25">
      <c r="B128" s="771"/>
      <c r="C128" s="760" t="s">
        <v>406</v>
      </c>
      <c r="D128" s="184" t="s">
        <v>407</v>
      </c>
      <c r="E128" s="738" t="s">
        <v>408</v>
      </c>
      <c r="F128" s="739"/>
      <c r="G128" s="185" t="s">
        <v>409</v>
      </c>
      <c r="H128" s="184" t="s">
        <v>407</v>
      </c>
      <c r="I128" s="738" t="s">
        <v>408</v>
      </c>
      <c r="J128" s="739"/>
      <c r="K128" s="185" t="s">
        <v>409</v>
      </c>
      <c r="L128" s="184" t="s">
        <v>407</v>
      </c>
      <c r="M128" s="738" t="s">
        <v>408</v>
      </c>
      <c r="N128" s="739"/>
      <c r="O128" s="185" t="s">
        <v>409</v>
      </c>
      <c r="P128" s="184" t="s">
        <v>407</v>
      </c>
      <c r="Q128" s="738" t="s">
        <v>408</v>
      </c>
      <c r="R128" s="739"/>
      <c r="S128" s="185" t="s">
        <v>409</v>
      </c>
    </row>
    <row r="129" spans="2:19" ht="39" customHeight="1" x14ac:dyDescent="0.25">
      <c r="B129" s="761"/>
      <c r="C129" s="761"/>
      <c r="D129" s="241">
        <v>50</v>
      </c>
      <c r="E129" s="762" t="s">
        <v>436</v>
      </c>
      <c r="F129" s="763"/>
      <c r="G129" s="188" t="s">
        <v>533</v>
      </c>
      <c r="H129" s="242">
        <v>50</v>
      </c>
      <c r="I129" s="740" t="s">
        <v>420</v>
      </c>
      <c r="J129" s="741"/>
      <c r="K129" s="191" t="s">
        <v>514</v>
      </c>
      <c r="L129" s="242">
        <v>8</v>
      </c>
      <c r="M129" s="740" t="s">
        <v>425</v>
      </c>
      <c r="N129" s="741"/>
      <c r="O129" s="191" t="s">
        <v>528</v>
      </c>
      <c r="P129" s="242"/>
      <c r="Q129" s="740"/>
      <c r="R129" s="741"/>
      <c r="S129" s="191"/>
    </row>
    <row r="133" spans="2:19" hidden="1" x14ac:dyDescent="0.25"/>
    <row r="134" spans="2:19" hidden="1" x14ac:dyDescent="0.25"/>
    <row r="135" spans="2:19" hidden="1" x14ac:dyDescent="0.25">
      <c r="D135" s="156" t="s">
        <v>410</v>
      </c>
    </row>
    <row r="136" spans="2:19" hidden="1" x14ac:dyDescent="0.25">
      <c r="D136" s="156" t="s">
        <v>411</v>
      </c>
      <c r="E136" s="156" t="s">
        <v>412</v>
      </c>
      <c r="F136" s="156" t="s">
        <v>413</v>
      </c>
      <c r="H136" s="156" t="s">
        <v>414</v>
      </c>
      <c r="I136" s="156" t="s">
        <v>415</v>
      </c>
    </row>
    <row r="137" spans="2:19" hidden="1" x14ac:dyDescent="0.25">
      <c r="D137" s="156" t="s">
        <v>416</v>
      </c>
      <c r="E137" s="156" t="s">
        <v>417</v>
      </c>
      <c r="F137" s="156" t="s">
        <v>418</v>
      </c>
      <c r="H137" s="156" t="s">
        <v>419</v>
      </c>
      <c r="I137" s="156" t="s">
        <v>420</v>
      </c>
    </row>
    <row r="138" spans="2:19" hidden="1" x14ac:dyDescent="0.25">
      <c r="D138" s="156" t="s">
        <v>421</v>
      </c>
      <c r="E138" s="156" t="s">
        <v>422</v>
      </c>
      <c r="F138" s="156" t="s">
        <v>423</v>
      </c>
      <c r="H138" s="156" t="s">
        <v>424</v>
      </c>
      <c r="I138" s="156" t="s">
        <v>425</v>
      </c>
    </row>
    <row r="139" spans="2:19" hidden="1" x14ac:dyDescent="0.25">
      <c r="D139" s="156" t="s">
        <v>426</v>
      </c>
      <c r="F139" s="156" t="s">
        <v>427</v>
      </c>
      <c r="G139" s="156" t="s">
        <v>428</v>
      </c>
      <c r="H139" s="156" t="s">
        <v>429</v>
      </c>
      <c r="I139" s="156" t="s">
        <v>430</v>
      </c>
      <c r="K139" s="156" t="s">
        <v>431</v>
      </c>
    </row>
    <row r="140" spans="2:19" hidden="1" x14ac:dyDescent="0.25">
      <c r="D140" s="156" t="s">
        <v>432</v>
      </c>
      <c r="F140" s="156" t="s">
        <v>433</v>
      </c>
      <c r="G140" s="156" t="s">
        <v>434</v>
      </c>
      <c r="H140" s="156" t="s">
        <v>435</v>
      </c>
      <c r="I140" s="156" t="s">
        <v>436</v>
      </c>
      <c r="K140" s="156" t="s">
        <v>437</v>
      </c>
      <c r="L140" s="156" t="s">
        <v>438</v>
      </c>
    </row>
    <row r="141" spans="2:19" hidden="1" x14ac:dyDescent="0.25">
      <c r="D141" s="156" t="s">
        <v>439</v>
      </c>
      <c r="E141" s="244" t="s">
        <v>440</v>
      </c>
      <c r="G141" s="156" t="s">
        <v>441</v>
      </c>
      <c r="H141" s="156" t="s">
        <v>442</v>
      </c>
      <c r="K141" s="156" t="s">
        <v>443</v>
      </c>
      <c r="L141" s="156" t="s">
        <v>444</v>
      </c>
    </row>
    <row r="142" spans="2:19" hidden="1" x14ac:dyDescent="0.25">
      <c r="D142" s="156" t="s">
        <v>445</v>
      </c>
      <c r="E142" s="245" t="s">
        <v>446</v>
      </c>
      <c r="K142" s="156" t="s">
        <v>447</v>
      </c>
      <c r="L142" s="156" t="s">
        <v>448</v>
      </c>
    </row>
    <row r="143" spans="2:19" hidden="1" x14ac:dyDescent="0.25">
      <c r="E143" s="246" t="s">
        <v>449</v>
      </c>
      <c r="H143" s="156" t="s">
        <v>450</v>
      </c>
      <c r="K143" s="156" t="s">
        <v>451</v>
      </c>
      <c r="L143" s="156" t="s">
        <v>452</v>
      </c>
    </row>
    <row r="144" spans="2:19" hidden="1" x14ac:dyDescent="0.25">
      <c r="H144" s="156" t="s">
        <v>453</v>
      </c>
      <c r="K144" s="156" t="s">
        <v>454</v>
      </c>
      <c r="L144" s="156" t="s">
        <v>455</v>
      </c>
    </row>
    <row r="145" spans="2:12" hidden="1" x14ac:dyDescent="0.25">
      <c r="H145" s="156" t="s">
        <v>456</v>
      </c>
      <c r="K145" s="156" t="s">
        <v>457</v>
      </c>
      <c r="L145" s="156" t="s">
        <v>458</v>
      </c>
    </row>
    <row r="146" spans="2:12" hidden="1" x14ac:dyDescent="0.25">
      <c r="B146" s="156" t="s">
        <v>459</v>
      </c>
      <c r="C146" s="156" t="s">
        <v>460</v>
      </c>
      <c r="D146" s="156" t="s">
        <v>459</v>
      </c>
      <c r="G146" s="156" t="s">
        <v>461</v>
      </c>
      <c r="H146" s="156" t="s">
        <v>462</v>
      </c>
      <c r="J146" s="156" t="s">
        <v>284</v>
      </c>
      <c r="K146" s="156" t="s">
        <v>463</v>
      </c>
      <c r="L146" s="156" t="s">
        <v>464</v>
      </c>
    </row>
    <row r="147" spans="2:12" hidden="1" x14ac:dyDescent="0.25">
      <c r="B147" s="156">
        <v>1</v>
      </c>
      <c r="C147" s="156" t="s">
        <v>465</v>
      </c>
      <c r="D147" s="156" t="s">
        <v>466</v>
      </c>
      <c r="E147" s="156" t="s">
        <v>355</v>
      </c>
      <c r="F147" s="156" t="s">
        <v>11</v>
      </c>
      <c r="G147" s="156" t="s">
        <v>467</v>
      </c>
      <c r="H147" s="156" t="s">
        <v>468</v>
      </c>
      <c r="J147" s="156" t="s">
        <v>443</v>
      </c>
      <c r="K147" s="156" t="s">
        <v>469</v>
      </c>
    </row>
    <row r="148" spans="2:12" hidden="1" x14ac:dyDescent="0.25">
      <c r="B148" s="156">
        <v>2</v>
      </c>
      <c r="C148" s="156" t="s">
        <v>470</v>
      </c>
      <c r="D148" s="156" t="s">
        <v>471</v>
      </c>
      <c r="E148" s="156" t="s">
        <v>338</v>
      </c>
      <c r="F148" s="156" t="s">
        <v>18</v>
      </c>
      <c r="G148" s="156" t="s">
        <v>472</v>
      </c>
      <c r="J148" s="156" t="s">
        <v>473</v>
      </c>
      <c r="K148" s="156" t="s">
        <v>474</v>
      </c>
    </row>
    <row r="149" spans="2:12" hidden="1" x14ac:dyDescent="0.25">
      <c r="B149" s="156">
        <v>3</v>
      </c>
      <c r="C149" s="156" t="s">
        <v>475</v>
      </c>
      <c r="D149" s="156" t="s">
        <v>476</v>
      </c>
      <c r="E149" s="156" t="s">
        <v>316</v>
      </c>
      <c r="G149" s="156" t="s">
        <v>477</v>
      </c>
      <c r="J149" s="156" t="s">
        <v>478</v>
      </c>
      <c r="K149" s="156" t="s">
        <v>479</v>
      </c>
    </row>
    <row r="150" spans="2:12" hidden="1" x14ac:dyDescent="0.25">
      <c r="B150" s="156">
        <v>4</v>
      </c>
      <c r="C150" s="156" t="s">
        <v>468</v>
      </c>
      <c r="H150" s="156" t="s">
        <v>480</v>
      </c>
      <c r="I150" s="156" t="s">
        <v>481</v>
      </c>
      <c r="J150" s="156" t="s">
        <v>482</v>
      </c>
      <c r="K150" s="156" t="s">
        <v>483</v>
      </c>
    </row>
    <row r="151" spans="2:12" hidden="1" x14ac:dyDescent="0.25">
      <c r="D151" s="156" t="s">
        <v>477</v>
      </c>
      <c r="H151" s="156" t="s">
        <v>484</v>
      </c>
      <c r="I151" s="156" t="s">
        <v>485</v>
      </c>
      <c r="J151" s="156" t="s">
        <v>486</v>
      </c>
      <c r="K151" s="156" t="s">
        <v>487</v>
      </c>
    </row>
    <row r="152" spans="2:12" hidden="1" x14ac:dyDescent="0.25">
      <c r="D152" s="156" t="s">
        <v>488</v>
      </c>
      <c r="H152" s="156" t="s">
        <v>489</v>
      </c>
      <c r="I152" s="156" t="s">
        <v>490</v>
      </c>
      <c r="J152" s="156" t="s">
        <v>491</v>
      </c>
      <c r="K152" s="156" t="s">
        <v>492</v>
      </c>
    </row>
    <row r="153" spans="2:12" hidden="1" x14ac:dyDescent="0.25">
      <c r="D153" s="156" t="s">
        <v>493</v>
      </c>
      <c r="H153" s="156" t="s">
        <v>494</v>
      </c>
      <c r="J153" s="156" t="s">
        <v>495</v>
      </c>
      <c r="K153" s="156" t="s">
        <v>496</v>
      </c>
    </row>
    <row r="154" spans="2:12" hidden="1" x14ac:dyDescent="0.25">
      <c r="H154" s="156" t="s">
        <v>497</v>
      </c>
      <c r="J154" s="156" t="s">
        <v>498</v>
      </c>
    </row>
    <row r="155" spans="2:12" ht="60" hidden="1" x14ac:dyDescent="0.25">
      <c r="D155" s="247" t="s">
        <v>499</v>
      </c>
      <c r="E155" s="156" t="s">
        <v>500</v>
      </c>
      <c r="F155" s="156" t="s">
        <v>501</v>
      </c>
      <c r="G155" s="156" t="s">
        <v>502</v>
      </c>
      <c r="H155" s="156" t="s">
        <v>503</v>
      </c>
      <c r="I155" s="156" t="s">
        <v>504</v>
      </c>
      <c r="J155" s="156" t="s">
        <v>505</v>
      </c>
      <c r="K155" s="156" t="s">
        <v>506</v>
      </c>
    </row>
    <row r="156" spans="2:12" ht="75" hidden="1" x14ac:dyDescent="0.25">
      <c r="B156" s="156" t="s">
        <v>609</v>
      </c>
      <c r="C156" s="156" t="s">
        <v>608</v>
      </c>
      <c r="D156" s="247" t="s">
        <v>507</v>
      </c>
      <c r="E156" s="156" t="s">
        <v>508</v>
      </c>
      <c r="F156" s="156" t="s">
        <v>509</v>
      </c>
      <c r="G156" s="156" t="s">
        <v>510</v>
      </c>
      <c r="H156" s="156" t="s">
        <v>511</v>
      </c>
      <c r="I156" s="156" t="s">
        <v>512</v>
      </c>
      <c r="J156" s="156" t="s">
        <v>513</v>
      </c>
      <c r="K156" s="156" t="s">
        <v>514</v>
      </c>
    </row>
    <row r="157" spans="2:12" ht="45" hidden="1" x14ac:dyDescent="0.25">
      <c r="B157" s="156" t="s">
        <v>610</v>
      </c>
      <c r="C157" s="156" t="s">
        <v>607</v>
      </c>
      <c r="D157" s="247" t="s">
        <v>515</v>
      </c>
      <c r="E157" s="156" t="s">
        <v>516</v>
      </c>
      <c r="F157" s="156" t="s">
        <v>517</v>
      </c>
      <c r="G157" s="156" t="s">
        <v>518</v>
      </c>
      <c r="H157" s="156" t="s">
        <v>519</v>
      </c>
      <c r="I157" s="156" t="s">
        <v>520</v>
      </c>
      <c r="J157" s="156" t="s">
        <v>521</v>
      </c>
      <c r="K157" s="156" t="s">
        <v>522</v>
      </c>
    </row>
    <row r="158" spans="2:12" hidden="1" x14ac:dyDescent="0.25">
      <c r="B158" s="156" t="s">
        <v>611</v>
      </c>
      <c r="C158" s="156" t="s">
        <v>606</v>
      </c>
      <c r="F158" s="156" t="s">
        <v>523</v>
      </c>
      <c r="G158" s="156" t="s">
        <v>524</v>
      </c>
      <c r="H158" s="156" t="s">
        <v>525</v>
      </c>
      <c r="I158" s="156" t="s">
        <v>526</v>
      </c>
      <c r="J158" s="156" t="s">
        <v>527</v>
      </c>
      <c r="K158" s="156" t="s">
        <v>528</v>
      </c>
    </row>
    <row r="159" spans="2:12" hidden="1" x14ac:dyDescent="0.25">
      <c r="B159" s="156" t="s">
        <v>612</v>
      </c>
      <c r="G159" s="156" t="s">
        <v>529</v>
      </c>
      <c r="H159" s="156" t="s">
        <v>530</v>
      </c>
      <c r="I159" s="156" t="s">
        <v>531</v>
      </c>
      <c r="J159" s="156" t="s">
        <v>532</v>
      </c>
      <c r="K159" s="156" t="s">
        <v>533</v>
      </c>
    </row>
    <row r="160" spans="2:12" hidden="1" x14ac:dyDescent="0.25">
      <c r="C160" s="156" t="s">
        <v>534</v>
      </c>
      <c r="J160" s="156" t="s">
        <v>535</v>
      </c>
    </row>
    <row r="161" spans="2:10" hidden="1" x14ac:dyDescent="0.25">
      <c r="C161" s="156" t="s">
        <v>536</v>
      </c>
      <c r="I161" s="156" t="s">
        <v>537</v>
      </c>
      <c r="J161" s="156" t="s">
        <v>538</v>
      </c>
    </row>
    <row r="162" spans="2:10" hidden="1" x14ac:dyDescent="0.25">
      <c r="B162" s="256" t="s">
        <v>613</v>
      </c>
      <c r="C162" s="156" t="s">
        <v>539</v>
      </c>
      <c r="I162" s="156" t="s">
        <v>540</v>
      </c>
      <c r="J162" s="156" t="s">
        <v>541</v>
      </c>
    </row>
    <row r="163" spans="2:10" hidden="1" x14ac:dyDescent="0.25">
      <c r="B163" s="256" t="s">
        <v>29</v>
      </c>
      <c r="C163" s="156" t="s">
        <v>542</v>
      </c>
      <c r="D163" s="156" t="s">
        <v>543</v>
      </c>
      <c r="E163" s="156" t="s">
        <v>544</v>
      </c>
      <c r="I163" s="156" t="s">
        <v>545</v>
      </c>
      <c r="J163" s="156" t="s">
        <v>284</v>
      </c>
    </row>
    <row r="164" spans="2:10" hidden="1" x14ac:dyDescent="0.25">
      <c r="B164" s="256" t="s">
        <v>16</v>
      </c>
      <c r="D164" s="156" t="s">
        <v>546</v>
      </c>
      <c r="E164" s="156" t="s">
        <v>547</v>
      </c>
      <c r="H164" s="156" t="s">
        <v>419</v>
      </c>
      <c r="I164" s="156" t="s">
        <v>548</v>
      </c>
    </row>
    <row r="165" spans="2:10" hidden="1" x14ac:dyDescent="0.25">
      <c r="B165" s="256" t="s">
        <v>34</v>
      </c>
      <c r="D165" s="156" t="s">
        <v>549</v>
      </c>
      <c r="E165" s="156" t="s">
        <v>550</v>
      </c>
      <c r="H165" s="156" t="s">
        <v>429</v>
      </c>
      <c r="I165" s="156" t="s">
        <v>551</v>
      </c>
      <c r="J165" s="156" t="s">
        <v>552</v>
      </c>
    </row>
    <row r="166" spans="2:10" hidden="1" x14ac:dyDescent="0.25">
      <c r="B166" s="256" t="s">
        <v>614</v>
      </c>
      <c r="C166" s="156" t="s">
        <v>553</v>
      </c>
      <c r="D166" s="156" t="s">
        <v>554</v>
      </c>
      <c r="H166" s="156" t="s">
        <v>435</v>
      </c>
      <c r="I166" s="156" t="s">
        <v>555</v>
      </c>
      <c r="J166" s="156" t="s">
        <v>556</v>
      </c>
    </row>
    <row r="167" spans="2:10" hidden="1" x14ac:dyDescent="0.25">
      <c r="B167" s="256" t="s">
        <v>615</v>
      </c>
      <c r="C167" s="156" t="s">
        <v>557</v>
      </c>
      <c r="H167" s="156" t="s">
        <v>442</v>
      </c>
      <c r="I167" s="156" t="s">
        <v>558</v>
      </c>
    </row>
    <row r="168" spans="2:10" hidden="1" x14ac:dyDescent="0.25">
      <c r="B168" s="256" t="s">
        <v>616</v>
      </c>
      <c r="C168" s="156" t="s">
        <v>559</v>
      </c>
      <c r="E168" s="156" t="s">
        <v>560</v>
      </c>
      <c r="H168" s="156" t="s">
        <v>561</v>
      </c>
      <c r="I168" s="156" t="s">
        <v>562</v>
      </c>
    </row>
    <row r="169" spans="2:10" hidden="1" x14ac:dyDescent="0.25">
      <c r="B169" s="256" t="s">
        <v>617</v>
      </c>
      <c r="C169" s="156" t="s">
        <v>563</v>
      </c>
      <c r="E169" s="156" t="s">
        <v>564</v>
      </c>
      <c r="H169" s="156" t="s">
        <v>565</v>
      </c>
      <c r="I169" s="156" t="s">
        <v>566</v>
      </c>
    </row>
    <row r="170" spans="2:10" hidden="1" x14ac:dyDescent="0.25">
      <c r="B170" s="256" t="s">
        <v>618</v>
      </c>
      <c r="C170" s="156" t="s">
        <v>567</v>
      </c>
      <c r="E170" s="156" t="s">
        <v>568</v>
      </c>
      <c r="H170" s="156" t="s">
        <v>569</v>
      </c>
      <c r="I170" s="156" t="s">
        <v>570</v>
      </c>
    </row>
    <row r="171" spans="2:10" hidden="1" x14ac:dyDescent="0.25">
      <c r="B171" s="256" t="s">
        <v>619</v>
      </c>
      <c r="C171" s="156" t="s">
        <v>571</v>
      </c>
      <c r="E171" s="156" t="s">
        <v>572</v>
      </c>
      <c r="H171" s="156" t="s">
        <v>573</v>
      </c>
      <c r="I171" s="156" t="s">
        <v>574</v>
      </c>
    </row>
    <row r="172" spans="2:10" hidden="1" x14ac:dyDescent="0.25">
      <c r="B172" s="256" t="s">
        <v>620</v>
      </c>
      <c r="C172" s="156" t="s">
        <v>575</v>
      </c>
      <c r="E172" s="156" t="s">
        <v>576</v>
      </c>
      <c r="H172" s="156" t="s">
        <v>577</v>
      </c>
      <c r="I172" s="156" t="s">
        <v>578</v>
      </c>
    </row>
    <row r="173" spans="2:10" hidden="1" x14ac:dyDescent="0.25">
      <c r="B173" s="256" t="s">
        <v>621</v>
      </c>
      <c r="C173" s="156" t="s">
        <v>284</v>
      </c>
      <c r="E173" s="156" t="s">
        <v>579</v>
      </c>
      <c r="H173" s="156" t="s">
        <v>580</v>
      </c>
      <c r="I173" s="156" t="s">
        <v>581</v>
      </c>
    </row>
    <row r="174" spans="2:10" hidden="1" x14ac:dyDescent="0.25">
      <c r="B174" s="256" t="s">
        <v>622</v>
      </c>
      <c r="E174" s="156" t="s">
        <v>582</v>
      </c>
      <c r="H174" s="156" t="s">
        <v>583</v>
      </c>
      <c r="I174" s="156" t="s">
        <v>584</v>
      </c>
    </row>
    <row r="175" spans="2:10" hidden="1" x14ac:dyDescent="0.25">
      <c r="B175" s="256" t="s">
        <v>623</v>
      </c>
      <c r="E175" s="156" t="s">
        <v>585</v>
      </c>
      <c r="H175" s="156" t="s">
        <v>586</v>
      </c>
      <c r="I175" s="156" t="s">
        <v>587</v>
      </c>
    </row>
    <row r="176" spans="2:10" hidden="1" x14ac:dyDescent="0.25">
      <c r="B176" s="256" t="s">
        <v>624</v>
      </c>
      <c r="E176" s="156" t="s">
        <v>588</v>
      </c>
      <c r="H176" s="156" t="s">
        <v>589</v>
      </c>
      <c r="I176" s="156" t="s">
        <v>590</v>
      </c>
    </row>
    <row r="177" spans="2:9" hidden="1" x14ac:dyDescent="0.25">
      <c r="B177" s="256" t="s">
        <v>625</v>
      </c>
      <c r="H177" s="156" t="s">
        <v>591</v>
      </c>
      <c r="I177" s="156" t="s">
        <v>592</v>
      </c>
    </row>
    <row r="178" spans="2:9" hidden="1" x14ac:dyDescent="0.25">
      <c r="B178" s="256" t="s">
        <v>626</v>
      </c>
      <c r="H178" s="156" t="s">
        <v>593</v>
      </c>
    </row>
    <row r="179" spans="2:9" hidden="1" x14ac:dyDescent="0.25">
      <c r="B179" s="256" t="s">
        <v>627</v>
      </c>
      <c r="H179" s="156" t="s">
        <v>594</v>
      </c>
    </row>
    <row r="180" spans="2:9" hidden="1" x14ac:dyDescent="0.25">
      <c r="B180" s="256" t="s">
        <v>628</v>
      </c>
      <c r="H180" s="156" t="s">
        <v>595</v>
      </c>
    </row>
    <row r="181" spans="2:9" hidden="1" x14ac:dyDescent="0.25">
      <c r="B181" s="256" t="s">
        <v>629</v>
      </c>
      <c r="H181" s="156" t="s">
        <v>596</v>
      </c>
    </row>
    <row r="182" spans="2:9" hidden="1" x14ac:dyDescent="0.25">
      <c r="B182" s="256" t="s">
        <v>630</v>
      </c>
      <c r="D182" t="s">
        <v>597</v>
      </c>
      <c r="H182" s="156" t="s">
        <v>598</v>
      </c>
    </row>
    <row r="183" spans="2:9" hidden="1" x14ac:dyDescent="0.25">
      <c r="B183" s="256" t="s">
        <v>631</v>
      </c>
      <c r="D183" t="s">
        <v>599</v>
      </c>
      <c r="H183" s="156" t="s">
        <v>600</v>
      </c>
    </row>
    <row r="184" spans="2:9" hidden="1" x14ac:dyDescent="0.25">
      <c r="B184" s="256" t="s">
        <v>632</v>
      </c>
      <c r="D184" t="s">
        <v>601</v>
      </c>
      <c r="H184" s="156" t="s">
        <v>602</v>
      </c>
    </row>
    <row r="185" spans="2:9" hidden="1" x14ac:dyDescent="0.25">
      <c r="B185" s="256" t="s">
        <v>633</v>
      </c>
      <c r="D185" t="s">
        <v>599</v>
      </c>
      <c r="H185" s="156" t="s">
        <v>603</v>
      </c>
    </row>
    <row r="186" spans="2:9" hidden="1" x14ac:dyDescent="0.25">
      <c r="B186" s="256" t="s">
        <v>634</v>
      </c>
      <c r="D186" t="s">
        <v>604</v>
      </c>
    </row>
    <row r="187" spans="2:9" hidden="1" x14ac:dyDescent="0.25">
      <c r="B187" s="256" t="s">
        <v>635</v>
      </c>
      <c r="D187" t="s">
        <v>599</v>
      </c>
    </row>
    <row r="188" spans="2:9" hidden="1" x14ac:dyDescent="0.25">
      <c r="B188" s="256" t="s">
        <v>636</v>
      </c>
    </row>
    <row r="189" spans="2:9" hidden="1" x14ac:dyDescent="0.25">
      <c r="B189" s="256" t="s">
        <v>637</v>
      </c>
    </row>
    <row r="190" spans="2:9" hidden="1" x14ac:dyDescent="0.25">
      <c r="B190" s="256" t="s">
        <v>638</v>
      </c>
    </row>
    <row r="191" spans="2:9" hidden="1" x14ac:dyDescent="0.25">
      <c r="B191" s="256" t="s">
        <v>639</v>
      </c>
    </row>
    <row r="192" spans="2:9" hidden="1" x14ac:dyDescent="0.25">
      <c r="B192" s="256" t="s">
        <v>640</v>
      </c>
    </row>
    <row r="193" spans="2:2" hidden="1" x14ac:dyDescent="0.25">
      <c r="B193" s="256" t="s">
        <v>641</v>
      </c>
    </row>
    <row r="194" spans="2:2" hidden="1" x14ac:dyDescent="0.25">
      <c r="B194" s="256" t="s">
        <v>642</v>
      </c>
    </row>
    <row r="195" spans="2:2" hidden="1" x14ac:dyDescent="0.25">
      <c r="B195" s="256" t="s">
        <v>643</v>
      </c>
    </row>
    <row r="196" spans="2:2" hidden="1" x14ac:dyDescent="0.25">
      <c r="B196" s="256" t="s">
        <v>644</v>
      </c>
    </row>
    <row r="197" spans="2:2" hidden="1" x14ac:dyDescent="0.25">
      <c r="B197" s="256" t="s">
        <v>51</v>
      </c>
    </row>
    <row r="198" spans="2:2" hidden="1" x14ac:dyDescent="0.25">
      <c r="B198" s="256" t="s">
        <v>57</v>
      </c>
    </row>
    <row r="199" spans="2:2" hidden="1" x14ac:dyDescent="0.25">
      <c r="B199" s="256" t="s">
        <v>59</v>
      </c>
    </row>
    <row r="200" spans="2:2" hidden="1" x14ac:dyDescent="0.25">
      <c r="B200" s="256" t="s">
        <v>61</v>
      </c>
    </row>
    <row r="201" spans="2:2" hidden="1" x14ac:dyDescent="0.25">
      <c r="B201" s="256" t="s">
        <v>23</v>
      </c>
    </row>
    <row r="202" spans="2:2" hidden="1" x14ac:dyDescent="0.25">
      <c r="B202" s="256" t="s">
        <v>63</v>
      </c>
    </row>
    <row r="203" spans="2:2" hidden="1" x14ac:dyDescent="0.25">
      <c r="B203" s="256" t="s">
        <v>65</v>
      </c>
    </row>
    <row r="204" spans="2:2" hidden="1" x14ac:dyDescent="0.25">
      <c r="B204" s="256" t="s">
        <v>68</v>
      </c>
    </row>
    <row r="205" spans="2:2" hidden="1" x14ac:dyDescent="0.25">
      <c r="B205" s="256" t="s">
        <v>69</v>
      </c>
    </row>
    <row r="206" spans="2:2" hidden="1" x14ac:dyDescent="0.25">
      <c r="B206" s="256" t="s">
        <v>70</v>
      </c>
    </row>
    <row r="207" spans="2:2" hidden="1" x14ac:dyDescent="0.25">
      <c r="B207" s="256" t="s">
        <v>71</v>
      </c>
    </row>
    <row r="208" spans="2:2" hidden="1" x14ac:dyDescent="0.25">
      <c r="B208" s="256" t="s">
        <v>645</v>
      </c>
    </row>
    <row r="209" spans="2:2" hidden="1" x14ac:dyDescent="0.25">
      <c r="B209" s="256" t="s">
        <v>646</v>
      </c>
    </row>
    <row r="210" spans="2:2" hidden="1" x14ac:dyDescent="0.25">
      <c r="B210" s="256" t="s">
        <v>75</v>
      </c>
    </row>
    <row r="211" spans="2:2" hidden="1" x14ac:dyDescent="0.25">
      <c r="B211" s="256" t="s">
        <v>77</v>
      </c>
    </row>
    <row r="212" spans="2:2" hidden="1" x14ac:dyDescent="0.25">
      <c r="B212" s="256" t="s">
        <v>81</v>
      </c>
    </row>
    <row r="213" spans="2:2" hidden="1" x14ac:dyDescent="0.25">
      <c r="B213" s="256" t="s">
        <v>647</v>
      </c>
    </row>
    <row r="214" spans="2:2" hidden="1" x14ac:dyDescent="0.25">
      <c r="B214" s="256" t="s">
        <v>648</v>
      </c>
    </row>
    <row r="215" spans="2:2" hidden="1" x14ac:dyDescent="0.25">
      <c r="B215" s="256" t="s">
        <v>649</v>
      </c>
    </row>
    <row r="216" spans="2:2" hidden="1" x14ac:dyDescent="0.25">
      <c r="B216" s="256" t="s">
        <v>79</v>
      </c>
    </row>
    <row r="217" spans="2:2" hidden="1" x14ac:dyDescent="0.25">
      <c r="B217" s="256" t="s">
        <v>80</v>
      </c>
    </row>
    <row r="218" spans="2:2" hidden="1" x14ac:dyDescent="0.25">
      <c r="B218" s="256" t="s">
        <v>83</v>
      </c>
    </row>
    <row r="219" spans="2:2" hidden="1" x14ac:dyDescent="0.25">
      <c r="B219" s="256" t="s">
        <v>85</v>
      </c>
    </row>
    <row r="220" spans="2:2" hidden="1" x14ac:dyDescent="0.25">
      <c r="B220" s="256" t="s">
        <v>650</v>
      </c>
    </row>
    <row r="221" spans="2:2" hidden="1" x14ac:dyDescent="0.25">
      <c r="B221" s="256" t="s">
        <v>84</v>
      </c>
    </row>
    <row r="222" spans="2:2" hidden="1" x14ac:dyDescent="0.25">
      <c r="B222" s="256" t="s">
        <v>86</v>
      </c>
    </row>
    <row r="223" spans="2:2" hidden="1" x14ac:dyDescent="0.25">
      <c r="B223" s="256" t="s">
        <v>89</v>
      </c>
    </row>
    <row r="224" spans="2:2" hidden="1" x14ac:dyDescent="0.25">
      <c r="B224" s="256" t="s">
        <v>88</v>
      </c>
    </row>
    <row r="225" spans="2:2" hidden="1" x14ac:dyDescent="0.25">
      <c r="B225" s="256" t="s">
        <v>651</v>
      </c>
    </row>
    <row r="226" spans="2:2" hidden="1" x14ac:dyDescent="0.25">
      <c r="B226" s="256" t="s">
        <v>95</v>
      </c>
    </row>
    <row r="227" spans="2:2" hidden="1" x14ac:dyDescent="0.25">
      <c r="B227" s="256" t="s">
        <v>97</v>
      </c>
    </row>
    <row r="228" spans="2:2" hidden="1" x14ac:dyDescent="0.25">
      <c r="B228" s="256" t="s">
        <v>98</v>
      </c>
    </row>
    <row r="229" spans="2:2" hidden="1" x14ac:dyDescent="0.25">
      <c r="B229" s="256" t="s">
        <v>99</v>
      </c>
    </row>
    <row r="230" spans="2:2" hidden="1" x14ac:dyDescent="0.25">
      <c r="B230" s="256" t="s">
        <v>652</v>
      </c>
    </row>
    <row r="231" spans="2:2" hidden="1" x14ac:dyDescent="0.25">
      <c r="B231" s="256" t="s">
        <v>653</v>
      </c>
    </row>
    <row r="232" spans="2:2" hidden="1" x14ac:dyDescent="0.25">
      <c r="B232" s="256" t="s">
        <v>100</v>
      </c>
    </row>
    <row r="233" spans="2:2" hidden="1" x14ac:dyDescent="0.25">
      <c r="B233" s="256" t="s">
        <v>154</v>
      </c>
    </row>
    <row r="234" spans="2:2" hidden="1" x14ac:dyDescent="0.25">
      <c r="B234" s="256" t="s">
        <v>654</v>
      </c>
    </row>
    <row r="235" spans="2:2" ht="30" hidden="1" x14ac:dyDescent="0.25">
      <c r="B235" s="256" t="s">
        <v>655</v>
      </c>
    </row>
    <row r="236" spans="2:2" hidden="1" x14ac:dyDescent="0.25">
      <c r="B236" s="256" t="s">
        <v>105</v>
      </c>
    </row>
    <row r="237" spans="2:2" hidden="1" x14ac:dyDescent="0.25">
      <c r="B237" s="256" t="s">
        <v>107</v>
      </c>
    </row>
    <row r="238" spans="2:2" hidden="1" x14ac:dyDescent="0.25">
      <c r="B238" s="256" t="s">
        <v>656</v>
      </c>
    </row>
    <row r="239" spans="2:2" hidden="1" x14ac:dyDescent="0.25">
      <c r="B239" s="256" t="s">
        <v>155</v>
      </c>
    </row>
    <row r="240" spans="2:2" hidden="1" x14ac:dyDescent="0.25">
      <c r="B240" s="256" t="s">
        <v>172</v>
      </c>
    </row>
    <row r="241" spans="2:2" hidden="1" x14ac:dyDescent="0.25">
      <c r="B241" s="256" t="s">
        <v>106</v>
      </c>
    </row>
    <row r="242" spans="2:2" hidden="1" x14ac:dyDescent="0.25">
      <c r="B242" s="256" t="s">
        <v>110</v>
      </c>
    </row>
    <row r="243" spans="2:2" hidden="1" x14ac:dyDescent="0.25">
      <c r="B243" s="256" t="s">
        <v>104</v>
      </c>
    </row>
    <row r="244" spans="2:2" hidden="1" x14ac:dyDescent="0.25">
      <c r="B244" s="256" t="s">
        <v>126</v>
      </c>
    </row>
    <row r="245" spans="2:2" hidden="1" x14ac:dyDescent="0.25">
      <c r="B245" s="256" t="s">
        <v>657</v>
      </c>
    </row>
    <row r="246" spans="2:2" hidden="1" x14ac:dyDescent="0.25">
      <c r="B246" s="256" t="s">
        <v>112</v>
      </c>
    </row>
    <row r="247" spans="2:2" hidden="1" x14ac:dyDescent="0.25">
      <c r="B247" s="256" t="s">
        <v>115</v>
      </c>
    </row>
    <row r="248" spans="2:2" hidden="1" x14ac:dyDescent="0.25">
      <c r="B248" s="256" t="s">
        <v>121</v>
      </c>
    </row>
    <row r="249" spans="2:2" hidden="1" x14ac:dyDescent="0.25">
      <c r="B249" s="256" t="s">
        <v>118</v>
      </c>
    </row>
    <row r="250" spans="2:2" ht="30" hidden="1" x14ac:dyDescent="0.25">
      <c r="B250" s="256" t="s">
        <v>658</v>
      </c>
    </row>
    <row r="251" spans="2:2" hidden="1" x14ac:dyDescent="0.25">
      <c r="B251" s="256" t="s">
        <v>116</v>
      </c>
    </row>
    <row r="252" spans="2:2" hidden="1" x14ac:dyDescent="0.25">
      <c r="B252" s="256" t="s">
        <v>117</v>
      </c>
    </row>
    <row r="253" spans="2:2" hidden="1" x14ac:dyDescent="0.25">
      <c r="B253" s="256" t="s">
        <v>128</v>
      </c>
    </row>
    <row r="254" spans="2:2" hidden="1" x14ac:dyDescent="0.25">
      <c r="B254" s="256" t="s">
        <v>125</v>
      </c>
    </row>
    <row r="255" spans="2:2" hidden="1" x14ac:dyDescent="0.25">
      <c r="B255" s="256" t="s">
        <v>124</v>
      </c>
    </row>
    <row r="256" spans="2:2" hidden="1" x14ac:dyDescent="0.25">
      <c r="B256" s="256" t="s">
        <v>127</v>
      </c>
    </row>
    <row r="257" spans="2:2" hidden="1" x14ac:dyDescent="0.25">
      <c r="B257" s="256" t="s">
        <v>119</v>
      </c>
    </row>
    <row r="258" spans="2:2" hidden="1" x14ac:dyDescent="0.25">
      <c r="B258" s="256" t="s">
        <v>120</v>
      </c>
    </row>
    <row r="259" spans="2:2" hidden="1" x14ac:dyDescent="0.25">
      <c r="B259" s="256" t="s">
        <v>113</v>
      </c>
    </row>
    <row r="260" spans="2:2" hidden="1" x14ac:dyDescent="0.25">
      <c r="B260" s="256" t="s">
        <v>114</v>
      </c>
    </row>
    <row r="261" spans="2:2" hidden="1" x14ac:dyDescent="0.25">
      <c r="B261" s="256" t="s">
        <v>129</v>
      </c>
    </row>
    <row r="262" spans="2:2" hidden="1" x14ac:dyDescent="0.25">
      <c r="B262" s="256" t="s">
        <v>135</v>
      </c>
    </row>
    <row r="263" spans="2:2" hidden="1" x14ac:dyDescent="0.25">
      <c r="B263" s="256" t="s">
        <v>136</v>
      </c>
    </row>
    <row r="264" spans="2:2" hidden="1" x14ac:dyDescent="0.25">
      <c r="B264" s="256" t="s">
        <v>134</v>
      </c>
    </row>
    <row r="265" spans="2:2" hidden="1" x14ac:dyDescent="0.25">
      <c r="B265" s="256" t="s">
        <v>659</v>
      </c>
    </row>
    <row r="266" spans="2:2" hidden="1" x14ac:dyDescent="0.25">
      <c r="B266" s="256" t="s">
        <v>131</v>
      </c>
    </row>
    <row r="267" spans="2:2" hidden="1" x14ac:dyDescent="0.25">
      <c r="B267" s="256" t="s">
        <v>130</v>
      </c>
    </row>
    <row r="268" spans="2:2" hidden="1" x14ac:dyDescent="0.25">
      <c r="B268" s="256" t="s">
        <v>138</v>
      </c>
    </row>
    <row r="269" spans="2:2" hidden="1" x14ac:dyDescent="0.25">
      <c r="B269" s="256" t="s">
        <v>139</v>
      </c>
    </row>
    <row r="270" spans="2:2" hidden="1" x14ac:dyDescent="0.25">
      <c r="B270" s="256" t="s">
        <v>141</v>
      </c>
    </row>
    <row r="271" spans="2:2" hidden="1" x14ac:dyDescent="0.25">
      <c r="B271" s="256" t="s">
        <v>144</v>
      </c>
    </row>
    <row r="272" spans="2:2" hidden="1" x14ac:dyDescent="0.25">
      <c r="B272" s="256" t="s">
        <v>145</v>
      </c>
    </row>
    <row r="273" spans="2:2" hidden="1" x14ac:dyDescent="0.25">
      <c r="B273" s="256" t="s">
        <v>140</v>
      </c>
    </row>
    <row r="274" spans="2:2" hidden="1" x14ac:dyDescent="0.25">
      <c r="B274" s="256" t="s">
        <v>142</v>
      </c>
    </row>
    <row r="275" spans="2:2" hidden="1" x14ac:dyDescent="0.25">
      <c r="B275" s="256" t="s">
        <v>146</v>
      </c>
    </row>
    <row r="276" spans="2:2" hidden="1" x14ac:dyDescent="0.25">
      <c r="B276" s="256" t="s">
        <v>660</v>
      </c>
    </row>
    <row r="277" spans="2:2" hidden="1" x14ac:dyDescent="0.25">
      <c r="B277" s="256" t="s">
        <v>143</v>
      </c>
    </row>
    <row r="278" spans="2:2" hidden="1" x14ac:dyDescent="0.25">
      <c r="B278" s="256" t="s">
        <v>151</v>
      </c>
    </row>
    <row r="279" spans="2:2" hidden="1" x14ac:dyDescent="0.25">
      <c r="B279" s="256" t="s">
        <v>152</v>
      </c>
    </row>
    <row r="280" spans="2:2" hidden="1" x14ac:dyDescent="0.25">
      <c r="B280" s="256" t="s">
        <v>153</v>
      </c>
    </row>
    <row r="281" spans="2:2" hidden="1" x14ac:dyDescent="0.25">
      <c r="B281" s="256" t="s">
        <v>160</v>
      </c>
    </row>
    <row r="282" spans="2:2" hidden="1" x14ac:dyDescent="0.25">
      <c r="B282" s="256" t="s">
        <v>173</v>
      </c>
    </row>
    <row r="283" spans="2:2" hidden="1" x14ac:dyDescent="0.25">
      <c r="B283" s="256" t="s">
        <v>161</v>
      </c>
    </row>
    <row r="284" spans="2:2" hidden="1" x14ac:dyDescent="0.25">
      <c r="B284" s="256" t="s">
        <v>168</v>
      </c>
    </row>
    <row r="285" spans="2:2" hidden="1" x14ac:dyDescent="0.25">
      <c r="B285" s="256" t="s">
        <v>164</v>
      </c>
    </row>
    <row r="286" spans="2:2" hidden="1" x14ac:dyDescent="0.25">
      <c r="B286" s="256" t="s">
        <v>66</v>
      </c>
    </row>
    <row r="287" spans="2:2" hidden="1" x14ac:dyDescent="0.25">
      <c r="B287" s="256" t="s">
        <v>158</v>
      </c>
    </row>
    <row r="288" spans="2:2" hidden="1" x14ac:dyDescent="0.25">
      <c r="B288" s="256" t="s">
        <v>162</v>
      </c>
    </row>
    <row r="289" spans="2:2" hidden="1" x14ac:dyDescent="0.25">
      <c r="B289" s="256" t="s">
        <v>159</v>
      </c>
    </row>
    <row r="290" spans="2:2" hidden="1" x14ac:dyDescent="0.25">
      <c r="B290" s="256" t="s">
        <v>174</v>
      </c>
    </row>
    <row r="291" spans="2:2" hidden="1" x14ac:dyDescent="0.25">
      <c r="B291" s="256" t="s">
        <v>661</v>
      </c>
    </row>
    <row r="292" spans="2:2" hidden="1" x14ac:dyDescent="0.25">
      <c r="B292" s="256" t="s">
        <v>167</v>
      </c>
    </row>
    <row r="293" spans="2:2" hidden="1" x14ac:dyDescent="0.25">
      <c r="B293" s="256" t="s">
        <v>175</v>
      </c>
    </row>
    <row r="294" spans="2:2" hidden="1" x14ac:dyDescent="0.25">
      <c r="B294" s="256" t="s">
        <v>163</v>
      </c>
    </row>
    <row r="295" spans="2:2" hidden="1" x14ac:dyDescent="0.25">
      <c r="B295" s="256" t="s">
        <v>178</v>
      </c>
    </row>
    <row r="296" spans="2:2" hidden="1" x14ac:dyDescent="0.25">
      <c r="B296" s="256" t="s">
        <v>662</v>
      </c>
    </row>
    <row r="297" spans="2:2" hidden="1" x14ac:dyDescent="0.25">
      <c r="B297" s="256" t="s">
        <v>183</v>
      </c>
    </row>
    <row r="298" spans="2:2" hidden="1" x14ac:dyDescent="0.25">
      <c r="B298" s="256" t="s">
        <v>180</v>
      </c>
    </row>
    <row r="299" spans="2:2" hidden="1" x14ac:dyDescent="0.25">
      <c r="B299" s="256" t="s">
        <v>179</v>
      </c>
    </row>
    <row r="300" spans="2:2" hidden="1" x14ac:dyDescent="0.25">
      <c r="B300" s="256" t="s">
        <v>188</v>
      </c>
    </row>
    <row r="301" spans="2:2" hidden="1" x14ac:dyDescent="0.25">
      <c r="B301" s="256" t="s">
        <v>184</v>
      </c>
    </row>
    <row r="302" spans="2:2" hidden="1" x14ac:dyDescent="0.25">
      <c r="B302" s="256" t="s">
        <v>185</v>
      </c>
    </row>
    <row r="303" spans="2:2" hidden="1" x14ac:dyDescent="0.25">
      <c r="B303" s="256" t="s">
        <v>186</v>
      </c>
    </row>
    <row r="304" spans="2:2" hidden="1" x14ac:dyDescent="0.25">
      <c r="B304" s="256" t="s">
        <v>187</v>
      </c>
    </row>
    <row r="305" spans="2:2" hidden="1" x14ac:dyDescent="0.25">
      <c r="B305" s="256" t="s">
        <v>189</v>
      </c>
    </row>
    <row r="306" spans="2:2" hidden="1" x14ac:dyDescent="0.25">
      <c r="B306" s="256" t="s">
        <v>663</v>
      </c>
    </row>
    <row r="307" spans="2:2" hidden="1" x14ac:dyDescent="0.25">
      <c r="B307" s="256" t="s">
        <v>190</v>
      </c>
    </row>
    <row r="308" spans="2:2" hidden="1" x14ac:dyDescent="0.25">
      <c r="B308" s="256" t="s">
        <v>191</v>
      </c>
    </row>
    <row r="309" spans="2:2" hidden="1" x14ac:dyDescent="0.25">
      <c r="B309" s="256" t="s">
        <v>196</v>
      </c>
    </row>
    <row r="310" spans="2:2" hidden="1" x14ac:dyDescent="0.25">
      <c r="B310" s="256" t="s">
        <v>197</v>
      </c>
    </row>
    <row r="311" spans="2:2" ht="30" hidden="1" x14ac:dyDescent="0.25">
      <c r="B311" s="256" t="s">
        <v>156</v>
      </c>
    </row>
    <row r="312" spans="2:2" hidden="1" x14ac:dyDescent="0.25">
      <c r="B312" s="256" t="s">
        <v>664</v>
      </c>
    </row>
    <row r="313" spans="2:2" hidden="1" x14ac:dyDescent="0.25">
      <c r="B313" s="256" t="s">
        <v>665</v>
      </c>
    </row>
    <row r="314" spans="2:2" hidden="1" x14ac:dyDescent="0.25">
      <c r="B314" s="256" t="s">
        <v>198</v>
      </c>
    </row>
    <row r="315" spans="2:2" hidden="1" x14ac:dyDescent="0.25">
      <c r="B315" s="256" t="s">
        <v>157</v>
      </c>
    </row>
    <row r="316" spans="2:2" hidden="1" x14ac:dyDescent="0.25">
      <c r="B316" s="256" t="s">
        <v>666</v>
      </c>
    </row>
    <row r="317" spans="2:2" hidden="1" x14ac:dyDescent="0.25">
      <c r="B317" s="256" t="s">
        <v>170</v>
      </c>
    </row>
    <row r="318" spans="2:2" hidden="1" x14ac:dyDescent="0.25">
      <c r="B318" s="256" t="s">
        <v>202</v>
      </c>
    </row>
    <row r="319" spans="2:2" hidden="1" x14ac:dyDescent="0.25">
      <c r="B319" s="256" t="s">
        <v>203</v>
      </c>
    </row>
    <row r="320" spans="2:2" hidden="1" x14ac:dyDescent="0.25">
      <c r="B320" s="256" t="s">
        <v>182</v>
      </c>
    </row>
    <row r="321" hidden="1" x14ac:dyDescent="0.25"/>
  </sheetData>
  <dataConsolidate/>
  <mergeCells count="352">
    <mergeCell ref="B10:C10"/>
    <mergeCell ref="D19:G19"/>
    <mergeCell ref="H19:K19"/>
    <mergeCell ref="L19:O19"/>
    <mergeCell ref="P19:S19"/>
    <mergeCell ref="B20:B23"/>
    <mergeCell ref="C20:C23"/>
    <mergeCell ref="D25:G25"/>
    <mergeCell ref="H25:K25"/>
    <mergeCell ref="L25:O25"/>
    <mergeCell ref="P25:S25"/>
    <mergeCell ref="L26:M26"/>
    <mergeCell ref="P26:Q26"/>
    <mergeCell ref="R27:R28"/>
    <mergeCell ref="S27:S28"/>
    <mergeCell ref="B29:B38"/>
    <mergeCell ref="C29:C38"/>
    <mergeCell ref="K27:K28"/>
    <mergeCell ref="N27:N28"/>
    <mergeCell ref="O27:O28"/>
    <mergeCell ref="B39:B50"/>
    <mergeCell ref="C39:C50"/>
    <mergeCell ref="D40:D41"/>
    <mergeCell ref="E40:E41"/>
    <mergeCell ref="H40:H41"/>
    <mergeCell ref="I40:I41"/>
    <mergeCell ref="F27:F28"/>
    <mergeCell ref="G27:G28"/>
    <mergeCell ref="J27:J28"/>
    <mergeCell ref="D46:D47"/>
    <mergeCell ref="E46:E47"/>
    <mergeCell ref="H46:H47"/>
    <mergeCell ref="I46:I47"/>
    <mergeCell ref="B26:B28"/>
    <mergeCell ref="C26:C28"/>
    <mergeCell ref="D26:E26"/>
    <mergeCell ref="H26:I26"/>
    <mergeCell ref="L40:L41"/>
    <mergeCell ref="M40:M41"/>
    <mergeCell ref="P40:P41"/>
    <mergeCell ref="Q40:Q41"/>
    <mergeCell ref="D43:D44"/>
    <mergeCell ref="E43:E44"/>
    <mergeCell ref="H43:H44"/>
    <mergeCell ref="I43:I44"/>
    <mergeCell ref="L43:L44"/>
    <mergeCell ref="M43:M44"/>
    <mergeCell ref="P43:P44"/>
    <mergeCell ref="Q43:Q44"/>
    <mergeCell ref="L46:L47"/>
    <mergeCell ref="M46:M47"/>
    <mergeCell ref="P46:P47"/>
    <mergeCell ref="Q46:Q47"/>
    <mergeCell ref="P49:P50"/>
    <mergeCell ref="Q49:Q50"/>
    <mergeCell ref="D52:G52"/>
    <mergeCell ref="H52:K52"/>
    <mergeCell ref="L52:O52"/>
    <mergeCell ref="P52:S52"/>
    <mergeCell ref="D49:D50"/>
    <mergeCell ref="E49:E50"/>
    <mergeCell ref="H49:H50"/>
    <mergeCell ref="I49:I50"/>
    <mergeCell ref="L49:L50"/>
    <mergeCell ref="M49:M50"/>
    <mergeCell ref="N54:N55"/>
    <mergeCell ref="O54:O55"/>
    <mergeCell ref="R54:R55"/>
    <mergeCell ref="S54:S55"/>
    <mergeCell ref="B56:B59"/>
    <mergeCell ref="C56:C57"/>
    <mergeCell ref="F56:G56"/>
    <mergeCell ref="J56:K56"/>
    <mergeCell ref="N56:O56"/>
    <mergeCell ref="R56:S56"/>
    <mergeCell ref="B53:B55"/>
    <mergeCell ref="C53:C55"/>
    <mergeCell ref="D53:E53"/>
    <mergeCell ref="H53:I53"/>
    <mergeCell ref="L53:M53"/>
    <mergeCell ref="P53:Q53"/>
    <mergeCell ref="F54:F55"/>
    <mergeCell ref="G54:G55"/>
    <mergeCell ref="J54:J55"/>
    <mergeCell ref="K54:K55"/>
    <mergeCell ref="F57:G57"/>
    <mergeCell ref="J57:K57"/>
    <mergeCell ref="N57:O57"/>
    <mergeCell ref="R57:S57"/>
    <mergeCell ref="D62:E62"/>
    <mergeCell ref="F62:G62"/>
    <mergeCell ref="H62:I62"/>
    <mergeCell ref="J62:K62"/>
    <mergeCell ref="C58:C59"/>
    <mergeCell ref="D61:G61"/>
    <mergeCell ref="H61:K61"/>
    <mergeCell ref="L61:O61"/>
    <mergeCell ref="P61:S61"/>
    <mergeCell ref="L62:M62"/>
    <mergeCell ref="N62:O62"/>
    <mergeCell ref="P62:Q62"/>
    <mergeCell ref="R62:S62"/>
    <mergeCell ref="N65:O65"/>
    <mergeCell ref="R65:S65"/>
    <mergeCell ref="D67:G67"/>
    <mergeCell ref="H67:K67"/>
    <mergeCell ref="L67:O67"/>
    <mergeCell ref="P67:S67"/>
    <mergeCell ref="P63:Q63"/>
    <mergeCell ref="R63:S63"/>
    <mergeCell ref="B64:B65"/>
    <mergeCell ref="C64:C65"/>
    <mergeCell ref="F64:G64"/>
    <mergeCell ref="J64:K64"/>
    <mergeCell ref="N64:O64"/>
    <mergeCell ref="R64:S64"/>
    <mergeCell ref="F65:G65"/>
    <mergeCell ref="J65:K65"/>
    <mergeCell ref="B62:B63"/>
    <mergeCell ref="C62:C63"/>
    <mergeCell ref="D63:E63"/>
    <mergeCell ref="F63:G63"/>
    <mergeCell ref="H63:I63"/>
    <mergeCell ref="J63:K63"/>
    <mergeCell ref="L63:M63"/>
    <mergeCell ref="N63:O63"/>
    <mergeCell ref="J70:K70"/>
    <mergeCell ref="N70:O70"/>
    <mergeCell ref="R70:S70"/>
    <mergeCell ref="F71:G71"/>
    <mergeCell ref="J71:K71"/>
    <mergeCell ref="N71:O71"/>
    <mergeCell ref="R71:S71"/>
    <mergeCell ref="B68:B76"/>
    <mergeCell ref="C68:C69"/>
    <mergeCell ref="F68:G68"/>
    <mergeCell ref="F69:G69"/>
    <mergeCell ref="C70:C76"/>
    <mergeCell ref="F70:G70"/>
    <mergeCell ref="F72:G72"/>
    <mergeCell ref="F74:G74"/>
    <mergeCell ref="F76:G76"/>
    <mergeCell ref="J74:K74"/>
    <mergeCell ref="N74:O74"/>
    <mergeCell ref="R74:S74"/>
    <mergeCell ref="F75:G75"/>
    <mergeCell ref="J75:K75"/>
    <mergeCell ref="N75:O75"/>
    <mergeCell ref="R75:S75"/>
    <mergeCell ref="J72:K72"/>
    <mergeCell ref="N72:O72"/>
    <mergeCell ref="R72:S72"/>
    <mergeCell ref="F73:G73"/>
    <mergeCell ref="J73:K73"/>
    <mergeCell ref="N73:O73"/>
    <mergeCell ref="R73:S73"/>
    <mergeCell ref="J76:K76"/>
    <mergeCell ref="N76:O76"/>
    <mergeCell ref="R76:S76"/>
    <mergeCell ref="I80:J80"/>
    <mergeCell ref="M80:N80"/>
    <mergeCell ref="Q80:R80"/>
    <mergeCell ref="E81:F81"/>
    <mergeCell ref="I81:J81"/>
    <mergeCell ref="M81:N81"/>
    <mergeCell ref="Q81:R81"/>
    <mergeCell ref="I78:J78"/>
    <mergeCell ref="M78:N78"/>
    <mergeCell ref="Q78:R78"/>
    <mergeCell ref="E79:F79"/>
    <mergeCell ref="I79:J79"/>
    <mergeCell ref="M79:N79"/>
    <mergeCell ref="Q79:R79"/>
    <mergeCell ref="P85:S85"/>
    <mergeCell ref="B86:B87"/>
    <mergeCell ref="C86:C87"/>
    <mergeCell ref="D86:E86"/>
    <mergeCell ref="H86:I86"/>
    <mergeCell ref="L86:M86"/>
    <mergeCell ref="P86:Q86"/>
    <mergeCell ref="E82:F82"/>
    <mergeCell ref="I82:J82"/>
    <mergeCell ref="M82:N82"/>
    <mergeCell ref="Q82:R82"/>
    <mergeCell ref="E83:F83"/>
    <mergeCell ref="I83:J83"/>
    <mergeCell ref="M83:N83"/>
    <mergeCell ref="Q83:R83"/>
    <mergeCell ref="D87:E87"/>
    <mergeCell ref="B77:B83"/>
    <mergeCell ref="C77:C83"/>
    <mergeCell ref="E77:F77"/>
    <mergeCell ref="I77:J77"/>
    <mergeCell ref="M77:N77"/>
    <mergeCell ref="Q77:R77"/>
    <mergeCell ref="E78:F78"/>
    <mergeCell ref="E80:F80"/>
    <mergeCell ref="B88:B99"/>
    <mergeCell ref="C88:C99"/>
    <mergeCell ref="D89:D90"/>
    <mergeCell ref="E89:E90"/>
    <mergeCell ref="F89:F90"/>
    <mergeCell ref="D85:G85"/>
    <mergeCell ref="H85:K85"/>
    <mergeCell ref="L85:O85"/>
    <mergeCell ref="S89:S90"/>
    <mergeCell ref="D92:D93"/>
    <mergeCell ref="E92:E93"/>
    <mergeCell ref="F92:F93"/>
    <mergeCell ref="G92:G93"/>
    <mergeCell ref="H92:H93"/>
    <mergeCell ref="I92:I93"/>
    <mergeCell ref="J92:J93"/>
    <mergeCell ref="K92:K93"/>
    <mergeCell ref="L92:L93"/>
    <mergeCell ref="M89:M90"/>
    <mergeCell ref="N89:N90"/>
    <mergeCell ref="O89:O90"/>
    <mergeCell ref="P89:P90"/>
    <mergeCell ref="Q89:Q90"/>
    <mergeCell ref="R89:R90"/>
    <mergeCell ref="G89:G90"/>
    <mergeCell ref="H89:H90"/>
    <mergeCell ref="I89:I90"/>
    <mergeCell ref="J89:J90"/>
    <mergeCell ref="K89:K90"/>
    <mergeCell ref="L89:L90"/>
    <mergeCell ref="S92:S93"/>
    <mergeCell ref="D95:D96"/>
    <mergeCell ref="E95:E96"/>
    <mergeCell ref="F95:F96"/>
    <mergeCell ref="G95:G96"/>
    <mergeCell ref="H95:H96"/>
    <mergeCell ref="I95:I96"/>
    <mergeCell ref="J95:J96"/>
    <mergeCell ref="K95:K96"/>
    <mergeCell ref="L95:L96"/>
    <mergeCell ref="M92:M93"/>
    <mergeCell ref="N92:N93"/>
    <mergeCell ref="O92:O93"/>
    <mergeCell ref="P92:P93"/>
    <mergeCell ref="Q92:Q93"/>
    <mergeCell ref="R92:R93"/>
    <mergeCell ref="S95:S96"/>
    <mergeCell ref="M95:M96"/>
    <mergeCell ref="B102:B111"/>
    <mergeCell ref="C102:C103"/>
    <mergeCell ref="F102:G102"/>
    <mergeCell ref="J102:K102"/>
    <mergeCell ref="N102:O102"/>
    <mergeCell ref="M98:M99"/>
    <mergeCell ref="N98:N99"/>
    <mergeCell ref="O98:O99"/>
    <mergeCell ref="P98:P99"/>
    <mergeCell ref="F103:G103"/>
    <mergeCell ref="J103:K103"/>
    <mergeCell ref="N103:O103"/>
    <mergeCell ref="C104:C111"/>
    <mergeCell ref="D101:G101"/>
    <mergeCell ref="H101:K101"/>
    <mergeCell ref="L101:O101"/>
    <mergeCell ref="D98:D99"/>
    <mergeCell ref="E98:E99"/>
    <mergeCell ref="F98:F99"/>
    <mergeCell ref="G98:G99"/>
    <mergeCell ref="H98:H99"/>
    <mergeCell ref="I98:I99"/>
    <mergeCell ref="J98:J99"/>
    <mergeCell ref="K98:K99"/>
    <mergeCell ref="L123:O123"/>
    <mergeCell ref="P123:S123"/>
    <mergeCell ref="M119:N119"/>
    <mergeCell ref="M120:N120"/>
    <mergeCell ref="M121:N121"/>
    <mergeCell ref="R116:S116"/>
    <mergeCell ref="R117:S117"/>
    <mergeCell ref="R118:S118"/>
    <mergeCell ref="R119:S119"/>
    <mergeCell ref="R120:S120"/>
    <mergeCell ref="R121:S121"/>
    <mergeCell ref="H124:K124"/>
    <mergeCell ref="L124:O124"/>
    <mergeCell ref="B112:B121"/>
    <mergeCell ref="C112:C113"/>
    <mergeCell ref="C114:C121"/>
    <mergeCell ref="E114:F114"/>
    <mergeCell ref="E115:F115"/>
    <mergeCell ref="E116:F116"/>
    <mergeCell ref="E117:F117"/>
    <mergeCell ref="E118:F118"/>
    <mergeCell ref="E119:F119"/>
    <mergeCell ref="E120:F120"/>
    <mergeCell ref="I116:J116"/>
    <mergeCell ref="I117:J117"/>
    <mergeCell ref="I118:J118"/>
    <mergeCell ref="I119:J119"/>
    <mergeCell ref="I120:J120"/>
    <mergeCell ref="I121:J121"/>
    <mergeCell ref="M116:N116"/>
    <mergeCell ref="M117:N117"/>
    <mergeCell ref="M118:N118"/>
    <mergeCell ref="E121:F121"/>
    <mergeCell ref="D123:G123"/>
    <mergeCell ref="H123:K123"/>
    <mergeCell ref="C2:G2"/>
    <mergeCell ref="B6:G6"/>
    <mergeCell ref="B7:G7"/>
    <mergeCell ref="B8:G8"/>
    <mergeCell ref="C3:G3"/>
    <mergeCell ref="M129:N129"/>
    <mergeCell ref="Q129:R129"/>
    <mergeCell ref="C128:C129"/>
    <mergeCell ref="E128:F128"/>
    <mergeCell ref="I128:J128"/>
    <mergeCell ref="M128:N128"/>
    <mergeCell ref="Q128:R128"/>
    <mergeCell ref="E129:F129"/>
    <mergeCell ref="I129:J129"/>
    <mergeCell ref="P124:S124"/>
    <mergeCell ref="D125:G125"/>
    <mergeCell ref="H125:K125"/>
    <mergeCell ref="L125:O125"/>
    <mergeCell ref="P125:S125"/>
    <mergeCell ref="B126:B129"/>
    <mergeCell ref="C126:C127"/>
    <mergeCell ref="B124:B125"/>
    <mergeCell ref="C124:C125"/>
    <mergeCell ref="D124:G124"/>
    <mergeCell ref="J68:K68"/>
    <mergeCell ref="J69:K69"/>
    <mergeCell ref="N68:O68"/>
    <mergeCell ref="N69:O69"/>
    <mergeCell ref="R68:S68"/>
    <mergeCell ref="R69:S69"/>
    <mergeCell ref="I114:J114"/>
    <mergeCell ref="I115:J115"/>
    <mergeCell ref="M114:N114"/>
    <mergeCell ref="M115:N115"/>
    <mergeCell ref="R115:S115"/>
    <mergeCell ref="R114:S114"/>
    <mergeCell ref="P101:S101"/>
    <mergeCell ref="Q98:Q99"/>
    <mergeCell ref="R98:R99"/>
    <mergeCell ref="N95:N96"/>
    <mergeCell ref="O95:O96"/>
    <mergeCell ref="P95:P96"/>
    <mergeCell ref="Q95:Q96"/>
    <mergeCell ref="R95:R96"/>
    <mergeCell ref="R102:S102"/>
    <mergeCell ref="R103:S103"/>
    <mergeCell ref="S98:S99"/>
    <mergeCell ref="L98:L99"/>
  </mergeCells>
  <conditionalFormatting sqref="E136">
    <cfRule type="iconSet" priority="1">
      <iconSet iconSet="4ArrowsGray">
        <cfvo type="percent" val="0"/>
        <cfvo type="percent" val="25"/>
        <cfvo type="percent" val="50"/>
        <cfvo type="percent" val="75"/>
      </iconSet>
    </cfRule>
  </conditionalFormatting>
  <dataValidations xWindow="633" yWindow="580" count="65">
    <dataValidation type="list" allowBlank="1" showInputMessage="1" showErrorMessage="1" prompt="Select type of policy" sqref="G127">
      <formula1>$H$164:$H$185</formula1>
    </dataValidation>
    <dataValidation type="list" allowBlank="1" showInputMessage="1" showErrorMessage="1" prompt="Select type of assets" sqref="E113 Q113 M113 I113">
      <formula1>$L$140:$L$146</formula1>
    </dataValidation>
    <dataValidation type="whole" allowBlank="1" showInputMessage="1" showErrorMessage="1" error="Please enter a number here" prompt="Enter No. of development strategies" sqref="D129 H129 L129 P129">
      <formula1>0</formula1>
      <formula2>999999999</formula2>
    </dataValidation>
    <dataValidation type="whole" allowBlank="1" showInputMessage="1" showErrorMessage="1" error="Please enter a number" prompt="Enter No. of policy introduced or adjusted" sqref="D127 H127 L127 P127">
      <formula1>0</formula1>
      <formula2>999999999999</formula2>
    </dataValidation>
    <dataValidation type="decimal" allowBlank="1" showInputMessage="1" showErrorMessage="1" error="Please enter a number" prompt="Enter income level of households" sqref="O121 G121 K121 G115 G117 G119 K115 K117 K119 O115 O117 O119">
      <formula1>0</formula1>
      <formula2>9999999999999</formula2>
    </dataValidation>
    <dataValidation type="whole" allowBlank="1" showInputMessage="1" showErrorMessage="1" prompt="Enter number of households" sqref="L121 D121 H121 D115 D117 D119 H115 H117 H119 L115 L117 L119 P115 P117 P119 P121">
      <formula1>0</formula1>
      <formula2>999999999999</formula2>
    </dataValidation>
    <dataValidation type="whole" allowBlank="1" showInputMessage="1" showErrorMessage="1" prompt="Enter number of assets" sqref="D113 P113 L113 H113">
      <formula1>0</formula1>
      <formula2>9999999999999</formula2>
    </dataValidation>
    <dataValidation type="whole" allowBlank="1" showInputMessage="1" showErrorMessage="1" error="Please enter a number here" prompt="Please enter the No. of targeted households" sqref="D103 L111 H103 D111 H111 L103 P103 D105 D107 D109 H105 H107 H109 L105 L107 L109 P105 P107 P109 P111">
      <formula1>0</formula1>
      <formula2>999999999999999</formula2>
    </dataValidation>
    <dataValidation type="whole" operator="greaterThan" allowBlank="1" showInputMessage="1" showErrorMessage="1" error="You need to enter a quantitative value greater than 0_x000a_" prompt="Enter total number of assets or ecosystem projected/rehabilitated" sqref="E89:E90 E92:E93 E95:E96 E98:E99 I89:I90 M92:M93 I92:I93 I95:I96 I98:I99 M98:M99 M95:M96 M89:M90 Q89:Q90 Q92:Q93 Q95:Q96 Q98:Q99">
      <formula1>0</formula1>
    </dataValidation>
    <dataValidation type="whole" allowBlank="1" showInputMessage="1" showErrorMessage="1" error="Please enter a number here" prompt="Please enter a number" sqref="D78:D83 H78:H83 L78:L83 P78:P83">
      <formula1>0</formula1>
      <formula2>9999999999999990</formula2>
    </dataValidation>
    <dataValidation type="decimal" allowBlank="1" showInputMessage="1" showErrorMessage="1" errorTitle="Invalid data" error="Please enter a number" prompt="Please enter a number here" sqref="E54 I54 D65 H65 L65 P65">
      <formula1>0</formula1>
      <formula2>9999999999</formula2>
    </dataValidation>
    <dataValidation type="decimal" allowBlank="1" showInputMessage="1" showErrorMessage="1" errorTitle="Invalid data" error="Please enter a number" prompt="Enter total number of staff trained" sqref="D57">
      <formula1>0</formula1>
      <formula2>9999999999</formula2>
    </dataValidation>
    <dataValidation type="decimal" allowBlank="1" showInputMessage="1" showErrorMessage="1" errorTitle="Invalid data" error="Please enter a number" sqref="Q54 P57 L57 H57 M54">
      <formula1>0</formula1>
      <formula2>9999999999</formula2>
    </dataValidation>
    <dataValidation type="decimal" allowBlank="1" showInputMessage="1" showErrorMessage="1" errorTitle="Invalid data" error="Please enter a number" prompt="Enter the number of municipalities covered by the Early Warning System" sqref="G41 G44 G47 G50 K41 K44 K47 K50 O41 O44 O47 O50 S41 S44 S47 S50">
      <formula1>0</formula1>
      <formula2>9999999</formula2>
    </dataValidation>
    <dataValidation type="list" allowBlank="1" showInputMessage="1" showErrorMessage="1" error="Select from the drop-down list" prompt="Select the geographical coverage of the Early Warning System" sqref="G40 S49 S46 S43 S40 O49 O46 O43 O40 K49 K46 K43 K40 G49 G46 G43">
      <formula1>$D$151:$D$153</formula1>
    </dataValidation>
    <dataValidation type="decimal" allowBlank="1" showInputMessage="1" showErrorMessage="1" errorTitle="Invalid data" error="Please enter a number here" prompt="Enter the number of adopted Early Warning Systems" sqref="D40:D41 D43:D44 D46:D47 D49:D50 H40:H41 H43:H44 H46:H47 H49:H50 L40:L41 L43:L44 L46:L47 L49:L50 P40:P41 P43:P44 P46:P47 P49:P50">
      <formula1>0</formula1>
      <formula2>9999999999</formula2>
    </dataValidation>
    <dataValidation type="list" allowBlank="1" showInputMessage="1" showErrorMessage="1" prompt="Select income source" sqref="E115:F115 R121 R119 R117 M121 M119 M117 I121 I119 I117 R115 M115 I115 E117:F117 E119:F119 E121:F121">
      <formula1>$K$139:$K$153</formula1>
    </dataValidation>
    <dataValidation type="list" allowBlank="1" showInputMessage="1" showErrorMessage="1" prompt="Please select the alternate source" sqref="G111 S111 S109 S107 S105 O109 O107 O105 K109 K107 K105 G109 G107 K111 G105 O111">
      <formula1>$K$139:$K$153</formula1>
    </dataValidation>
    <dataValidation type="list" allowBlank="1" showInputMessage="1" showErrorMessage="1" prompt="Select % increase in income level" sqref="F111 R111 R109 R107 R105 N109 N107 N105 J109 J107 J105 F109 F107 J111 F105 N111">
      <formula1>$E$168:$E$176</formula1>
    </dataValidation>
    <dataValidation type="list" allowBlank="1" showInputMessage="1" showErrorMessage="1" prompt="Select type of natural assets protected or rehabilitated" sqref="D89:D90 D92:D93 D95:D96 D98:D99 H89:H90 H92:H93 H95:H96 H98:H99 L92:L93 L95:L96 L98:L99 P92:P93 P95:P96 P98:P99 L89:L90 P89:P90">
      <formula1>$C$166:$C$173</formula1>
    </dataValidation>
    <dataValidation type="list" allowBlank="1" showInputMessage="1" showErrorMessage="1" prompt="Enter the unit and type of the natural asset of ecosystem restored" sqref="F89:F90 J92:J93 J95:J96 J98:J99 N92:N93 N95:N96 N98:N99 F98:F99 F95:F96 F92:F93 N89:N90 J89:J90">
      <formula1>$C$160:$C$163</formula1>
    </dataValidation>
    <dataValidation type="list" allowBlank="1" showInputMessage="1" showErrorMessage="1" prompt="Select targeted asset" sqref="E71:E76 I71:I76 M71:M76 Q71:Q76">
      <formula1>$J$165:$J$166</formula1>
    </dataValidation>
    <dataValidation type="list" allowBlank="1" showInputMessage="1" showErrorMessage="1" error="Select from the drop-down list" prompt="Select category of early warning systems_x000a__x000a_" sqref="E40:E41 Q46:Q47 Q49:Q50 Q43:Q44 Q40:Q41 E46:E47 E49:E50 I46:I47 M46:M47 E43:E44 I49:I50 I43:I44 I40:I41 M49:M50 M43:M44 M40:M41">
      <formula1>$D$163:$D$166</formula1>
    </dataValidation>
    <dataValidation type="list" allowBlank="1" showInputMessage="1" showErrorMessage="1" prompt="Select status" sqref="O38 S38 S36 S34 S32 S30 O36 O34 O32 O30 K36 K34 K32 K30 G38 G34 G32 G30 G36 K38">
      <formula1>$E$163:$E$165</formula1>
    </dataValidation>
    <dataValidation type="list" allowBlank="1" showInputMessage="1" showErrorMessage="1" sqref="E142:E143">
      <formula1>$D$16:$D$18</formula1>
    </dataValidation>
    <dataValidation type="list" allowBlank="1" showInputMessage="1" showErrorMessage="1" prompt="Select effectiveness" sqref="G129 S129 O129 K129">
      <formula1>$K$155:$K$159</formula1>
    </dataValidation>
    <dataValidation type="list" allowBlank="1" showInputMessage="1" showErrorMessage="1" prompt="Select a sector" sqref="F63:G63 R63:S63 N63:O63 J63:K63">
      <formula1>$J$146:$J$154</formula1>
    </dataValidation>
    <dataValidation type="decimal" allowBlank="1" showInputMessage="1" showErrorMessage="1" errorTitle="Invalid data" error="Please enter a number between 0 and 9999999" prompt="Enter a number here" sqref="E21:G21 E27 I21:K21 Q21:S21 M27 I27 M21:O21 Q27">
      <formula1>0</formula1>
      <formula2>99999999999</formula2>
    </dataValidation>
    <dataValidation type="decimal" allowBlank="1" showInputMessage="1" showErrorMessage="1" errorTitle="Invalid data" error="Enter a percentage between 0 and 100" prompt="Enter a percentage (between 0 and 100)" sqref="F22:G23 J22:K23 R22:S23 N22:O23">
      <formula1>0</formula1>
      <formula2>100</formula2>
    </dataValidation>
    <dataValidation type="decimal" allowBlank="1" showInputMessage="1" showErrorMessage="1" errorTitle="Invalid data" error="Please enter a number between 0 and 100" prompt="Enter a percentage between 0 and 100" sqref="E22:E23 E65 I22:I23 M22:M23 M28 I28 Q22:Q23 E28 E55 E103 I55 M55 M57 I57 Q28 E57 Q57 I65 M65 Q65 Q103 M111 I111 M103 I103 E111 Q55 D63:E63 E105 E107 E109 I105 I107 I109 M105 M107 M109 Q105 Q107 Q109 Q111 H63:I63 L63:M63 P63:Q63">
      <formula1>0</formula1>
      <formula2>100</formula2>
    </dataValidation>
    <dataValidation type="list" allowBlank="1" showInputMessage="1" showErrorMessage="1" prompt="Select type of policy" sqref="S127 K127 O127">
      <formula1>policy</formula1>
    </dataValidation>
    <dataValidation type="list" allowBlank="1" showInputMessage="1" showErrorMessage="1" prompt="Select income source" sqref="Q115 Q119 Q121 Q117">
      <formula1>incomesource</formula1>
    </dataValidation>
    <dataValidation type="list" allowBlank="1" showInputMessage="1" showErrorMessage="1" prompt="Select the effectiveness of protection/rehabilitation" sqref="S98 S92 S95 S89">
      <formula1>effectiveness</formula1>
    </dataValidation>
    <dataValidation type="list" allowBlank="1" showInputMessage="1" showErrorMessage="1" prompt="Select programme/sector" sqref="F87 R87 N87 J87">
      <formula1>$J$146:$J$154</formula1>
    </dataValidation>
    <dataValidation type="list" allowBlank="1" showInputMessage="1" showErrorMessage="1" prompt="Select level of improvements" sqref="I87 M87 Q87">
      <formula1>effectiveness</formula1>
    </dataValidation>
    <dataValidation type="list" allowBlank="1" showInputMessage="1" showErrorMessage="1" prompt="Select changes in asset" sqref="F71:G76 R71:S76 N71:O76 J71:K76">
      <formula1>$I$155:$I$159</formula1>
    </dataValidation>
    <dataValidation type="list" allowBlank="1" showInputMessage="1" showErrorMessage="1" prompt="Select response level" sqref="F69 R69 N69 J69">
      <formula1>$H$155:$H$159</formula1>
    </dataValidation>
    <dataValidation type="list" allowBlank="1" showInputMessage="1" showErrorMessage="1" prompt="Select geographical scale" sqref="E69 Q69 M69 I69">
      <formula1>$D$151:$D$153</formula1>
    </dataValidation>
    <dataValidation type="list" allowBlank="1" showInputMessage="1" showErrorMessage="1" prompt="Select project/programme sector" sqref="D69 Q30 Q32 Q34 Q36 Q38 M38 M36 M34 M32 M30 I30 I32 I34 I36 I38 E38 E36 E34 E32 E30 P69 L69 H69">
      <formula1>$J$146:$J$154</formula1>
    </dataValidation>
    <dataValidation type="list" allowBlank="1" showInputMessage="1" showErrorMessage="1" prompt="Select level of awarness" sqref="F65:G65 R65:S65 N65:O65 J65:K65">
      <formula1>$G$155:$G$159</formula1>
    </dataValidation>
    <dataValidation type="list" allowBlank="1" showInputMessage="1" showErrorMessage="1" prompt="Select scale" sqref="G59 S59 K59 O59">
      <formula1>$F$155:$F$158</formula1>
    </dataValidation>
    <dataValidation type="list" allowBlank="1" showInputMessage="1" showErrorMessage="1" prompt="Select scale" sqref="F127 Q59 M59 I59 E59 R38 R36 R34 R32 R30 N30 N32 N34 N36 N38 J38 J36 J34 J32 J30 F38 F36 F34 F32 F30 R127 N127 J127">
      <formula1>$D$151:$D$153</formula1>
    </dataValidation>
    <dataValidation type="list" allowBlank="1" showInputMessage="1" showErrorMessage="1" prompt="Select capacity level" sqref="G54 S54 K54 O54">
      <formula1>$F$155:$F$158</formula1>
    </dataValidation>
    <dataValidation type="list" allowBlank="1" showInputMessage="1" showErrorMessage="1" prompt="Select sector" sqref="F54 Q127 R54 R113 N113 J113 F113 R59 E127 S78:S83 P71:P76 O78:O83 L71:L76 K78:K83 H71:H76 G78:G83 D71:D76 J59 N59 I127 J54 N54 M127 F59">
      <formula1>$J$146:$J$154</formula1>
    </dataValidation>
    <dataValidation type="list" allowBlank="1" showInputMessage="1" showErrorMessage="1" sqref="I126 O112 K77 I77 G77 K126 M126 Q77 S77 E126 O126 F112 G126 S112 O77 M77 K112 S126 Q126">
      <formula1>group</formula1>
    </dataValidation>
    <dataValidation type="list" allowBlank="1" showInputMessage="1" showErrorMessage="1" sqref="B66">
      <formula1>selectyn</formula1>
    </dataValidation>
    <dataValidation type="list" allowBlank="1" showInputMessage="1" showErrorMessage="1" error="Select from the drop-down list" prompt="Select type of hazards information generated from the drop-down list_x000a_" sqref="F27:F28 R27:R28 N27:N28 J27:J28">
      <formula1>$D$135:$D$142</formula1>
    </dataValidation>
    <dataValidation type="whole" allowBlank="1" showInputMessage="1" showErrorMessage="1" errorTitle="Please enter a number here" error="Please enter a number here" promptTitle="Please enter a number here" sqref="D30 D32 D34 D36 D38 H38 H36 H34 H32 H30 L30 L32 L34 L36 L38 P38 P36 P34 P32 P30">
      <formula1>0</formula1>
      <formula2>99999</formula2>
    </dataValidation>
    <dataValidation type="list" allowBlank="1" showInputMessage="1" showErrorMessage="1" errorTitle="Select from the list" error="Select from the list" prompt="Select hazard addressed by the Early Warning System" sqref="S39 G39 G42 G45 G48 K48 K45 K42 K39 O39 O42 O45 O48 S48 S45 S42">
      <formula1>$D$135:$D$142</formula1>
    </dataValidation>
    <dataValidation type="list" allowBlank="1" showInputMessage="1" showErrorMessage="1" prompt="Select type" sqref="F57:G57 P59 L59 H59 D59 R57:S57 N57:O57 J57:K57">
      <formula1>$D$147:$D$149</formula1>
    </dataValidation>
    <dataValidation type="list" allowBlank="1" showInputMessage="1" showErrorMessage="1" sqref="E78:F83 I78:J83 M78:N83 Q78:R83">
      <formula1>type1</formula1>
    </dataValidation>
    <dataValidation type="list" allowBlank="1" showInputMessage="1" showErrorMessage="1" prompt="Select level of improvements" sqref="D87:E87 P87 L87 H87">
      <formula1>$K$155:$K$159</formula1>
    </dataValidation>
    <dataValidation type="list" allowBlank="1" showInputMessage="1" showErrorMessage="1" prompt="Select type" sqref="G87 O87 S87 K87">
      <formula1>$F$136:$F$140</formula1>
    </dataValidation>
    <dataValidation type="list" allowBlank="1" showInputMessage="1" showErrorMessage="1" error="Please select a level of effectiveness from the drop-down list" prompt="Select the level of effectiveness of protection/rehabilitation" sqref="G89:G90 R89:R90 R92:R93 R95:R96 R98:R99 O98:O99 O95:O96 O92:O93 O89:O90 K89:K90 K92:K93 K95:K96 K98:K99 G98:G99 G95:G96 G92:G93">
      <formula1>$K$155:$K$159</formula1>
    </dataValidation>
    <dataValidation type="list" allowBlank="1" showInputMessage="1" showErrorMessage="1" error="Please select improvement level from the drop-down list" prompt="Select improvement level" sqref="F103:G103 R103:S103 N103:O103 J103:K103">
      <formula1>$H$150:$H$154</formula1>
    </dataValidation>
    <dataValidation type="list" allowBlank="1" showInputMessage="1" showErrorMessage="1" prompt="Select adaptation strategy" sqref="G113 S113 O113 K113">
      <formula1>$I$161:$I$177</formula1>
    </dataValidation>
    <dataValidation type="list" allowBlank="1" showInputMessage="1" showErrorMessage="1" prompt="Select integration level" sqref="D125:S125">
      <formula1>$H$143:$H$147</formula1>
    </dataValidation>
    <dataValidation type="list" allowBlank="1" showInputMessage="1" showErrorMessage="1" prompt="Select state of enforcement" sqref="E129:F129 Q129:R129 M129:N129 I129:J129">
      <formula1>$I$136:$I$140</formula1>
    </dataValidation>
    <dataValidation type="list" allowBlank="1" showInputMessage="1" showErrorMessage="1" error="Please select the from the drop-down list_x000a_" prompt="Please select from the drop-down list" sqref="C17">
      <formula1>$J$147:$J$154</formula1>
    </dataValidation>
    <dataValidation type="list" allowBlank="1" showInputMessage="1" showErrorMessage="1" error="Please select from the drop-down list" prompt="Please select from the drop-down list" sqref="C14">
      <formula1>$C$156:$C$158</formula1>
    </dataValidation>
    <dataValidation type="list" allowBlank="1" showInputMessage="1" showErrorMessage="1" error="Select from the drop-down list" prompt="Select from the drop-down list" sqref="C16">
      <formula1>$B$156:$B$159</formula1>
    </dataValidation>
    <dataValidation type="list" allowBlank="1" showInputMessage="1" showErrorMessage="1" error="Select from the drop-down list" prompt="Select from the drop-down list" sqref="C15">
      <formula1>$B$162:$B$320</formula1>
    </dataValidation>
    <dataValidation allowBlank="1" showInputMessage="1" showErrorMessage="1" prompt="Please enter your project ID" sqref="C12"/>
    <dataValidation allowBlank="1" showInputMessage="1" showErrorMessage="1" prompt="Enter the name of the Implementing Entity_x000a_" sqref="C13"/>
    <dataValidation type="list" allowBlank="1" showInputMessage="1" showErrorMessage="1" error="Select from the drop-down list._x000a_" prompt="Select overall effectiveness" sqref="G27:G28 K27:K28 O27:O28 S27:S28">
      <formula1>$K$155:$K$159</formula1>
    </dataValidation>
  </dataValidations>
  <pageMargins left="0.7" right="0.7" top="0.75" bottom="0.75" header="0.3" footer="0.3"/>
  <pageSetup paperSize="8" scale="36" fitToHeight="0" orientation="landscape" cellComments="asDisplayed" r:id="rId1"/>
  <ignoredErrors>
    <ignoredError sqref="N21" unlockedFormula="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4"/>
  <sheetViews>
    <sheetView workbookViewId="0"/>
  </sheetViews>
  <sheetFormatPr defaultColWidth="9.140625" defaultRowHeight="15" x14ac:dyDescent="0.25"/>
  <cols>
    <col min="1" max="1" width="2.42578125" customWidth="1"/>
    <col min="2" max="2" width="109.28515625" customWidth="1"/>
    <col min="3" max="3" width="2.42578125" customWidth="1"/>
  </cols>
  <sheetData>
    <row r="1" spans="2:2" ht="16.5" thickBot="1" x14ac:dyDescent="0.3">
      <c r="B1" s="36" t="s">
        <v>238</v>
      </c>
    </row>
    <row r="2" spans="2:2" ht="306.75" thickBot="1" x14ac:dyDescent="0.3">
      <c r="B2" s="37" t="s">
        <v>239</v>
      </c>
    </row>
    <row r="3" spans="2:2" ht="16.5" thickBot="1" x14ac:dyDescent="0.3">
      <c r="B3" s="36" t="s">
        <v>240</v>
      </c>
    </row>
    <row r="4" spans="2:2" ht="243" thickBot="1" x14ac:dyDescent="0.3">
      <c r="B4" s="38" t="s">
        <v>241</v>
      </c>
    </row>
  </sheetData>
  <pageMargins left="0.7" right="0.7" top="0.75" bottom="0.75" header="0.3" footer="0.3"/>
  <pageSetup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38"/>
  <sheetViews>
    <sheetView topLeftCell="A27" workbookViewId="0"/>
  </sheetViews>
  <sheetFormatPr defaultColWidth="9.140625" defaultRowHeight="15" x14ac:dyDescent="0.25"/>
  <cols>
    <col min="1" max="1" width="1.28515625" customWidth="1"/>
    <col min="2" max="2" width="2.42578125" customWidth="1"/>
    <col min="3" max="3" width="47.42578125" customWidth="1"/>
    <col min="4" max="4" width="21.28515625" customWidth="1"/>
    <col min="5" max="5" width="1.7109375" customWidth="1"/>
    <col min="6" max="6" width="1.28515625" customWidth="1"/>
  </cols>
  <sheetData>
    <row r="1" spans="2:5" ht="15.75" thickBot="1" x14ac:dyDescent="0.3"/>
    <row r="2" spans="2:5" ht="15.75" thickBot="1" x14ac:dyDescent="0.3">
      <c r="B2" s="344"/>
      <c r="C2" s="345"/>
      <c r="D2" s="345"/>
      <c r="E2" s="346"/>
    </row>
    <row r="3" spans="2:5" ht="21" thickBot="1" x14ac:dyDescent="0.35">
      <c r="B3" s="347"/>
      <c r="C3" s="843" t="s">
        <v>865</v>
      </c>
      <c r="D3" s="843"/>
      <c r="E3" s="348"/>
    </row>
    <row r="4" spans="2:5" x14ac:dyDescent="0.25">
      <c r="B4" s="844"/>
      <c r="C4" s="844"/>
      <c r="D4" s="844"/>
      <c r="E4" s="348"/>
    </row>
    <row r="5" spans="2:5" x14ac:dyDescent="0.25">
      <c r="B5" s="349"/>
      <c r="C5" s="845"/>
      <c r="D5" s="845"/>
      <c r="E5" s="348"/>
    </row>
    <row r="6" spans="2:5" x14ac:dyDescent="0.25">
      <c r="B6" s="349"/>
      <c r="C6" s="350"/>
      <c r="D6" s="351"/>
      <c r="E6" s="348"/>
    </row>
    <row r="7" spans="2:5" ht="35.25" customHeight="1" x14ac:dyDescent="0.25">
      <c r="B7" s="349"/>
      <c r="C7" s="846" t="s">
        <v>49</v>
      </c>
      <c r="D7" s="846"/>
      <c r="E7" s="348"/>
    </row>
    <row r="8" spans="2:5" ht="15.75" thickBot="1" x14ac:dyDescent="0.3">
      <c r="B8" s="349"/>
      <c r="C8" s="847"/>
      <c r="D8" s="847"/>
      <c r="E8" s="348"/>
    </row>
    <row r="9" spans="2:5" ht="15.75" thickBot="1" x14ac:dyDescent="0.3">
      <c r="B9" s="349"/>
      <c r="C9" s="352" t="s">
        <v>866</v>
      </c>
      <c r="D9" s="353" t="s">
        <v>867</v>
      </c>
      <c r="E9" s="348"/>
    </row>
    <row r="10" spans="2:5" x14ac:dyDescent="0.25">
      <c r="B10" s="349"/>
      <c r="C10" s="299" t="s">
        <v>868</v>
      </c>
      <c r="D10" s="373" t="s">
        <v>869</v>
      </c>
      <c r="E10" s="348"/>
    </row>
    <row r="11" spans="2:5" x14ac:dyDescent="0.25">
      <c r="B11" s="349"/>
      <c r="C11" s="299" t="s">
        <v>870</v>
      </c>
      <c r="D11" s="374" t="s">
        <v>871</v>
      </c>
      <c r="E11" s="348"/>
    </row>
    <row r="12" spans="2:5" x14ac:dyDescent="0.25">
      <c r="B12" s="349"/>
      <c r="C12" s="299" t="s">
        <v>872</v>
      </c>
      <c r="D12" s="374" t="s">
        <v>873</v>
      </c>
      <c r="E12" s="348"/>
    </row>
    <row r="13" spans="2:5" x14ac:dyDescent="0.25">
      <c r="B13" s="349"/>
      <c r="C13" s="299" t="s">
        <v>874</v>
      </c>
      <c r="D13" s="374" t="s">
        <v>875</v>
      </c>
      <c r="E13" s="348"/>
    </row>
    <row r="14" spans="2:5" x14ac:dyDescent="0.25">
      <c r="B14" s="349"/>
      <c r="C14" s="299" t="s">
        <v>876</v>
      </c>
      <c r="D14" s="374" t="s">
        <v>877</v>
      </c>
      <c r="E14" s="348"/>
    </row>
    <row r="15" spans="2:5" x14ac:dyDescent="0.25">
      <c r="B15" s="349"/>
      <c r="C15" s="299" t="s">
        <v>878</v>
      </c>
      <c r="D15" s="374" t="s">
        <v>871</v>
      </c>
      <c r="E15" s="348"/>
    </row>
    <row r="16" spans="2:5" x14ac:dyDescent="0.25">
      <c r="B16" s="349"/>
      <c r="C16" s="305" t="s">
        <v>879</v>
      </c>
      <c r="D16" s="375" t="s">
        <v>915</v>
      </c>
      <c r="E16" s="348"/>
    </row>
    <row r="17" spans="2:5" ht="30" x14ac:dyDescent="0.25">
      <c r="B17" s="349"/>
      <c r="C17" s="354" t="s">
        <v>880</v>
      </c>
      <c r="D17" s="376" t="s">
        <v>916</v>
      </c>
      <c r="E17" s="348"/>
    </row>
    <row r="18" spans="2:5" ht="30" x14ac:dyDescent="0.25">
      <c r="B18" s="349"/>
      <c r="C18" s="354" t="s">
        <v>881</v>
      </c>
      <c r="D18" s="377" t="s">
        <v>917</v>
      </c>
      <c r="E18" s="348"/>
    </row>
    <row r="19" spans="2:5" ht="60" x14ac:dyDescent="0.25">
      <c r="B19" s="349"/>
      <c r="C19" s="354" t="s">
        <v>882</v>
      </c>
      <c r="D19" s="378" t="s">
        <v>918</v>
      </c>
      <c r="E19" s="348"/>
    </row>
    <row r="20" spans="2:5" ht="45" x14ac:dyDescent="0.25">
      <c r="B20" s="349"/>
      <c r="C20" s="354" t="s">
        <v>883</v>
      </c>
      <c r="D20" s="378" t="s">
        <v>919</v>
      </c>
      <c r="E20" s="348"/>
    </row>
    <row r="21" spans="2:5" ht="30" x14ac:dyDescent="0.25">
      <c r="B21" s="349"/>
      <c r="C21" s="354" t="s">
        <v>884</v>
      </c>
      <c r="D21" s="378" t="s">
        <v>920</v>
      </c>
      <c r="E21" s="348"/>
    </row>
    <row r="22" spans="2:5" x14ac:dyDescent="0.25">
      <c r="B22" s="349"/>
      <c r="C22" s="355" t="s">
        <v>885</v>
      </c>
      <c r="D22" s="379" t="s">
        <v>886</v>
      </c>
      <c r="E22" s="348"/>
    </row>
    <row r="23" spans="2:5" x14ac:dyDescent="0.25">
      <c r="B23" s="349"/>
      <c r="C23" s="355" t="s">
        <v>887</v>
      </c>
      <c r="D23" s="379" t="s">
        <v>886</v>
      </c>
      <c r="E23" s="348"/>
    </row>
    <row r="24" spans="2:5" ht="30" x14ac:dyDescent="0.25">
      <c r="B24" s="349"/>
      <c r="C24" s="354" t="s">
        <v>888</v>
      </c>
      <c r="D24" s="379" t="s">
        <v>886</v>
      </c>
      <c r="E24" s="348"/>
    </row>
    <row r="25" spans="2:5" ht="30" x14ac:dyDescent="0.25">
      <c r="B25" s="349"/>
      <c r="C25" s="354" t="s">
        <v>889</v>
      </c>
      <c r="D25" s="376" t="s">
        <v>890</v>
      </c>
      <c r="E25" s="348"/>
    </row>
    <row r="26" spans="2:5" ht="30" x14ac:dyDescent="0.25">
      <c r="B26" s="349"/>
      <c r="C26" s="370" t="s">
        <v>901</v>
      </c>
      <c r="D26" s="380" t="s">
        <v>902</v>
      </c>
      <c r="E26" s="348"/>
    </row>
    <row r="27" spans="2:5" ht="30" x14ac:dyDescent="0.25">
      <c r="B27" s="349"/>
      <c r="C27" s="370" t="s">
        <v>903</v>
      </c>
      <c r="D27" s="380" t="s">
        <v>902</v>
      </c>
      <c r="E27" s="348"/>
    </row>
    <row r="28" spans="2:5" ht="30" x14ac:dyDescent="0.25">
      <c r="B28" s="349"/>
      <c r="C28" s="370" t="s">
        <v>904</v>
      </c>
      <c r="D28" s="380">
        <v>2015</v>
      </c>
      <c r="E28" s="348"/>
    </row>
    <row r="29" spans="2:5" ht="30" x14ac:dyDescent="0.25">
      <c r="B29" s="349"/>
      <c r="C29" s="370" t="s">
        <v>905</v>
      </c>
      <c r="D29" s="380" t="s">
        <v>921</v>
      </c>
      <c r="E29" s="348"/>
    </row>
    <row r="30" spans="2:5" ht="30" x14ac:dyDescent="0.25">
      <c r="B30" s="349"/>
      <c r="C30" s="370" t="s">
        <v>906</v>
      </c>
      <c r="D30" s="380" t="s">
        <v>921</v>
      </c>
      <c r="E30" s="348"/>
    </row>
    <row r="31" spans="2:5" x14ac:dyDescent="0.25">
      <c r="B31" s="349"/>
      <c r="C31" s="370" t="s">
        <v>907</v>
      </c>
      <c r="D31" s="380" t="s">
        <v>922</v>
      </c>
      <c r="E31" s="348"/>
    </row>
    <row r="32" spans="2:5" ht="45" x14ac:dyDescent="0.25">
      <c r="B32" s="349"/>
      <c r="C32" s="370" t="s">
        <v>908</v>
      </c>
      <c r="D32" s="380" t="s">
        <v>923</v>
      </c>
      <c r="E32" s="348"/>
    </row>
    <row r="33" spans="2:5" ht="30" x14ac:dyDescent="0.25">
      <c r="B33" s="349"/>
      <c r="C33" s="370" t="s">
        <v>909</v>
      </c>
      <c r="D33" s="380" t="s">
        <v>923</v>
      </c>
      <c r="E33" s="348"/>
    </row>
    <row r="34" spans="2:5" x14ac:dyDescent="0.25">
      <c r="B34" s="349"/>
      <c r="C34" s="370" t="s">
        <v>910</v>
      </c>
      <c r="D34" s="380" t="s">
        <v>923</v>
      </c>
      <c r="E34" s="348"/>
    </row>
    <row r="35" spans="2:5" ht="30" x14ac:dyDescent="0.25">
      <c r="B35" s="349"/>
      <c r="C35" s="370" t="s">
        <v>911</v>
      </c>
      <c r="D35" s="380" t="s">
        <v>924</v>
      </c>
      <c r="E35" s="348"/>
    </row>
    <row r="36" spans="2:5" ht="30.75" thickBot="1" x14ac:dyDescent="0.3">
      <c r="B36" s="349"/>
      <c r="C36" s="371" t="s">
        <v>912</v>
      </c>
      <c r="D36" s="381" t="s">
        <v>924</v>
      </c>
      <c r="E36" s="348"/>
    </row>
    <row r="37" spans="2:5" x14ac:dyDescent="0.25">
      <c r="B37" s="349"/>
      <c r="C37" s="351"/>
      <c r="D37" s="351"/>
      <c r="E37" s="348"/>
    </row>
    <row r="38" spans="2:5" ht="15.75" thickBot="1" x14ac:dyDescent="0.3">
      <c r="B38" s="356"/>
      <c r="C38" s="357"/>
      <c r="D38" s="357"/>
      <c r="E38" s="358"/>
    </row>
  </sheetData>
  <mergeCells count="5">
    <mergeCell ref="C3:D3"/>
    <mergeCell ref="B4:D4"/>
    <mergeCell ref="C5:D5"/>
    <mergeCell ref="C7:D7"/>
    <mergeCell ref="C8:D8"/>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88D7BE4FD85FC419648F9890A9530D0" ma:contentTypeVersion="47" ma:contentTypeDescription="Create a new document." ma:contentTypeScope="" ma:versionID="a598e10c06bfe06ec67bbca648f2b4cf">
  <xsd:schema xmlns:xsd="http://www.w3.org/2001/XMLSchema" xmlns:xs="http://www.w3.org/2001/XMLSchema" xmlns:p="http://schemas.microsoft.com/office/2006/metadata/properties" xmlns:ns2="dc9b7735-1e97-4a24-b7a2-47bf824ab39e" targetNamespace="http://schemas.microsoft.com/office/2006/metadata/properties" ma:root="true" ma:fieldsID="fc723419a60df9a9a29365821f14870a" ns2:_="">
    <xsd:import namespace="dc9b7735-1e97-4a24-b7a2-47bf824ab39e"/>
    <xsd:element name="properties">
      <xsd:complexType>
        <xsd:sequence>
          <xsd:element name="documentManagement">
            <xsd:complexType>
              <xsd:all>
                <xsd:element ref="ns2:Fund" minOccurs="0"/>
                <xsd:element ref="ns2:ProjectId" minOccurs="0"/>
                <xsd:element ref="ns2:Application" minOccurs="0"/>
                <xsd:element ref="ns2:CurrentRequestId" minOccurs="0"/>
                <xsd:element ref="ns2:TrusteeId" minOccurs="0"/>
                <xsd:element ref="ns2:AppUniqueId" minOccurs="0"/>
                <xsd:element ref="ns2:SentToWBDocs" minOccurs="0"/>
                <xsd:element ref="ns2:UpdatedtoDB" minOccurs="0"/>
                <xsd:element ref="ns2:WBDocsDocURL" minOccurs="0"/>
                <xsd:element ref="ns2:PublicDoc" minOccurs="0"/>
                <xsd:element ref="ns2:SentToWBDocsPublic" minOccurs="0"/>
                <xsd:element ref="ns2:WBDocsDocURLPublicOnly" minOccurs="0"/>
                <xsd:element ref="ns2:WBDocsApproverName" minOccurs="0"/>
                <xsd:element ref="ns2:AccesstoInfoException" minOccurs="0"/>
                <xsd:element ref="ns2:DocumentType" minOccurs="0"/>
                <xsd:element ref="ns2:DocumentAuthor" minOccurs="0"/>
                <xsd:element ref="ns2:Confidential" minOccurs="0"/>
                <xsd:element ref="ns2:PPFDocumentType" minOccurs="0"/>
                <xsd:element ref="ns2:ReportingPeriod" minOccurs="0"/>
                <xsd:element ref="ns2:LoginUserGAFSPRD" minOccurs="0"/>
                <xsd:element ref="ns2:WBDocsMessage" minOccurs="0"/>
                <xsd:element ref="ns2:CashTransferId" minOccurs="0"/>
                <xsd:element ref="ns2:PPFDocumentType_x003a_Title" minOccurs="0"/>
                <xsd:element ref="ns2:PPFDocumentType_x003a_ID" minOccurs="0"/>
                <xsd:element ref="ns2:Fund_WBDocs" minOccurs="0"/>
                <xsd:element ref="ns2:DocumentType_WBDocs" minOccurs="0"/>
                <xsd:element ref="ns2:DocAuthor_WBDocs" minOccurs="0"/>
                <xsd:element ref="ns2:ApproverUPI_WBDocs" minOccurs="0"/>
                <xsd:element ref="ns2:ProjectStatus" minOccurs="0"/>
                <xsd:element ref="ns2:DocStatus" minOccurs="0"/>
                <xsd:element ref="ns2:DocumentCreateStatus" minOccurs="0"/>
                <xsd:element ref="ns2:IsDraft" minOccurs="0"/>
                <xsd:element ref="ns2:comments" minOccurs="0"/>
                <xsd:element ref="ns2:CIFCoBenefitDocumentType" minOccurs="0"/>
                <xsd:element ref="ns2:CIFCoBenefitDocumentType_x003a_Title" minOccurs="0"/>
                <xsd:element ref="ns2:ProjectRevisionId" minOccurs="0"/>
                <xsd:element ref="ns2:ProjectMilestoneId" minOccurs="0"/>
                <xsd:element ref="ns2:IsPubDocGenerat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c9b7735-1e97-4a24-b7a2-47bf824ab39e" elementFormDefault="qualified">
    <xsd:import namespace="http://schemas.microsoft.com/office/2006/documentManagement/types"/>
    <xsd:import namespace="http://schemas.microsoft.com/office/infopath/2007/PartnerControls"/>
    <xsd:element name="Fund" ma:index="2" nillable="true" ma:displayName="Fund" ma:internalName="Fund">
      <xsd:simpleType>
        <xsd:restriction base="dms:Text">
          <xsd:maxLength value="255"/>
        </xsd:restriction>
      </xsd:simpleType>
    </xsd:element>
    <xsd:element name="ProjectId" ma:index="3" nillable="true" ma:displayName="ProjectId" ma:internalName="ProjectId">
      <xsd:simpleType>
        <xsd:restriction base="dms:Text">
          <xsd:maxLength value="255"/>
        </xsd:restriction>
      </xsd:simpleType>
    </xsd:element>
    <xsd:element name="Application" ma:index="4" nillable="true" ma:displayName="Application" ma:internalName="Application">
      <xsd:simpleType>
        <xsd:restriction base="dms:Text">
          <xsd:maxLength value="255"/>
        </xsd:restriction>
      </xsd:simpleType>
    </xsd:element>
    <xsd:element name="CurrentRequestId" ma:index="5" nillable="true" ma:displayName="CurrentRequestId" ma:internalName="CurrentRequestId">
      <xsd:simpleType>
        <xsd:restriction base="dms:Text">
          <xsd:maxLength value="255"/>
        </xsd:restriction>
      </xsd:simpleType>
    </xsd:element>
    <xsd:element name="TrusteeId" ma:index="6" nillable="true" ma:displayName="TrusteeId" ma:internalName="TrusteeId">
      <xsd:simpleType>
        <xsd:restriction base="dms:Note">
          <xsd:maxLength value="255"/>
        </xsd:restriction>
      </xsd:simpleType>
    </xsd:element>
    <xsd:element name="AppUniqueId" ma:index="7" nillable="true" ma:displayName="AppUniqueId" ma:internalName="AppUniqueId">
      <xsd:simpleType>
        <xsd:restriction base="dms:Text">
          <xsd:maxLength value="255"/>
        </xsd:restriction>
      </xsd:simpleType>
    </xsd:element>
    <xsd:element name="SentToWBDocs" ma:index="8" nillable="true" ma:displayName="SentToWBDocs" ma:default="No" ma:format="Dropdown" ma:internalName="SentToWBDocs">
      <xsd:simpleType>
        <xsd:restriction base="dms:Choice">
          <xsd:enumeration value="No"/>
          <xsd:enumeration value="Yes"/>
        </xsd:restriction>
      </xsd:simpleType>
    </xsd:element>
    <xsd:element name="UpdatedtoDB" ma:index="9" nillable="true" ma:displayName="UpdatedtoDB" ma:default="No" ma:description="Update to DB table" ma:format="Dropdown" ma:internalName="UpdatedtoDB">
      <xsd:simpleType>
        <xsd:restriction base="dms:Choice">
          <xsd:enumeration value="No"/>
          <xsd:enumeration value="Yes"/>
        </xsd:restriction>
      </xsd:simpleType>
    </xsd:element>
    <xsd:element name="WBDocsDocURL" ma:index="10" nillable="true" ma:displayName="WBDocsDocURL" ma:internalName="WBDocsDocURL">
      <xsd:simpleType>
        <xsd:restriction base="dms:Text">
          <xsd:maxLength value="255"/>
        </xsd:restriction>
      </xsd:simpleType>
    </xsd:element>
    <xsd:element name="PublicDoc" ma:index="11" nillable="true" ma:displayName="PublicDoc" ma:default="No" ma:format="Dropdown" ma:internalName="PublicDoc">
      <xsd:simpleType>
        <xsd:restriction base="dms:Choice">
          <xsd:enumeration value="No"/>
          <xsd:enumeration value="Yes"/>
        </xsd:restriction>
      </xsd:simpleType>
    </xsd:element>
    <xsd:element name="SentToWBDocsPublic" ma:index="12" nillable="true" ma:displayName="SentToWBDocsPublic" ma:default="No" ma:format="Dropdown" ma:internalName="SentToWBDocsPublic">
      <xsd:simpleType>
        <xsd:restriction base="dms:Choice">
          <xsd:enumeration value="No"/>
          <xsd:enumeration value="Yes"/>
        </xsd:restriction>
      </xsd:simpleType>
    </xsd:element>
    <xsd:element name="WBDocsDocURLPublicOnly" ma:index="13" nillable="true" ma:displayName="WBDocsDocURLPublicOnly" ma:internalName="WBDocsDocURLPublicOnly">
      <xsd:simpleType>
        <xsd:restriction base="dms:Text">
          <xsd:maxLength value="255"/>
        </xsd:restriction>
      </xsd:simpleType>
    </xsd:element>
    <xsd:element name="WBDocsApproverName" ma:index="14" nillable="true" ma:displayName="WBDocsApproverName" ma:internalName="WBDocsApproverName">
      <xsd:simpleType>
        <xsd:restriction base="dms:Text">
          <xsd:maxLength value="255"/>
        </xsd:restriction>
      </xsd:simpleType>
    </xsd:element>
    <xsd:element name="AccesstoInfoException" ma:index="15" nillable="true" ma:displayName="AccesstoInfoException" ma:internalName="AccesstoInfoException">
      <xsd:simpleType>
        <xsd:restriction base="dms:Text">
          <xsd:maxLength value="255"/>
        </xsd:restriction>
      </xsd:simpleType>
    </xsd:element>
    <xsd:element name="DocumentType" ma:index="16" nillable="true" ma:displayName="DocumentType" ma:internalName="DocumentType">
      <xsd:simpleType>
        <xsd:restriction base="dms:Text">
          <xsd:maxLength value="255"/>
        </xsd:restriction>
      </xsd:simpleType>
    </xsd:element>
    <xsd:element name="DocumentAuthor" ma:index="17" nillable="true" ma:displayName="DocumentAuthor" ma:internalName="DocumentAuthor">
      <xsd:simpleType>
        <xsd:restriction base="dms:Text">
          <xsd:maxLength value="255"/>
        </xsd:restriction>
      </xsd:simpleType>
    </xsd:element>
    <xsd:element name="Confidential" ma:index="18" nillable="true" ma:displayName="Confidential" ma:default="1" ma:internalName="Confidential">
      <xsd:simpleType>
        <xsd:restriction base="dms:Boolean"/>
      </xsd:simpleType>
    </xsd:element>
    <xsd:element name="PPFDocumentType" ma:index="19" nillable="true" ma:displayName="PPFDocumentType" ma:list="{b510f88d-d5f3-4bfe-b62f-188a0bc9aecd}" ma:internalName="PPFDocumentType" ma:readOnly="false" ma:showField="Title">
      <xsd:simpleType>
        <xsd:restriction base="dms:Lookup"/>
      </xsd:simpleType>
    </xsd:element>
    <xsd:element name="ReportingPeriod" ma:index="20" nillable="true" ma:displayName="ReportingPeriod" ma:internalName="ReportingPeriod">
      <xsd:simpleType>
        <xsd:restriction base="dms:Text">
          <xsd:maxLength value="255"/>
        </xsd:restriction>
      </xsd:simpleType>
    </xsd:element>
    <xsd:element name="LoginUserGAFSPRD" ma:index="21" nillable="true" ma:displayName="LoginUserGAFSPRD" ma:internalName="LoginUserGAFSPRD">
      <xsd:simpleType>
        <xsd:restriction base="dms:Text">
          <xsd:maxLength value="255"/>
        </xsd:restriction>
      </xsd:simpleType>
    </xsd:element>
    <xsd:element name="WBDocsMessage" ma:index="22" nillable="true" ma:displayName="WBDocsMessage" ma:internalName="WBDocsMessage">
      <xsd:simpleType>
        <xsd:restriction base="dms:Note">
          <xsd:maxLength value="255"/>
        </xsd:restriction>
      </xsd:simpleType>
    </xsd:element>
    <xsd:element name="CashTransferId" ma:index="23" nillable="true" ma:displayName="CashTransferId" ma:internalName="CashTransferId">
      <xsd:simpleType>
        <xsd:restriction base="dms:Text">
          <xsd:maxLength value="255"/>
        </xsd:restriction>
      </xsd:simpleType>
    </xsd:element>
    <xsd:element name="PPFDocumentType_x003a_Title" ma:index="26" nillable="true" ma:displayName="PPFDocumentType:Title" ma:list="{b510f88d-d5f3-4bfe-b62f-188a0bc9aecd}" ma:internalName="PPFDocumentType_x003a_Title" ma:readOnly="true" ma:showField="Title" ma:web="ac430443-f4bf-4abc-85b5-40fc00813c63">
      <xsd:simpleType>
        <xsd:restriction base="dms:Lookup"/>
      </xsd:simpleType>
    </xsd:element>
    <xsd:element name="PPFDocumentType_x003a_ID" ma:index="29" nillable="true" ma:displayName="PPFDocumentType:ID" ma:list="{b510f88d-d5f3-4bfe-b62f-188a0bc9aecd}" ma:internalName="PPFDocumentType_x003a_ID" ma:readOnly="true" ma:showField="ID" ma:web="ac430443-f4bf-4abc-85b5-40fc00813c63">
      <xsd:simpleType>
        <xsd:restriction base="dms:Lookup"/>
      </xsd:simpleType>
    </xsd:element>
    <xsd:element name="Fund_WBDocs" ma:index="34" nillable="true" ma:displayName="Fund_WBDocs" ma:internalName="Fund_WBDocs">
      <xsd:simpleType>
        <xsd:restriction base="dms:Text">
          <xsd:maxLength value="255"/>
        </xsd:restriction>
      </xsd:simpleType>
    </xsd:element>
    <xsd:element name="DocumentType_WBDocs" ma:index="35" nillable="true" ma:displayName="DocumentType_WBDocs" ma:internalName="DocumentType_WBDocs">
      <xsd:simpleType>
        <xsd:restriction base="dms:Text">
          <xsd:maxLength value="255"/>
        </xsd:restriction>
      </xsd:simpleType>
    </xsd:element>
    <xsd:element name="DocAuthor_WBDocs" ma:index="36" nillable="true" ma:displayName="DocAuthor_WBDocs" ma:internalName="DocAuthor_WBDocs">
      <xsd:simpleType>
        <xsd:restriction base="dms:Text">
          <xsd:maxLength value="255"/>
        </xsd:restriction>
      </xsd:simpleType>
    </xsd:element>
    <xsd:element name="ApproverUPI_WBDocs" ma:index="37" nillable="true" ma:displayName="ApproverUPI_WBDocs" ma:internalName="ApproverUPI_WBDocs">
      <xsd:simpleType>
        <xsd:restriction base="dms:Text">
          <xsd:maxLength value="255"/>
        </xsd:restriction>
      </xsd:simpleType>
    </xsd:element>
    <xsd:element name="ProjectStatus" ma:index="38" nillable="true" ma:displayName="ProjectStatus" ma:default="Project Not Approved" ma:format="Dropdown" ma:internalName="ProjectStatus">
      <xsd:simpleType>
        <xsd:restriction base="dms:Choice">
          <xsd:enumeration value="Project Not Approved"/>
          <xsd:enumeration value="Project Approved"/>
        </xsd:restriction>
      </xsd:simpleType>
    </xsd:element>
    <xsd:element name="DocStatus" ma:index="39" nillable="true" ma:displayName="DocStatus" ma:internalName="DocStatus">
      <xsd:simpleType>
        <xsd:restriction base="dms:Text">
          <xsd:maxLength value="255"/>
        </xsd:restriction>
      </xsd:simpleType>
    </xsd:element>
    <xsd:element name="DocumentCreateStatus" ma:index="44" nillable="true" ma:displayName="DocumentCreateStatus" ma:internalName="DocumentCreateStatus">
      <xsd:simpleType>
        <xsd:restriction base="dms:Text">
          <xsd:maxLength value="255"/>
        </xsd:restriction>
      </xsd:simpleType>
    </xsd:element>
    <xsd:element name="IsDraft" ma:index="45" nillable="true" ma:displayName="IsDraft" ma:default="1" ma:internalName="IsDraft">
      <xsd:simpleType>
        <xsd:restriction base="dms:Boolean"/>
      </xsd:simpleType>
    </xsd:element>
    <xsd:element name="comments" ma:index="46" nillable="true" ma:displayName="comments" ma:internalName="comments">
      <xsd:simpleType>
        <xsd:restriction base="dms:Note">
          <xsd:maxLength value="255"/>
        </xsd:restriction>
      </xsd:simpleType>
    </xsd:element>
    <xsd:element name="CIFCoBenefitDocumentType" ma:index="47" nillable="true" ma:displayName="CIFCoBenefitDocumentType" ma:list="{ca4e8eeb-272f-4b38-a954-1ca1008d4633}" ma:internalName="CIFCoBenefitDocumentType" ma:showField="Title">
      <xsd:simpleType>
        <xsd:restriction base="dms:Lookup"/>
      </xsd:simpleType>
    </xsd:element>
    <xsd:element name="CIFCoBenefitDocumentType_x003a_Title" ma:index="48" nillable="true" ma:displayName="CIFCoBenefitDocumentType:Title" ma:list="{ca4e8eeb-272f-4b38-a954-1ca1008d4633}" ma:internalName="CIFCoBenefitDocumentType_x003a_Title" ma:readOnly="true" ma:showField="Title" ma:web="ac430443-f4bf-4abc-85b5-40fc00813c63">
      <xsd:simpleType>
        <xsd:restriction base="dms:Lookup"/>
      </xsd:simpleType>
    </xsd:element>
    <xsd:element name="ProjectRevisionId" ma:index="49" nillable="true" ma:displayName="ProjectRevisionId" ma:internalName="ProjectRevisionId">
      <xsd:simpleType>
        <xsd:restriction base="dms:Text">
          <xsd:maxLength value="255"/>
        </xsd:restriction>
      </xsd:simpleType>
    </xsd:element>
    <xsd:element name="ProjectMilestoneId" ma:index="50" nillable="true" ma:displayName="ProjectMilestoneId" ma:internalName="ProjectMilestoneId">
      <xsd:simpleType>
        <xsd:restriction base="dms:Text">
          <xsd:maxLength value="255"/>
        </xsd:restriction>
      </xsd:simpleType>
    </xsd:element>
    <xsd:element name="IsPubDocGenerated" ma:index="51" nillable="true" ma:displayName="IsPubDocGenerated" ma:default="0" ma:internalName="IsPubDocGenerated">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entToWBDocs xmlns="dc9b7735-1e97-4a24-b7a2-47bf824ab39e">Yes</SentToWBDocs>
    <DocAuthor_WBDocs xmlns="dc9b7735-1e97-4a24-b7a2-47bf824ab39e">Adaptation Fund Board Secretariat</DocAuthor_WBDocs>
    <ProjectId xmlns="dc9b7735-1e97-4a24-b7a2-47bf824ab39e">60</ProjectId>
    <ReportingPeriod xmlns="dc9b7735-1e97-4a24-b7a2-47bf824ab39e" xsi:nil="true"/>
    <WBDocsDocURL xmlns="dc9b7735-1e97-4a24-b7a2-47bf824ab39e">http://wbdocsservices.worldbank.org/services?I4_SERVICE=VC&amp;I4_KEY=TF069013&amp;I4_DOCID=090224b086171be4</WBDocsDocURL>
    <WBDocsDocURLPublicOnly xmlns="dc9b7735-1e97-4a24-b7a2-47bf824ab39e">http://pubdocs.worldbank.org/en/465831538084697558/60-4th-PPR-for-website-Ecuador.xlsx</WBDocsDocURLPublicOnly>
    <Fund_WBDocs xmlns="dc9b7735-1e97-4a24-b7a2-47bf824ab39e">AF</Fund_WBDocs>
    <ProjectStatus xmlns="dc9b7735-1e97-4a24-b7a2-47bf824ab39e">Project Approved</ProjectStatus>
    <PublicDoc xmlns="dc9b7735-1e97-4a24-b7a2-47bf824ab39e">Yes</PublicDoc>
    <DocumentType xmlns="dc9b7735-1e97-4a24-b7a2-47bf824ab39e" xsi:nil="true"/>
    <Application xmlns="dc9b7735-1e97-4a24-b7a2-47bf824ab39e">Allocation</Application>
    <UpdatedtoDB xmlns="dc9b7735-1e97-4a24-b7a2-47bf824ab39e">Yes</UpdatedtoDB>
    <Confidential xmlns="dc9b7735-1e97-4a24-b7a2-47bf824ab39e">false</Confidential>
    <LoginUserGAFSPRD xmlns="dc9b7735-1e97-4a24-b7a2-47bf824ab39e" xsi:nil="true"/>
    <AppUniqueId xmlns="dc9b7735-1e97-4a24-b7a2-47bf824ab39e" xsi:nil="true"/>
    <DocumentAuthor xmlns="dc9b7735-1e97-4a24-b7a2-47bf824ab39e" xsi:nil="true"/>
    <PPFDocumentType xmlns="dc9b7735-1e97-4a24-b7a2-47bf824ab39e">84</PPFDocumentType>
    <DocumentType_WBDocs xmlns="dc9b7735-1e97-4a24-b7a2-47bf824ab39e">Project Status Report</DocumentType_WBDocs>
    <TrusteeId xmlns="dc9b7735-1e97-4a24-b7a2-47bf824ab39e" xsi:nil="true"/>
    <WBDocsApproverName xmlns="dc9b7735-1e97-4a24-b7a2-47bf824ab39e" xsi:nil="true"/>
    <ApproverUPI_WBDocs xmlns="dc9b7735-1e97-4a24-b7a2-47bf824ab39e">000384891</ApproverUPI_WBDocs>
    <CurrentRequestId xmlns="dc9b7735-1e97-4a24-b7a2-47bf824ab39e" xsi:nil="true"/>
    <SentToWBDocsPublic xmlns="dc9b7735-1e97-4a24-b7a2-47bf824ab39e">Yes</SentToWBDocsPublic>
    <WBDocsMessage xmlns="dc9b7735-1e97-4a24-b7a2-47bf824ab39e" xsi:nil="true"/>
    <Fund xmlns="dc9b7735-1e97-4a24-b7a2-47bf824ab39e">AF</Fund>
    <AccesstoInfoException xmlns="dc9b7735-1e97-4a24-b7a2-47bf824ab39e" xsi:nil="true"/>
    <CashTransferId xmlns="dc9b7735-1e97-4a24-b7a2-47bf824ab39e" xsi:nil="true"/>
    <IsDraft xmlns="dc9b7735-1e97-4a24-b7a2-47bf824ab39e">true</IsDraft>
    <ProjectRevisionId xmlns="dc9b7735-1e97-4a24-b7a2-47bf824ab39e" xsi:nil="true"/>
    <DocStatus xmlns="dc9b7735-1e97-4a24-b7a2-47bf824ab39e" xsi:nil="true"/>
    <comments xmlns="dc9b7735-1e97-4a24-b7a2-47bf824ab39e" xsi:nil="true"/>
    <CIFCoBenefitDocumentType xmlns="dc9b7735-1e97-4a24-b7a2-47bf824ab39e" xsi:nil="true"/>
    <DocumentCreateStatus xmlns="dc9b7735-1e97-4a24-b7a2-47bf824ab39e" xsi:nil="true"/>
    <ProjectMilestoneId xmlns="dc9b7735-1e97-4a24-b7a2-47bf824ab39e" xsi:nil="true"/>
    <IsPubDocGenerated xmlns="dc9b7735-1e97-4a24-b7a2-47bf824ab39e">false</IsPubDocGenerated>
  </documentManagement>
</p:properties>
</file>

<file path=customXml/itemProps1.xml><?xml version="1.0" encoding="utf-8"?>
<ds:datastoreItem xmlns:ds="http://schemas.openxmlformats.org/officeDocument/2006/customXml" ds:itemID="{5EE1022E-8E59-468E-8AA8-80D2797F47CB}"/>
</file>

<file path=customXml/itemProps2.xml><?xml version="1.0" encoding="utf-8"?>
<ds:datastoreItem xmlns:ds="http://schemas.openxmlformats.org/officeDocument/2006/customXml" ds:itemID="{DF516C08-385B-4C2D-99EB-33B9ADFD6AA8}"/>
</file>

<file path=customXml/itemProps3.xml><?xml version="1.0" encoding="utf-8"?>
<ds:datastoreItem xmlns:ds="http://schemas.openxmlformats.org/officeDocument/2006/customXml" ds:itemID="{DEC8FE37-A7CC-4052-B6B9-ED927A63BD1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14</vt:i4>
      </vt:variant>
    </vt:vector>
  </HeadingPairs>
  <TitlesOfParts>
    <vt:vector size="27" baseType="lpstr">
      <vt:lpstr>Overview</vt:lpstr>
      <vt:lpstr>FinancialData</vt:lpstr>
      <vt:lpstr>Risk Assesment</vt:lpstr>
      <vt:lpstr>Rating</vt:lpstr>
      <vt:lpstr>Project Indicators</vt:lpstr>
      <vt:lpstr>Lessons Learned</vt:lpstr>
      <vt:lpstr>Results Tracker</vt:lpstr>
      <vt:lpstr>Units for Indicators</vt:lpstr>
      <vt:lpstr>Annex 1 Products</vt:lpstr>
      <vt:lpstr>Annex 2 Measures</vt:lpstr>
      <vt:lpstr>Annex 3 Media</vt:lpstr>
      <vt:lpstr>Annex 4 Financial Justification</vt:lpstr>
      <vt:lpstr>Annex 5 Request Extension</vt:lpstr>
      <vt:lpstr>incomelevel</vt:lpstr>
      <vt:lpstr>info</vt:lpstr>
      <vt:lpstr>overalleffect</vt:lpstr>
      <vt:lpstr>physicalassets</vt:lpstr>
      <vt:lpstr>FinancialData!Print_Area</vt:lpstr>
      <vt:lpstr>'Lessons Learned'!Print_Area</vt:lpstr>
      <vt:lpstr>Rating!Print_Area</vt:lpstr>
      <vt:lpstr>'Risk Assesment'!Print_Area</vt:lpstr>
      <vt:lpstr>quality</vt:lpstr>
      <vt:lpstr>question</vt:lpstr>
      <vt:lpstr>responses</vt:lpstr>
      <vt:lpstr>state</vt:lpstr>
      <vt:lpstr>type1</vt:lpstr>
      <vt:lpstr>yesno</vt:lpstr>
    </vt:vector>
  </TitlesOfParts>
  <Company>The World Bank Group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wb316591</dc:creator>
  <cp:lastModifiedBy>Alyssa Maria Gomes</cp:lastModifiedBy>
  <cp:lastPrinted>2016-02-29T20:20:25Z</cp:lastPrinted>
  <dcterms:created xsi:type="dcterms:W3CDTF">2010-11-30T14:15:01Z</dcterms:created>
  <dcterms:modified xsi:type="dcterms:W3CDTF">2017-09-28T22:23:50Z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0x010100688D7BE4FD85FC419648F9890A9530D0</vt:lpwstr>
  </property>
  <property fmtid="{D5CDD505-2E9C-101B-9397-08002B2CF9AE}" pid="3" name="WorkflowChangePath">
    <vt:lpwstr>8602daae-4394-45c7-b912-0c99bcc17980,5;</vt:lpwstr>
  </property>
</Properties>
</file>