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xl/comments2.xml" ContentType="application/vnd.openxmlformats-officedocument.spreadsheetml.comment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Adaptation Fund\Project reports\Ecuador\PPR 2014\"/>
    </mc:Choice>
  </mc:AlternateContent>
  <bookViews>
    <workbookView xWindow="0" yWindow="0" windowWidth="28800" windowHeight="14595" tabRatio="598"/>
  </bookViews>
  <sheets>
    <sheet name="Overview" sheetId="1" r:id="rId1"/>
    <sheet name="FinancialData" sheetId="2" r:id="rId2"/>
    <sheet name="Risk Assesment" sheetId="4" r:id="rId3"/>
    <sheet name="Rating" sheetId="5" r:id="rId4"/>
    <sheet name="Project Indicators" sheetId="6" r:id="rId5"/>
    <sheet name="Lessons Learned" sheetId="7" r:id="rId6"/>
    <sheet name="Results Tracker" sheetId="8" r:id="rId7"/>
    <sheet name="Units for Indicators" sheetId="9" r:id="rId8"/>
    <sheet name="Annex 1 Products" sheetId="10" r:id="rId9"/>
    <sheet name="Annex 2 Measures" sheetId="11" r:id="rId10"/>
    <sheet name="Annex 3 Log frame" sheetId="12" r:id="rId11"/>
    <sheet name="Annex 4 Budget" sheetId="13" r:id="rId12"/>
  </sheets>
  <definedNames>
    <definedName name="_xlnm.Print_Area" localSheetId="8">'Annex 1 Products'!$A$1:$F$28</definedName>
    <definedName name="_xlnm.Print_Area" localSheetId="9">'Annex 2 Measures'!$A$1:$R$63</definedName>
    <definedName name="_xlnm.Print_Area" localSheetId="11">'Annex 4 Budget'!$A$1:$K$61</definedName>
    <definedName name="_xlnm.Print_Area" localSheetId="1">FinancialData!$A$1:$I$55</definedName>
    <definedName name="_xlnm.Print_Area" localSheetId="5">'Lessons Learned'!$B$2:$E$29</definedName>
    <definedName name="_xlnm.Print_Area" localSheetId="0">Overview!$B$1:$E$60</definedName>
    <definedName name="_xlnm.Print_Area" localSheetId="4">'Project Indicators'!$A$1:$J$37</definedName>
    <definedName name="_xlnm.Print_Area" localSheetId="6">'Results Tracker'!$B$1:$M$39</definedName>
    <definedName name="_xlnm.Print_Area" localSheetId="2">'Risk Assesment'!$B$1:$G$32</definedName>
    <definedName name="_xlnm.Print_Titles" localSheetId="9">'Annex 2 Measures'!$5:$6</definedName>
    <definedName name="_xlnm.Print_Titles" localSheetId="10">'Annex 3 Log frame'!$7:$7</definedName>
    <definedName name="_xlnm.Print_Titles" localSheetId="4">'Project Indicators'!$7:$7</definedName>
    <definedName name="_xlnm.Print_Titles" localSheetId="2">'Risk Assesment'!$22:$22</definedName>
    <definedName name="Z_0089DFC1_8CCE_469B_989E_F058C196E479_.wvu.Cols" localSheetId="0" hidden="1">Overview!$H:$P</definedName>
    <definedName name="Z_0089DFC1_8CCE_469B_989E_F058C196E479_.wvu.PrintArea" localSheetId="8" hidden="1">'Annex 1 Products'!$A$1:$F$28</definedName>
    <definedName name="Z_0089DFC1_8CCE_469B_989E_F058C196E479_.wvu.PrintArea" localSheetId="9" hidden="1">'Annex 2 Measures'!$A$1:$R$63</definedName>
    <definedName name="Z_0089DFC1_8CCE_469B_989E_F058C196E479_.wvu.PrintArea" localSheetId="1" hidden="1">FinancialData!$A$1:$I$55</definedName>
    <definedName name="Z_0089DFC1_8CCE_469B_989E_F058C196E479_.wvu.PrintArea" localSheetId="5" hidden="1">'Lessons Learned'!$B$2:$E$29</definedName>
    <definedName name="Z_0089DFC1_8CCE_469B_989E_F058C196E479_.wvu.PrintArea" localSheetId="0" hidden="1">Overview!$B$1:$E$60</definedName>
    <definedName name="Z_0089DFC1_8CCE_469B_989E_F058C196E479_.wvu.PrintArea" localSheetId="4" hidden="1">'Project Indicators'!$B$2:$I$36</definedName>
    <definedName name="Z_0089DFC1_8CCE_469B_989E_F058C196E479_.wvu.PrintArea" localSheetId="6" hidden="1">'Results Tracker'!$B$1:$M$39</definedName>
    <definedName name="Z_0089DFC1_8CCE_469B_989E_F058C196E479_.wvu.PrintArea" localSheetId="2" hidden="1">'Risk Assesment'!$B$1:$G$32</definedName>
    <definedName name="Z_0089DFC1_8CCE_469B_989E_F058C196E479_.wvu.PrintTitles" localSheetId="9" hidden="1">'Annex 2 Measures'!$5:$6</definedName>
    <definedName name="Z_0089DFC1_8CCE_469B_989E_F058C196E479_.wvu.PrintTitles" localSheetId="4" hidden="1">'Project Indicators'!$7:$7</definedName>
    <definedName name="Z_0089DFC1_8CCE_469B_989E_F058C196E479_.wvu.PrintTitles" localSheetId="2" hidden="1">'Risk Assesment'!$22:$22</definedName>
    <definedName name="Z_41721535_E70E_4DD8_A3A3_0E5AD83706D2_.wvu.Cols" localSheetId="0" hidden="1">Overview!$H:$P</definedName>
    <definedName name="Z_41721535_E70E_4DD8_A3A3_0E5AD83706D2_.wvu.PrintArea" localSheetId="8" hidden="1">'Annex 1 Products'!$A$1:$F$28</definedName>
    <definedName name="Z_41721535_E70E_4DD8_A3A3_0E5AD83706D2_.wvu.PrintArea" localSheetId="9" hidden="1">'Annex 2 Measures'!$A$1:$R$63</definedName>
    <definedName name="Z_41721535_E70E_4DD8_A3A3_0E5AD83706D2_.wvu.PrintArea" localSheetId="1" hidden="1">FinancialData!$A$1:$I$55</definedName>
    <definedName name="Z_41721535_E70E_4DD8_A3A3_0E5AD83706D2_.wvu.PrintArea" localSheetId="5" hidden="1">'Lessons Learned'!$B$2:$E$29</definedName>
    <definedName name="Z_41721535_E70E_4DD8_A3A3_0E5AD83706D2_.wvu.PrintArea" localSheetId="0" hidden="1">Overview!$B$1:$E$60</definedName>
    <definedName name="Z_41721535_E70E_4DD8_A3A3_0E5AD83706D2_.wvu.PrintArea" localSheetId="4" hidden="1">'Project Indicators'!$B$2:$I$36</definedName>
    <definedName name="Z_41721535_E70E_4DD8_A3A3_0E5AD83706D2_.wvu.PrintArea" localSheetId="6" hidden="1">'Results Tracker'!$B$1:$M$39</definedName>
    <definedName name="Z_41721535_E70E_4DD8_A3A3_0E5AD83706D2_.wvu.PrintArea" localSheetId="2" hidden="1">'Risk Assesment'!$B$1:$G$32</definedName>
    <definedName name="Z_41721535_E70E_4DD8_A3A3_0E5AD83706D2_.wvu.PrintTitles" localSheetId="9" hidden="1">'Annex 2 Measures'!$5:$6</definedName>
    <definedName name="Z_41721535_E70E_4DD8_A3A3_0E5AD83706D2_.wvu.PrintTitles" localSheetId="4" hidden="1">'Project Indicators'!$7:$7</definedName>
    <definedName name="Z_41721535_E70E_4DD8_A3A3_0E5AD83706D2_.wvu.PrintTitles" localSheetId="2" hidden="1">'Risk Assesment'!$22:$22</definedName>
    <definedName name="Z_4A62C4F7_849D_47AD_AF9B_192A09767A51_.wvu.Cols" localSheetId="0" hidden="1">Overview!$H:$P</definedName>
    <definedName name="Z_4A62C4F7_849D_47AD_AF9B_192A09767A51_.wvu.PrintArea" localSheetId="8" hidden="1">'Annex 1 Products'!$A$1:$F$28</definedName>
    <definedName name="Z_4A62C4F7_849D_47AD_AF9B_192A09767A51_.wvu.PrintArea" localSheetId="9" hidden="1">'Annex 2 Measures'!$A$1:$R$63</definedName>
    <definedName name="Z_4A62C4F7_849D_47AD_AF9B_192A09767A51_.wvu.PrintArea" localSheetId="1" hidden="1">FinancialData!$A$1:$I$55</definedName>
    <definedName name="Z_4A62C4F7_849D_47AD_AF9B_192A09767A51_.wvu.PrintArea" localSheetId="5" hidden="1">'Lessons Learned'!$B$2:$E$29</definedName>
    <definedName name="Z_4A62C4F7_849D_47AD_AF9B_192A09767A51_.wvu.PrintArea" localSheetId="0" hidden="1">Overview!$B$1:$E$60</definedName>
    <definedName name="Z_4A62C4F7_849D_47AD_AF9B_192A09767A51_.wvu.PrintArea" localSheetId="4" hidden="1">'Project Indicators'!$B$2:$I$36</definedName>
    <definedName name="Z_4A62C4F7_849D_47AD_AF9B_192A09767A51_.wvu.PrintArea" localSheetId="6" hidden="1">'Results Tracker'!$B$1:$M$39</definedName>
    <definedName name="Z_4A62C4F7_849D_47AD_AF9B_192A09767A51_.wvu.PrintArea" localSheetId="2" hidden="1">'Risk Assesment'!$B$1:$G$32</definedName>
    <definedName name="Z_4A62C4F7_849D_47AD_AF9B_192A09767A51_.wvu.PrintTitles" localSheetId="9" hidden="1">'Annex 2 Measures'!$5:$6</definedName>
    <definedName name="Z_4A62C4F7_849D_47AD_AF9B_192A09767A51_.wvu.PrintTitles" localSheetId="4" hidden="1">'Project Indicators'!$7:$7</definedName>
    <definedName name="Z_4A62C4F7_849D_47AD_AF9B_192A09767A51_.wvu.PrintTitles" localSheetId="2" hidden="1">'Risk Assesment'!$22:$22</definedName>
    <definedName name="Z_722FF7AE_9EB3_4EE9_BF91_5A7C55CAA7B3_.wvu.Cols" localSheetId="0" hidden="1">Overview!$H:$P</definedName>
    <definedName name="Z_722FF7AE_9EB3_4EE9_BF91_5A7C55CAA7B3_.wvu.PrintArea" localSheetId="8" hidden="1">'Annex 1 Products'!$A$1:$F$28</definedName>
    <definedName name="Z_722FF7AE_9EB3_4EE9_BF91_5A7C55CAA7B3_.wvu.PrintArea" localSheetId="9" hidden="1">'Annex 2 Measures'!$A$1:$R$63</definedName>
    <definedName name="Z_722FF7AE_9EB3_4EE9_BF91_5A7C55CAA7B3_.wvu.PrintArea" localSheetId="1" hidden="1">FinancialData!$A$1:$I$55</definedName>
    <definedName name="Z_722FF7AE_9EB3_4EE9_BF91_5A7C55CAA7B3_.wvu.PrintArea" localSheetId="5" hidden="1">'Lessons Learned'!$B$2:$E$29</definedName>
    <definedName name="Z_722FF7AE_9EB3_4EE9_BF91_5A7C55CAA7B3_.wvu.PrintArea" localSheetId="0" hidden="1">Overview!$B$1:$E$60</definedName>
    <definedName name="Z_722FF7AE_9EB3_4EE9_BF91_5A7C55CAA7B3_.wvu.PrintArea" localSheetId="4" hidden="1">'Project Indicators'!$B$2:$I$36</definedName>
    <definedName name="Z_722FF7AE_9EB3_4EE9_BF91_5A7C55CAA7B3_.wvu.PrintArea" localSheetId="6" hidden="1">'Results Tracker'!$B$1:$M$39</definedName>
    <definedName name="Z_722FF7AE_9EB3_4EE9_BF91_5A7C55CAA7B3_.wvu.PrintArea" localSheetId="2" hidden="1">'Risk Assesment'!$B$1:$G$32</definedName>
    <definedName name="Z_722FF7AE_9EB3_4EE9_BF91_5A7C55CAA7B3_.wvu.PrintTitles" localSheetId="9" hidden="1">'Annex 2 Measures'!$5:$6</definedName>
    <definedName name="Z_722FF7AE_9EB3_4EE9_BF91_5A7C55CAA7B3_.wvu.PrintTitles" localSheetId="4" hidden="1">'Project Indicators'!$7:$7</definedName>
    <definedName name="Z_722FF7AE_9EB3_4EE9_BF91_5A7C55CAA7B3_.wvu.PrintTitles" localSheetId="2" hidden="1">'Risk Assesment'!$22:$22</definedName>
  </definedNames>
  <calcPr calcId="152511"/>
  <customWorkbookViews>
    <customWorkbookView name="Veronica Alvarado - Vista personalizada" guid="{722FF7AE-9EB3-4EE9-BF91-5A7C55CAA7B3}" mergeInterval="0" personalView="1" maximized="1" xWindow="-4" yWindow="-4" windowWidth="1928" windowHeight="1044" tabRatio="598" activeSheetId="1"/>
    <customWorkbookView name="MEROLA Shirin - Personal View" guid="{4A62C4F7-849D-47AD-AF9B-192A09767A51}" mergeInterval="0" personalView="1" maximized="1" xWindow="-8" yWindow="-8" windowWidth="1296" windowHeight="1000" tabRatio="598" activeSheetId="5"/>
    <customWorkbookView name="Francisco J. Vega - Vista personalizada" guid="{0089DFC1-8CCE-469B-989E-F058C196E479}" mergeInterval="0" personalView="1" maximized="1" xWindow="-8" yWindow="-8" windowWidth="1936" windowHeight="1056" tabRatio="598" activeSheetId="4"/>
    <customWorkbookView name="Hugo Remaury - Personal View" guid="{41721535-E70E-4DD8-A3A3-0E5AD83706D2}" mergeInterval="0" personalView="1" maximized="1" xWindow="-8" yWindow="-8" windowWidth="1936" windowHeight="1056" tabRatio="598" activeSheetId="7" showComments="commIndAndComment"/>
  </customWorkbookViews>
</workbook>
</file>

<file path=xl/calcChain.xml><?xml version="1.0" encoding="utf-8"?>
<calcChain xmlns="http://schemas.openxmlformats.org/spreadsheetml/2006/main">
  <c r="L48" i="13" l="1"/>
  <c r="M48" i="13"/>
  <c r="H45" i="13"/>
  <c r="H44" i="13"/>
  <c r="L31" i="13" l="1"/>
  <c r="H30" i="13" l="1"/>
  <c r="M31" i="13" s="1"/>
  <c r="H23" i="13" l="1"/>
  <c r="H22" i="13"/>
  <c r="H21" i="13"/>
  <c r="H20" i="13"/>
  <c r="H19" i="13"/>
  <c r="H18" i="13"/>
  <c r="H17" i="13"/>
  <c r="H16" i="13"/>
  <c r="H15" i="13"/>
  <c r="H32" i="13"/>
  <c r="H37" i="13"/>
  <c r="H36" i="13"/>
  <c r="H35" i="13"/>
  <c r="H49" i="13"/>
  <c r="H50" i="13"/>
  <c r="H51" i="13"/>
  <c r="H52" i="13"/>
  <c r="H53" i="13"/>
  <c r="H54" i="13"/>
  <c r="H55" i="13"/>
  <c r="H57" i="13"/>
  <c r="H56" i="13"/>
  <c r="F58" i="13"/>
  <c r="H13" i="13"/>
  <c r="H14" i="13"/>
  <c r="H12" i="13"/>
  <c r="H11" i="13"/>
  <c r="H10" i="13"/>
  <c r="H9" i="13"/>
  <c r="H58" i="13" l="1"/>
  <c r="E62" i="11"/>
  <c r="E7" i="2" l="1"/>
  <c r="F44" i="2" l="1"/>
  <c r="F43" i="2"/>
  <c r="F40" i="2" l="1"/>
  <c r="F29" i="2"/>
  <c r="E50" i="11" l="1"/>
  <c r="O32" i="2" l="1"/>
  <c r="F45" i="2" l="1"/>
  <c r="F60" i="11" l="1"/>
  <c r="E60" i="11"/>
  <c r="M59" i="2" l="1"/>
  <c r="L59" i="2"/>
  <c r="X32" i="2"/>
  <c r="F9" i="2" s="1"/>
  <c r="W7" i="2"/>
  <c r="N7" i="2"/>
  <c r="W9" i="2" l="1"/>
  <c r="AA9" i="2" s="1"/>
  <c r="N9" i="2"/>
  <c r="R9" i="2" s="1"/>
  <c r="J9" i="2" l="1"/>
  <c r="F48" i="2" l="1"/>
</calcChain>
</file>

<file path=xl/comments1.xml><?xml version="1.0" encoding="utf-8"?>
<comments xmlns="http://schemas.openxmlformats.org/spreadsheetml/2006/main">
  <authors>
    <author>Veronica Alvarado</author>
  </authors>
  <commentList>
    <comment ref="E7" authorId="0" shapeId="0">
      <text>
        <r>
          <rPr>
            <b/>
            <sz val="8"/>
            <color indexed="81"/>
            <rFont val="Tahoma"/>
            <family val="2"/>
          </rPr>
          <t>Veronica Alvarado:</t>
        </r>
        <r>
          <rPr>
            <sz val="8"/>
            <color indexed="81"/>
            <rFont val="Tahoma"/>
            <family val="2"/>
          </rPr>
          <t xml:space="preserve">
Not considering MIE Fee</t>
        </r>
      </text>
    </comment>
    <comment ref="N7" authorId="0" shapeId="0">
      <text>
        <r>
          <rPr>
            <b/>
            <sz val="8"/>
            <color indexed="81"/>
            <rFont val="Tahoma"/>
            <family val="2"/>
          </rPr>
          <t>Veronica Alvarado:</t>
        </r>
        <r>
          <rPr>
            <sz val="8"/>
            <color indexed="81"/>
            <rFont val="Tahoma"/>
            <family val="2"/>
          </rPr>
          <t xml:space="preserve">
Not considering MIE Fee</t>
        </r>
      </text>
    </comment>
    <comment ref="W7" authorId="0" shapeId="0">
      <text>
        <r>
          <rPr>
            <b/>
            <sz val="8"/>
            <color indexed="81"/>
            <rFont val="Tahoma"/>
            <family val="2"/>
          </rPr>
          <t>Veronica Alvarado:</t>
        </r>
        <r>
          <rPr>
            <sz val="8"/>
            <color indexed="81"/>
            <rFont val="Tahoma"/>
            <family val="2"/>
          </rPr>
          <t xml:space="preserve">
Not considering MIE Fee</t>
        </r>
      </text>
    </comment>
  </commentList>
</comments>
</file>

<file path=xl/comments2.xml><?xml version="1.0" encoding="utf-8"?>
<comments xmlns="http://schemas.openxmlformats.org/spreadsheetml/2006/main">
  <authors>
    <author>Veronica Alvarado</author>
  </authors>
  <commentList>
    <comment ref="C17" authorId="0" shapeId="0">
      <text>
        <r>
          <rPr>
            <b/>
            <sz val="8"/>
            <color indexed="81"/>
            <rFont val="Tahoma"/>
            <family val="2"/>
          </rPr>
          <t>Veronica Alvarado:</t>
        </r>
        <r>
          <rPr>
            <sz val="8"/>
            <color indexed="81"/>
            <rFont val="Tahoma"/>
            <family val="2"/>
          </rPr>
          <t xml:space="preserve">
Counties replaced by communities since the project is implemented at community level</t>
        </r>
      </text>
    </comment>
    <comment ref="D17" authorId="0" shapeId="0">
      <text>
        <r>
          <rPr>
            <b/>
            <sz val="8"/>
            <color indexed="81"/>
            <rFont val="Tahoma"/>
            <family val="2"/>
          </rPr>
          <t>Veronica Alvarado:</t>
        </r>
        <r>
          <rPr>
            <sz val="8"/>
            <color indexed="81"/>
            <rFont val="Tahoma"/>
            <family val="2"/>
          </rPr>
          <t xml:space="preserve">
Community replaced by parish since the project decided to use the parish as the local administrative unit to work with.
District replaced by local since there are not districts in Ecuador</t>
        </r>
      </text>
    </comment>
    <comment ref="E17" authorId="0" shapeId="0">
      <text>
        <r>
          <rPr>
            <b/>
            <sz val="8"/>
            <color indexed="81"/>
            <rFont val="Tahoma"/>
            <family val="2"/>
          </rPr>
          <t>Veronica Alvarado:</t>
        </r>
        <r>
          <rPr>
            <sz val="8"/>
            <color indexed="81"/>
            <rFont val="Tahoma"/>
            <family val="2"/>
          </rPr>
          <t xml:space="preserve">
Community replaced by parish since the project decided to use the parish as the local administrative unit to work with.</t>
        </r>
      </text>
    </comment>
    <comment ref="F17" authorId="0" shapeId="0">
      <text>
        <r>
          <rPr>
            <b/>
            <sz val="8"/>
            <color indexed="81"/>
            <rFont val="Tahoma"/>
            <family val="2"/>
          </rPr>
          <t>Veronica Alvarado:</t>
        </r>
        <r>
          <rPr>
            <sz val="8"/>
            <color indexed="81"/>
            <rFont val="Tahoma"/>
            <family val="2"/>
          </rPr>
          <t xml:space="preserve">
MCRJ replaced by CCRJ and GPP replaced by GADPP as they are the correct acronyms</t>
        </r>
      </text>
    </comment>
    <comment ref="G24" authorId="0" shapeId="0">
      <text>
        <r>
          <rPr>
            <b/>
            <sz val="8"/>
            <color indexed="81"/>
            <rFont val="Tahoma"/>
            <family val="2"/>
          </rPr>
          <t>Veronica Alvarado:</t>
        </r>
        <r>
          <rPr>
            <sz val="8"/>
            <color indexed="81"/>
            <rFont val="Tahoma"/>
            <family val="2"/>
          </rPr>
          <t xml:space="preserve">
List of participants of workshops was added to have more sources of verification</t>
        </r>
      </text>
    </comment>
    <comment ref="F26" authorId="0" shapeId="0">
      <text>
        <r>
          <rPr>
            <b/>
            <sz val="8"/>
            <color indexed="81"/>
            <rFont val="Tahoma"/>
            <family val="2"/>
          </rPr>
          <t>Veronica Alvarado:</t>
        </r>
        <r>
          <rPr>
            <sz val="8"/>
            <color indexed="81"/>
            <rFont val="Tahoma"/>
            <family val="2"/>
          </rPr>
          <t xml:space="preserve">
MCRJ replaced by CCRJ and GPP replaced by GADPP as they are the correct acronyms</t>
        </r>
      </text>
    </comment>
    <comment ref="G28" authorId="0" shapeId="0">
      <text>
        <r>
          <rPr>
            <b/>
            <sz val="8"/>
            <color indexed="81"/>
            <rFont val="Tahoma"/>
            <family val="2"/>
          </rPr>
          <t>Veronica Alvarado:</t>
        </r>
        <r>
          <rPr>
            <sz val="8"/>
            <color indexed="81"/>
            <rFont val="Tahoma"/>
            <family val="2"/>
          </rPr>
          <t xml:space="preserve">
Audience report by sampling was added to have more sources of verification</t>
        </r>
      </text>
    </comment>
    <comment ref="F34" authorId="0" shapeId="0">
      <text>
        <r>
          <rPr>
            <b/>
            <sz val="8"/>
            <color indexed="81"/>
            <rFont val="Tahoma"/>
            <family val="2"/>
          </rPr>
          <t>Veronica Alvarado:</t>
        </r>
        <r>
          <rPr>
            <sz val="8"/>
            <color indexed="81"/>
            <rFont val="Tahoma"/>
            <family val="2"/>
          </rPr>
          <t xml:space="preserve">
This target was rephrased to include the training plan as target</t>
        </r>
      </text>
    </comment>
    <comment ref="D36" authorId="0" shapeId="0">
      <text>
        <r>
          <rPr>
            <b/>
            <sz val="8"/>
            <color indexed="81"/>
            <rFont val="Tahoma"/>
            <family val="2"/>
          </rPr>
          <t>Veronica Alvarado:</t>
        </r>
        <r>
          <rPr>
            <sz val="8"/>
            <color indexed="81"/>
            <rFont val="Tahoma"/>
            <family val="2"/>
          </rPr>
          <t xml:space="preserve">
Canton and Provincial replaced by local since this word includes all subnational governments</t>
        </r>
      </text>
    </comment>
    <comment ref="E36" authorId="0" shapeId="0">
      <text>
        <r>
          <rPr>
            <b/>
            <sz val="8"/>
            <color indexed="81"/>
            <rFont val="Tahoma"/>
            <family val="2"/>
          </rPr>
          <t>Veronica Alvarado:</t>
        </r>
        <r>
          <rPr>
            <sz val="8"/>
            <color indexed="81"/>
            <rFont val="Tahoma"/>
            <family val="2"/>
          </rPr>
          <t xml:space="preserve">
Canton replaced by local since this word includes all subnational governments</t>
        </r>
      </text>
    </comment>
    <comment ref="F36" authorId="0" shapeId="0">
      <text>
        <r>
          <rPr>
            <b/>
            <sz val="8"/>
            <color indexed="81"/>
            <rFont val="Tahoma"/>
            <family val="2"/>
          </rPr>
          <t>Veronica Alvarado:</t>
        </r>
        <r>
          <rPr>
            <sz val="8"/>
            <color indexed="81"/>
            <rFont val="Tahoma"/>
            <family val="2"/>
          </rPr>
          <t xml:space="preserve">
Canton replaced by local since this word includes all subnational governments</t>
        </r>
      </text>
    </comment>
    <comment ref="G36" authorId="0" shapeId="0">
      <text>
        <r>
          <rPr>
            <b/>
            <sz val="8"/>
            <color indexed="81"/>
            <rFont val="Tahoma"/>
            <family val="2"/>
          </rPr>
          <t>Veronica Alvarado:</t>
        </r>
        <r>
          <rPr>
            <sz val="8"/>
            <color indexed="81"/>
            <rFont val="Tahoma"/>
            <family val="2"/>
          </rPr>
          <t xml:space="preserve">
District development plans were replaced by other local instruments</t>
        </r>
      </text>
    </comment>
    <comment ref="E38" authorId="0" shapeId="0">
      <text>
        <r>
          <rPr>
            <b/>
            <sz val="8"/>
            <color indexed="81"/>
            <rFont val="Tahoma"/>
            <family val="2"/>
          </rPr>
          <t>Veronica Alvarado:</t>
        </r>
        <r>
          <rPr>
            <sz val="8"/>
            <color indexed="81"/>
            <rFont val="Tahoma"/>
            <family val="2"/>
          </rPr>
          <t xml:space="preserve">
District replaced by local governments since Ecuador does not have districts.
"developed by March 2011" was eliminated since that date was change by the Government</t>
        </r>
      </text>
    </comment>
    <comment ref="G38" authorId="0" shapeId="0">
      <text>
        <r>
          <rPr>
            <b/>
            <sz val="8"/>
            <color indexed="81"/>
            <rFont val="Tahoma"/>
            <family val="2"/>
          </rPr>
          <t>Veronica Alvarado:</t>
        </r>
        <r>
          <rPr>
            <sz val="8"/>
            <color indexed="81"/>
            <rFont val="Tahoma"/>
            <family val="2"/>
          </rPr>
          <t xml:space="preserve">
This mean of verification was added to better monitor the project</t>
        </r>
      </text>
    </comment>
    <comment ref="G40" authorId="0" shapeId="0">
      <text>
        <r>
          <rPr>
            <b/>
            <sz val="8"/>
            <color indexed="81"/>
            <rFont val="Tahoma"/>
            <family val="2"/>
          </rPr>
          <t>Veronica Alvarado:</t>
        </r>
        <r>
          <rPr>
            <sz val="8"/>
            <color indexed="81"/>
            <rFont val="Tahoma"/>
            <family val="2"/>
          </rPr>
          <t xml:space="preserve">
This mean of verification was added to better monitor the project</t>
        </r>
      </text>
    </comment>
    <comment ref="G47" authorId="0" shapeId="0">
      <text>
        <r>
          <rPr>
            <b/>
            <sz val="8"/>
            <color indexed="81"/>
            <rFont val="Tahoma"/>
            <family val="2"/>
          </rPr>
          <t>Veronica Alvarado:</t>
        </r>
        <r>
          <rPr>
            <sz val="8"/>
            <color indexed="81"/>
            <rFont val="Tahoma"/>
            <family val="2"/>
          </rPr>
          <t xml:space="preserve">
This mean of verification was added to better monitor the project</t>
        </r>
      </text>
    </comment>
    <comment ref="C49" authorId="0" shapeId="0">
      <text>
        <r>
          <rPr>
            <b/>
            <sz val="8"/>
            <color indexed="81"/>
            <rFont val="Tahoma"/>
            <family val="2"/>
          </rPr>
          <t>Veronica Alvarado:</t>
        </r>
        <r>
          <rPr>
            <sz val="8"/>
            <color indexed="81"/>
            <rFont val="Tahoma"/>
            <family val="2"/>
          </rPr>
          <t xml:space="preserve">
Canton and community was replaced by local to incorporate all local governments</t>
        </r>
      </text>
    </comment>
    <comment ref="D49" authorId="0" shapeId="0">
      <text>
        <r>
          <rPr>
            <b/>
            <sz val="8"/>
            <color indexed="81"/>
            <rFont val="Tahoma"/>
            <family val="2"/>
          </rPr>
          <t>Veronica Alvarado:</t>
        </r>
        <r>
          <rPr>
            <sz val="8"/>
            <color indexed="81"/>
            <rFont val="Tahoma"/>
            <family val="2"/>
          </rPr>
          <t xml:space="preserve">
Local was added to incorporate all local governments</t>
        </r>
      </text>
    </comment>
    <comment ref="F49" authorId="0" shapeId="0">
      <text>
        <r>
          <rPr>
            <b/>
            <sz val="8"/>
            <color indexed="81"/>
            <rFont val="Tahoma"/>
            <family val="2"/>
          </rPr>
          <t>Veronica Alvarado:</t>
        </r>
        <r>
          <rPr>
            <sz val="8"/>
            <color indexed="81"/>
            <rFont val="Tahoma"/>
            <family val="2"/>
          </rPr>
          <t xml:space="preserve">
50 was added to specify the number of targeted parishes</t>
        </r>
      </text>
    </comment>
    <comment ref="G49" authorId="0" shapeId="0">
      <text>
        <r>
          <rPr>
            <b/>
            <sz val="8"/>
            <color indexed="81"/>
            <rFont val="Tahoma"/>
            <family val="2"/>
          </rPr>
          <t>Veronica Alvarado:</t>
        </r>
        <r>
          <rPr>
            <sz val="8"/>
            <color indexed="81"/>
            <rFont val="Tahoma"/>
            <family val="2"/>
          </rPr>
          <t xml:space="preserve">
This mean of verification was completed to better monitor the project</t>
        </r>
      </text>
    </comment>
    <comment ref="C51" authorId="0" shapeId="0">
      <text>
        <r>
          <rPr>
            <b/>
            <sz val="8"/>
            <color indexed="81"/>
            <rFont val="Tahoma"/>
            <family val="2"/>
          </rPr>
          <t>Veronica Alvarado:</t>
        </r>
        <r>
          <rPr>
            <sz val="8"/>
            <color indexed="81"/>
            <rFont val="Tahoma"/>
            <family val="2"/>
          </rPr>
          <t xml:space="preserve">
Cantons replaced by parish since the project decided to use the parish as the local administrative unit to work with.</t>
        </r>
      </text>
    </comment>
    <comment ref="G53" authorId="0" shapeId="0">
      <text>
        <r>
          <rPr>
            <b/>
            <sz val="8"/>
            <color indexed="81"/>
            <rFont val="Tahoma"/>
            <family val="2"/>
          </rPr>
          <t>Veronica Alvarado:</t>
        </r>
        <r>
          <rPr>
            <sz val="8"/>
            <color indexed="81"/>
            <rFont val="Tahoma"/>
            <family val="2"/>
          </rPr>
          <t xml:space="preserve">
This mean of verification was added to better monitor the project</t>
        </r>
      </text>
    </comment>
    <comment ref="C57" authorId="0" shapeId="0">
      <text>
        <r>
          <rPr>
            <b/>
            <sz val="8"/>
            <color indexed="81"/>
            <rFont val="Tahoma"/>
            <family val="2"/>
          </rPr>
          <t>Veronica Alvarado:</t>
        </r>
        <r>
          <rPr>
            <sz val="8"/>
            <color indexed="81"/>
            <rFont val="Tahoma"/>
            <family val="2"/>
          </rPr>
          <t xml:space="preserve">
MCRJ replaced by CCRJ and GPP replaced by GADPP as they are the correct acronyms</t>
        </r>
      </text>
    </comment>
    <comment ref="G57" authorId="0" shapeId="0">
      <text>
        <r>
          <rPr>
            <b/>
            <sz val="8"/>
            <color indexed="81"/>
            <rFont val="Tahoma"/>
            <family val="2"/>
          </rPr>
          <t>Veronica Alvarado:</t>
        </r>
        <r>
          <rPr>
            <sz val="8"/>
            <color indexed="81"/>
            <rFont val="Tahoma"/>
            <family val="2"/>
          </rPr>
          <t xml:space="preserve">
Letter of commitments was added as mean of verification to better monitor the project</t>
        </r>
      </text>
    </comment>
    <comment ref="F62" authorId="0" shapeId="0">
      <text>
        <r>
          <rPr>
            <b/>
            <sz val="8"/>
            <color indexed="81"/>
            <rFont val="Tahoma"/>
            <family val="2"/>
          </rPr>
          <t>Veronica Alvarado:</t>
        </r>
        <r>
          <rPr>
            <sz val="8"/>
            <color indexed="81"/>
            <rFont val="Tahoma"/>
            <family val="2"/>
          </rPr>
          <t xml:space="preserve">
40% was added to specify the minimum percentage of women participation</t>
        </r>
      </text>
    </comment>
    <comment ref="D70" authorId="0" shapeId="0">
      <text>
        <r>
          <rPr>
            <b/>
            <sz val="8"/>
            <color indexed="81"/>
            <rFont val="Tahoma"/>
            <family val="2"/>
          </rPr>
          <t xml:space="preserve">Veronica Alvarado
</t>
        </r>
        <r>
          <rPr>
            <sz val="8"/>
            <color indexed="81"/>
            <rFont val="Tahoma"/>
            <family val="2"/>
          </rPr>
          <t>Early warning system replaced by climatic information system because information generated and disseminated on climate change does not exactly represents an EWS but information for future planning</t>
        </r>
      </text>
    </comment>
    <comment ref="E70" authorId="0" shapeId="0">
      <text>
        <r>
          <rPr>
            <b/>
            <sz val="8"/>
            <color indexed="81"/>
            <rFont val="Tahoma"/>
            <family val="2"/>
          </rPr>
          <t>Veronica Alvarado:</t>
        </r>
        <r>
          <rPr>
            <sz val="8"/>
            <color indexed="81"/>
            <rFont val="Tahoma"/>
            <family val="2"/>
          </rPr>
          <t xml:space="preserve">
Early warning system replaced by climatic information system because information generated and disseminated on climate change does not exactly represents an EWS but information for future planning</t>
        </r>
      </text>
    </comment>
    <comment ref="G70" authorId="0" shapeId="0">
      <text>
        <r>
          <rPr>
            <b/>
            <sz val="8"/>
            <color indexed="81"/>
            <rFont val="Tahoma"/>
            <family val="2"/>
          </rPr>
          <t>Veronica Alvarado:</t>
        </r>
        <r>
          <rPr>
            <sz val="8"/>
            <color indexed="81"/>
            <rFont val="Tahoma"/>
            <family val="2"/>
          </rPr>
          <t xml:space="preserve">
Early warning system replaced by climatic information system because information generated and disseminated on climate change does not exactly represents an EWS but information for future planning</t>
        </r>
      </text>
    </comment>
    <comment ref="C77" authorId="0" shapeId="0">
      <text>
        <r>
          <rPr>
            <b/>
            <sz val="8"/>
            <color indexed="81"/>
            <rFont val="Tahoma"/>
            <family val="2"/>
          </rPr>
          <t>Veronica Alvarado:</t>
        </r>
        <r>
          <rPr>
            <sz val="8"/>
            <color indexed="81"/>
            <rFont val="Tahoma"/>
            <family val="2"/>
          </rPr>
          <t xml:space="preserve">
Number changed from 1.3.3 to 1.3.2 because two preceded outputs were merged</t>
        </r>
      </text>
    </comment>
    <comment ref="F80" authorId="0" shapeId="0">
      <text>
        <r>
          <rPr>
            <b/>
            <sz val="8"/>
            <color indexed="81"/>
            <rFont val="Tahoma"/>
            <family val="2"/>
          </rPr>
          <t>Veronica Alvarado:</t>
        </r>
        <r>
          <rPr>
            <sz val="8"/>
            <color indexed="81"/>
            <rFont val="Tahoma"/>
            <family val="2"/>
          </rPr>
          <t xml:space="preserve">
Target rephrased to better monitor project implementation</t>
        </r>
      </text>
    </comment>
    <comment ref="C81" authorId="0" shapeId="0">
      <text>
        <r>
          <rPr>
            <b/>
            <sz val="8"/>
            <color indexed="81"/>
            <rFont val="Tahoma"/>
            <family val="2"/>
          </rPr>
          <t>Veronica Alvarado:</t>
        </r>
        <r>
          <rPr>
            <sz val="8"/>
            <color indexed="81"/>
            <rFont val="Tahoma"/>
            <family val="2"/>
          </rPr>
          <t xml:space="preserve">
MCRJ replaced by CCRJ using correct acronyms</t>
        </r>
      </text>
    </comment>
    <comment ref="H83" authorId="0" shapeId="0">
      <text>
        <r>
          <rPr>
            <b/>
            <sz val="8"/>
            <color indexed="81"/>
            <rFont val="Tahoma"/>
            <family val="2"/>
          </rPr>
          <t>Veronica Alvarado:</t>
        </r>
        <r>
          <rPr>
            <sz val="8"/>
            <color indexed="81"/>
            <rFont val="Tahoma"/>
            <family val="2"/>
          </rPr>
          <t xml:space="preserve">
This assumptions was added to improve project monitoring</t>
        </r>
      </text>
    </comment>
    <comment ref="H85" authorId="0" shapeId="0">
      <text>
        <r>
          <rPr>
            <b/>
            <sz val="8"/>
            <color indexed="81"/>
            <rFont val="Tahoma"/>
            <family val="2"/>
          </rPr>
          <t>Veronica Alvarado:</t>
        </r>
        <r>
          <rPr>
            <sz val="8"/>
            <color indexed="81"/>
            <rFont val="Tahoma"/>
            <family val="2"/>
          </rPr>
          <t xml:space="preserve">
MCRJ replaced by CCRJ using correct acronyms</t>
        </r>
      </text>
    </comment>
    <comment ref="C91" authorId="0" shapeId="0">
      <text>
        <r>
          <rPr>
            <b/>
            <sz val="8"/>
            <color indexed="81"/>
            <rFont val="Tahoma"/>
            <family val="2"/>
          </rPr>
          <t>Veronica Alvarado:</t>
        </r>
        <r>
          <rPr>
            <sz val="8"/>
            <color indexed="81"/>
            <rFont val="Tahoma"/>
            <family val="2"/>
          </rPr>
          <t xml:space="preserve">
Community was replaced by parish as the plans are developed for the parishes</t>
        </r>
      </text>
    </comment>
    <comment ref="C102" authorId="0" shapeId="0">
      <text>
        <r>
          <rPr>
            <b/>
            <sz val="8"/>
            <color indexed="81"/>
            <rFont val="Tahoma"/>
            <family val="2"/>
          </rPr>
          <t>Veronica Alvarado:</t>
        </r>
        <r>
          <rPr>
            <sz val="8"/>
            <color indexed="81"/>
            <rFont val="Tahoma"/>
            <family val="2"/>
          </rPr>
          <t xml:space="preserve">
Number changed from 2.1.5 to 2.1.3 because three preceded outputs were merged</t>
        </r>
      </text>
    </comment>
    <comment ref="C103" authorId="0" shapeId="0">
      <text>
        <r>
          <rPr>
            <b/>
            <sz val="8"/>
            <color indexed="81"/>
            <rFont val="Tahoma"/>
            <family val="2"/>
          </rPr>
          <t>Veronica Alvarado:</t>
        </r>
        <r>
          <rPr>
            <sz val="8"/>
            <color indexed="81"/>
            <rFont val="Tahoma"/>
            <family val="2"/>
          </rPr>
          <t xml:space="preserve">
PES was removed from Output as only the Government is responsible for that program in Ecuador</t>
        </r>
      </text>
    </comment>
    <comment ref="D103" authorId="0" shapeId="0">
      <text>
        <r>
          <rPr>
            <b/>
            <sz val="8"/>
            <color indexed="81"/>
            <rFont val="Tahoma"/>
            <family val="2"/>
          </rPr>
          <t>Veronica Alvarado:</t>
        </r>
        <r>
          <rPr>
            <sz val="8"/>
            <color indexed="81"/>
            <rFont val="Tahoma"/>
            <family val="2"/>
          </rPr>
          <t xml:space="preserve">
The beneficiaries of incentives are the families in targeted parishes
PES was removed from Output as only the Government is responsible for that program in Ecuador</t>
        </r>
      </text>
    </comment>
    <comment ref="E103" authorId="0" shapeId="0">
      <text>
        <r>
          <rPr>
            <b/>
            <sz val="8"/>
            <color indexed="81"/>
            <rFont val="Tahoma"/>
            <family val="2"/>
          </rPr>
          <t>Veronica Alvarado:</t>
        </r>
        <r>
          <rPr>
            <sz val="8"/>
            <color indexed="81"/>
            <rFont val="Tahoma"/>
            <family val="2"/>
          </rPr>
          <t xml:space="preserve">
PES was removed from Output as only the Government is responsible for that program in Ecuador</t>
        </r>
      </text>
    </comment>
    <comment ref="C105" authorId="0" shapeId="0">
      <text>
        <r>
          <rPr>
            <b/>
            <sz val="8"/>
            <color indexed="81"/>
            <rFont val="Tahoma"/>
            <family val="2"/>
          </rPr>
          <t>Veronica Alvarado:</t>
        </r>
        <r>
          <rPr>
            <sz val="8"/>
            <color indexed="81"/>
            <rFont val="Tahoma"/>
            <family val="2"/>
          </rPr>
          <t xml:space="preserve">
Cantons replaced by parish since the project decided to use the parish as the local administrative unit to work with.</t>
        </r>
      </text>
    </comment>
    <comment ref="D105" authorId="0" shapeId="0">
      <text>
        <r>
          <rPr>
            <b/>
            <sz val="8"/>
            <color indexed="81"/>
            <rFont val="Tahoma"/>
            <family val="2"/>
          </rPr>
          <t>Veronica Alvarado:</t>
        </r>
        <r>
          <rPr>
            <sz val="8"/>
            <color indexed="81"/>
            <rFont val="Tahoma"/>
            <family val="2"/>
          </rPr>
          <t xml:space="preserve">
The word cantons was added because the three local levels in Ecuador are: parish, canton and province</t>
        </r>
      </text>
    </comment>
    <comment ref="F105" authorId="0" shapeId="0">
      <text>
        <r>
          <rPr>
            <b/>
            <sz val="8"/>
            <color indexed="81"/>
            <rFont val="Tahoma"/>
            <family val="2"/>
          </rPr>
          <t>Veronica Alvarado:</t>
        </r>
        <r>
          <rPr>
            <sz val="8"/>
            <color indexed="81"/>
            <rFont val="Tahoma"/>
            <family val="2"/>
          </rPr>
          <t xml:space="preserve">
Cantons replaced by parish since the project decided to use the parish as the local administrative unit to work with.</t>
        </r>
      </text>
    </comment>
    <comment ref="G107" authorId="0" shapeId="0">
      <text>
        <r>
          <rPr>
            <b/>
            <sz val="8"/>
            <color indexed="81"/>
            <rFont val="Tahoma"/>
            <family val="2"/>
          </rPr>
          <t>Veronica Alvarado:</t>
        </r>
        <r>
          <rPr>
            <sz val="8"/>
            <color indexed="81"/>
            <rFont val="Tahoma"/>
            <family val="2"/>
          </rPr>
          <t xml:space="preserve">
Minutes were added as mean of verification to better monitor the project</t>
        </r>
      </text>
    </comment>
    <comment ref="F109" authorId="0" shapeId="0">
      <text>
        <r>
          <rPr>
            <b/>
            <sz val="8"/>
            <color indexed="81"/>
            <rFont val="Tahoma"/>
            <family val="2"/>
          </rPr>
          <t xml:space="preserve">Veronica Alvarado:
</t>
        </r>
        <r>
          <rPr>
            <sz val="8"/>
            <color indexed="81"/>
            <rFont val="Tahoma"/>
            <family val="2"/>
          </rPr>
          <t>A percentage was included in the target to better monitor the impact of the project</t>
        </r>
      </text>
    </comment>
    <comment ref="G109" authorId="0" shapeId="0">
      <text>
        <r>
          <rPr>
            <b/>
            <sz val="8"/>
            <color indexed="81"/>
            <rFont val="Tahoma"/>
            <family val="2"/>
          </rPr>
          <t>Veronica Alvarado:</t>
        </r>
        <r>
          <rPr>
            <sz val="8"/>
            <color indexed="81"/>
            <rFont val="Tahoma"/>
            <family val="2"/>
          </rPr>
          <t xml:space="preserve">
Delivery report was added as mean of verification to better monitor the project</t>
        </r>
      </text>
    </comment>
    <comment ref="G111" authorId="0" shapeId="0">
      <text>
        <r>
          <rPr>
            <b/>
            <sz val="8"/>
            <color indexed="81"/>
            <rFont val="Tahoma"/>
            <family val="2"/>
          </rPr>
          <t>Veronica Alvarado:</t>
        </r>
        <r>
          <rPr>
            <sz val="8"/>
            <color indexed="81"/>
            <rFont val="Tahoma"/>
            <family val="2"/>
          </rPr>
          <t xml:space="preserve">
Number of downloads was added as mean of verification to better monitor the project</t>
        </r>
      </text>
    </comment>
    <comment ref="G115" authorId="0" shapeId="0">
      <text>
        <r>
          <rPr>
            <b/>
            <sz val="8"/>
            <color indexed="81"/>
            <rFont val="Tahoma"/>
            <family val="2"/>
          </rPr>
          <t>Veronica Alvarado:</t>
        </r>
        <r>
          <rPr>
            <sz val="8"/>
            <color indexed="81"/>
            <rFont val="Tahoma"/>
            <family val="2"/>
          </rPr>
          <t xml:space="preserve">
Parishes' leaders was replaced by local leaders to allow participation of the three different levels of local governments</t>
        </r>
      </text>
    </comment>
    <comment ref="G119" authorId="0" shapeId="0">
      <text>
        <r>
          <rPr>
            <b/>
            <sz val="8"/>
            <color indexed="81"/>
            <rFont val="Tahoma"/>
            <family val="2"/>
          </rPr>
          <t>Veronica Alvarado:</t>
        </r>
        <r>
          <rPr>
            <sz val="8"/>
            <color indexed="81"/>
            <rFont val="Tahoma"/>
            <family val="2"/>
          </rPr>
          <t xml:space="preserve">
Summary documents were added as mean of verification to better monitor the project</t>
        </r>
      </text>
    </comment>
    <comment ref="G121" authorId="0" shapeId="0">
      <text>
        <r>
          <rPr>
            <b/>
            <sz val="8"/>
            <color indexed="81"/>
            <rFont val="Tahoma"/>
            <family val="2"/>
          </rPr>
          <t>Veronica Alvarado:</t>
        </r>
        <r>
          <rPr>
            <sz val="8"/>
            <color indexed="81"/>
            <rFont val="Tahoma"/>
            <family val="2"/>
          </rPr>
          <t xml:space="preserve">
List of participants was added as mean of verification to better monitor the project</t>
        </r>
      </text>
    </comment>
    <comment ref="G123" authorId="0" shapeId="0">
      <text>
        <r>
          <rPr>
            <b/>
            <sz val="8"/>
            <color indexed="81"/>
            <rFont val="Tahoma"/>
            <family val="2"/>
          </rPr>
          <t>Veronica Alvarado:</t>
        </r>
        <r>
          <rPr>
            <sz val="8"/>
            <color indexed="81"/>
            <rFont val="Tahoma"/>
            <family val="2"/>
          </rPr>
          <t xml:space="preserve">
Summary documents were added as mean of verification to better monitor the project</t>
        </r>
      </text>
    </comment>
    <comment ref="G125" authorId="0" shapeId="0">
      <text>
        <r>
          <rPr>
            <b/>
            <sz val="8"/>
            <color indexed="81"/>
            <rFont val="Tahoma"/>
            <family val="2"/>
          </rPr>
          <t>Veronica Alvarado:</t>
        </r>
        <r>
          <rPr>
            <sz val="8"/>
            <color indexed="81"/>
            <rFont val="Tahoma"/>
            <family val="2"/>
          </rPr>
          <t xml:space="preserve">
List of participants was added as mean of verification to better monitor the project</t>
        </r>
      </text>
    </comment>
  </commentList>
</comments>
</file>

<file path=xl/sharedStrings.xml><?xml version="1.0" encoding="utf-8"?>
<sst xmlns="http://schemas.openxmlformats.org/spreadsheetml/2006/main" count="1559" uniqueCount="1030">
  <si>
    <t>Project Performance Report (PPR)</t>
  </si>
  <si>
    <t>Period of Report (Dates)</t>
  </si>
  <si>
    <t>Enhancing resilience of communities to the adverse effects of climate change on food security, in Pichincha Province and the Jubones River Basin</t>
  </si>
  <si>
    <t>Countries</t>
  </si>
  <si>
    <t>GEF 4 Focal Areas</t>
  </si>
  <si>
    <t>Afghanistan</t>
  </si>
  <si>
    <t>FP</t>
  </si>
  <si>
    <t>Yes</t>
  </si>
  <si>
    <t>Biodiversity</t>
  </si>
  <si>
    <t>U</t>
  </si>
  <si>
    <t>BD-SP1-PA Financing</t>
  </si>
  <si>
    <t>1: Arid &amp; semi-arid ecosystems</t>
  </si>
  <si>
    <t>Implementing Entity (IE) [name]:</t>
  </si>
  <si>
    <t>United Nations Word Food Programme (WFP)</t>
  </si>
  <si>
    <t>Albania</t>
  </si>
  <si>
    <t>MSP</t>
  </si>
  <si>
    <t>No</t>
  </si>
  <si>
    <t>Climate Change Adaptation</t>
  </si>
  <si>
    <t>S</t>
  </si>
  <si>
    <t>BD-SP2-Marine PA</t>
  </si>
  <si>
    <t>2: Coastal, marine &amp; freshwater ecosystems</t>
  </si>
  <si>
    <t>Type of IE:</t>
  </si>
  <si>
    <t>Multilateral</t>
  </si>
  <si>
    <t>Algeria</t>
  </si>
  <si>
    <t>EA</t>
  </si>
  <si>
    <t>Climate Change Mitigation</t>
  </si>
  <si>
    <t>MU</t>
  </si>
  <si>
    <t>BD-SP3-PA Networks</t>
  </si>
  <si>
    <t>3: Forest ecosystems</t>
  </si>
  <si>
    <t>Ecuador</t>
  </si>
  <si>
    <t>Angola</t>
  </si>
  <si>
    <t>International Waters</t>
  </si>
  <si>
    <t>Good</t>
  </si>
  <si>
    <t>BD-SP5-Markets</t>
  </si>
  <si>
    <t>13: Conservation and Sustainable Use of Biological Diversity Important to Agriculture</t>
  </si>
  <si>
    <t>Relevant Geographic Points (i.e. cities, villages, bodies of water):</t>
  </si>
  <si>
    <t>Jubones River Basin (covering 3 Provinces, 12 Cantons and 39 Parishes)
Pichincha Province (covering 1 Province, 2 Cantons and 11 Parishes)
15,000 vulnerable families</t>
  </si>
  <si>
    <t>Argentina</t>
  </si>
  <si>
    <t>Multiple Focal Area</t>
  </si>
  <si>
    <t>BD-SP7-Invasive Alien Species(IAS)</t>
  </si>
  <si>
    <t>6: Promoting the adoption of renewable energy by removing barriers and reducing implementation costs</t>
  </si>
  <si>
    <t>CC-SP2- Industrial EE</t>
  </si>
  <si>
    <t>8: Waterbody based operational program</t>
  </si>
  <si>
    <t>Project Milestones</t>
  </si>
  <si>
    <t>CC-SP3-RE,CC-SP4-Biomass</t>
  </si>
  <si>
    <t>9: Integrated Land and Water multiple focal area</t>
  </si>
  <si>
    <t>Milestone</t>
  </si>
  <si>
    <t>Bahamas</t>
  </si>
  <si>
    <t>CC-SP5-Transport</t>
  </si>
  <si>
    <t>10: Contaminants based operational program</t>
  </si>
  <si>
    <t>AFB Approval Date:</t>
  </si>
  <si>
    <t>March 18, 2011</t>
  </si>
  <si>
    <t>IE-AFB Agreement Signature Date:</t>
  </si>
  <si>
    <t>July 2011</t>
  </si>
  <si>
    <t>CC-SP6-LULUCF</t>
  </si>
  <si>
    <t>12: Integrated Ecosystem Management</t>
  </si>
  <si>
    <t>Start of Project/Programme:</t>
  </si>
  <si>
    <t>November 29, 2011</t>
  </si>
  <si>
    <t>Cross cutting capacity building</t>
  </si>
  <si>
    <t>14: Persistent Organic Pollutants</t>
  </si>
  <si>
    <t>Mid-term Review Date (if planned):</t>
  </si>
  <si>
    <t>Terminal Evaluation Date:</t>
  </si>
  <si>
    <t>December 2016</t>
  </si>
  <si>
    <t>List documents/ reports/ brochures / articles that have been prepared about the project.</t>
  </si>
  <si>
    <t>Cyprus</t>
  </si>
  <si>
    <t>Czech Republic</t>
  </si>
  <si>
    <t>List the Website address (URL) of project.</t>
  </si>
  <si>
    <t>Democratic People's Republic of Korea</t>
  </si>
  <si>
    <t>n/a</t>
  </si>
  <si>
    <t>Democratic Republic of the Congo</t>
  </si>
  <si>
    <t>Denmark</t>
  </si>
  <si>
    <t>Djibouti</t>
  </si>
  <si>
    <t>National Project Manager/Coordinator</t>
  </si>
  <si>
    <t>Dominica</t>
  </si>
  <si>
    <t>Name:</t>
  </si>
  <si>
    <t>Javier Rojas, Project Manager</t>
  </si>
  <si>
    <t>Dominican Republic</t>
  </si>
  <si>
    <t>Email:</t>
  </si>
  <si>
    <t>julio.rojas@ambiente.gob.ec</t>
  </si>
  <si>
    <t>Egypt</t>
  </si>
  <si>
    <t>Government DA</t>
  </si>
  <si>
    <t>El Salvador</t>
  </si>
  <si>
    <t>alexandra.olivo@ambiente.gob.ec</t>
  </si>
  <si>
    <t>Eritrea</t>
  </si>
  <si>
    <t>Estonia</t>
  </si>
  <si>
    <t>Implementing Entity</t>
  </si>
  <si>
    <t>Ethiopia</t>
  </si>
  <si>
    <t>Fiji</t>
  </si>
  <si>
    <t>kyungnan.park@wfp.org</t>
  </si>
  <si>
    <t>Finland</t>
  </si>
  <si>
    <t>France</t>
  </si>
  <si>
    <t>Executing Agency</t>
  </si>
  <si>
    <t>Gambia</t>
  </si>
  <si>
    <t>Lorena Tapia, Ministry of Environment</t>
  </si>
  <si>
    <t>Georgia</t>
  </si>
  <si>
    <t>lorena.tapia@ambiente.gob.ec</t>
  </si>
  <si>
    <t>Germany</t>
  </si>
  <si>
    <t>Ghana</t>
  </si>
  <si>
    <t>Greece</t>
  </si>
  <si>
    <t>Javier Ponce, Ministry of Agriculture</t>
  </si>
  <si>
    <t>Grenada</t>
  </si>
  <si>
    <t>jponce@magap.gob.ec</t>
  </si>
  <si>
    <t>Guatemala</t>
  </si>
  <si>
    <t>Guinea</t>
  </si>
  <si>
    <t>Guinea Bissau</t>
  </si>
  <si>
    <t>Gustavo Baroja, Governor of the Autonomous Government of the Pichincha Province</t>
  </si>
  <si>
    <t>Guyana</t>
  </si>
  <si>
    <t>gbaroja@pichincha.gob.ec</t>
  </si>
  <si>
    <t>Haiti</t>
  </si>
  <si>
    <t>Honduras</t>
  </si>
  <si>
    <t>José Miguel Angel Uzhca, President of the Public Consortium of the Jubones River Basin</t>
  </si>
  <si>
    <t>st@cuencadeljubones.gob.ec</t>
  </si>
  <si>
    <t>Hungary</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</si>
  <si>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</si>
  <si>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</si>
  <si>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</si>
  <si>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</si>
  <si>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</si>
  <si>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</si>
  <si>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</si>
  <si>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</si>
  <si>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</si>
  <si>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</si>
  <si>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</si>
  <si>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</si>
  <si>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</si>
  <si>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</si>
  <si>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</si>
  <si>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</si>
  <si>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</si>
  <si>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</si>
  <si>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</si>
  <si>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</si>
  <si>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</si>
  <si>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</si>
  <si>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</si>
  <si>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</si>
  <si>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</si>
  <si>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</si>
  <si>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</si>
  <si>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</si>
  <si>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</si>
  <si>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</si>
  <si>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</si>
  <si>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</si>
  <si>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</si>
  <si>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</si>
  <si>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</si>
  <si>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</si>
  <si>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</si>
  <si>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</si>
  <si>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</si>
  <si>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</si>
  <si>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</si>
  <si>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</si>
  <si>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</si>
  <si>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</si>
  <si>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</si>
  <si>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</si>
  <si>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</si>
  <si>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</si>
  <si>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</si>
  <si>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</si>
  <si>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</si>
  <si>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</si>
  <si>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</si>
  <si>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</si>
  <si>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</si>
  <si>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</si>
  <si>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</si>
  <si>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</si>
  <si>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</si>
  <si>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</si>
  <si>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</si>
  <si>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</si>
  <si>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</si>
  <si>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</si>
  <si>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</si>
  <si>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</si>
  <si>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</si>
  <si>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</si>
  <si>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</si>
  <si>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</si>
  <si>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</si>
  <si>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</si>
  <si>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</si>
  <si>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</si>
  <si>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</si>
  <si>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</si>
  <si>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</si>
  <si>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</si>
  <si>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</si>
  <si>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</si>
  <si>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</si>
  <si>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</si>
  <si>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</si>
  <si>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</si>
  <si>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</si>
  <si>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</si>
  <si>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</si>
  <si>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</si>
  <si>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</si>
  <si>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</si>
  <si>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</si>
  <si>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</si>
  <si>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</si>
  <si>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</si>
  <si>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</si>
  <si>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</si>
  <si>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</si>
  <si>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</si>
  <si>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</si>
  <si>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</si>
  <si>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</si>
  <si>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</si>
  <si>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</si>
  <si>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</si>
  <si>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</si>
  <si>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</si>
  <si>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</si>
  <si>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</si>
  <si>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</si>
  <si>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</si>
  <si>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</si>
  <si>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Document</t>
  </si>
  <si>
    <t>Date of Publishing</t>
  </si>
  <si>
    <t>Methodology for Vulnerability Study</t>
  </si>
  <si>
    <t>October 2012</t>
  </si>
  <si>
    <t>Adapted Methodology for Vulnerability Analysis</t>
  </si>
  <si>
    <t>November 2013</t>
  </si>
  <si>
    <t>Gender Mainstreaming Strategy</t>
  </si>
  <si>
    <t>January 2013</t>
  </si>
  <si>
    <t>Capacity Development Strategy</t>
  </si>
  <si>
    <t>April 2013</t>
  </si>
  <si>
    <t>Case Studies on Gender Assessment</t>
  </si>
  <si>
    <t>July 2013</t>
  </si>
  <si>
    <t>WFP Project Theory of Change</t>
  </si>
  <si>
    <t>November 2014</t>
  </si>
  <si>
    <t>How much of the total AF grant as noted in Project Document plus any project preparation grant has been spent to date?</t>
  </si>
  <si>
    <t>Estimated cumulative total disbursement as of November 2013</t>
  </si>
  <si>
    <t>Estimated cumulative total disbursement as of November 2012</t>
  </si>
  <si>
    <t>Add any comments on AF Grant Funds. (word limit=200)</t>
  </si>
  <si>
    <t>EXPENDITURE DATA</t>
  </si>
  <si>
    <t>List output and corresponding amount spent for the current reporting period</t>
  </si>
  <si>
    <t>ITEM / ACTIVITY / ACTION</t>
  </si>
  <si>
    <t>AMOUNT</t>
  </si>
  <si>
    <t>1.1.1. Parishes in targeted cantons trained in climate change threats and adaptation measures which reduce vulnerability, in particular related to food security</t>
  </si>
  <si>
    <t>1.1.2. Targeted parishes participate in adaptation and risk reduction awareness activities</t>
  </si>
  <si>
    <t>1.1.3. Food security and gender considerations integrated in all adaptation training programs</t>
  </si>
  <si>
    <t>1.2.2. Community participation in processes to develop adaptation plans in targeted parishes</t>
  </si>
  <si>
    <t>1.2.4. Women participated in processes and decision making to develop adaptation plans</t>
  </si>
  <si>
    <t>2.1.1. Concrete adaptation measures based on parish adaptation plans are designed</t>
  </si>
  <si>
    <t>2.2.1. Community participation, in particular of women, guide decision making processes for project execution</t>
  </si>
  <si>
    <t>2.2.2. Parishes share success stories and lessons learned</t>
  </si>
  <si>
    <t>Execution Cost</t>
  </si>
  <si>
    <t>TOTAL</t>
  </si>
  <si>
    <t>PLANNED EXPENDITURE SCHEDULE</t>
  </si>
  <si>
    <t>List outputs planned and corresponding projected cost for the upcoming reporting period</t>
  </si>
  <si>
    <t>PROJECTED COST</t>
  </si>
  <si>
    <t>Est. Completion Date</t>
  </si>
  <si>
    <t>How much of the total co-financing as committed in the Project Document has actually been realized?</t>
  </si>
  <si>
    <t>Add any comments on actual co-financing in particular any issues related to the realization of in-kind, grant, credits, loans, equity, non-grant instruments and other types of co-financing. (word limit=200)</t>
  </si>
  <si>
    <t>RISK ASSESMENT</t>
  </si>
  <si>
    <t>IDENTIFIED RISKS</t>
  </si>
  <si>
    <t>List all Risks identified in project preparation phase and what  steps are being taken to mitigate them</t>
  </si>
  <si>
    <t>Identified Risk</t>
  </si>
  <si>
    <t>Current Status</t>
  </si>
  <si>
    <t>Steps Taken to Mitigate Risk</t>
  </si>
  <si>
    <t>Changes in responsible actors in the Ecuadorian Government may determine possible changes in the national strategy for climate change.</t>
  </si>
  <si>
    <t>Medium</t>
  </si>
  <si>
    <t>Climate change adaptation has not been incorporated in policies, strategies, and plans of local governments.</t>
  </si>
  <si>
    <t>º</t>
  </si>
  <si>
    <t>Scientific and technical information in relation to climate change in Ecuador is insufficient, incomplete, and uncertain.</t>
  </si>
  <si>
    <t>There is little local specialized management and technical capacity related to climate change, particularly in the entities that are responsible for the project. MAE identified among one of the major problems regarding adaptation to climate change, the lack of human technical resources.</t>
  </si>
  <si>
    <t>Regulatory setting is in discussion by Ecuador National Assembly, including a new law that regulates the use of hydro resources.</t>
  </si>
  <si>
    <t>High</t>
  </si>
  <si>
    <t>MAE has pointed out the lack of local level information on many aspects of climate change.</t>
  </si>
  <si>
    <t>Critical Risks Affecting Progress (Not identified at project design)</t>
  </si>
  <si>
    <t>Identify Risks with a 50% or &gt; likelihood of affecting progress of project</t>
  </si>
  <si>
    <t>National start up processes for cooperation project in Ecuador take an extensive amount of time.</t>
  </si>
  <si>
    <t>The decision making process for this project is delayed due to the involvement of many stakeholders in project implementation.</t>
  </si>
  <si>
    <t>Delay on project implementation due to Local Stakeholders lack experience on project implementation  and understanding of adaptation to climate change processes</t>
  </si>
  <si>
    <t>Risk Measures: Were there any risk mitigation measures employed during the current reporting period?  If so, were risks reduced?  If not, why were these risks not reduced?</t>
  </si>
  <si>
    <t>Add any comments relevant to risk mitigation (word limit = 500)</t>
  </si>
  <si>
    <t>RATING ON IMPLEMENTATION PROGRESS</t>
  </si>
  <si>
    <t>For rating definitions please see bottom of page.</t>
  </si>
  <si>
    <t>Progress on Key Milestones</t>
  </si>
  <si>
    <t>Expected Progress</t>
  </si>
  <si>
    <t>Progress to Date</t>
  </si>
  <si>
    <t>Rating</t>
  </si>
  <si>
    <t>National Executing Entity (Ministry of Environment)</t>
  </si>
  <si>
    <t>All communities participated in initial training sessions</t>
  </si>
  <si>
    <t>MS</t>
  </si>
  <si>
    <t>Output 1.1.2. Targeted parishes participate in adaptation and risk reduction awareness activities</t>
  </si>
  <si>
    <t>Output 1.1.3. Food security and gender considerations integrated in all adaptation training programs</t>
  </si>
  <si>
    <t>Parish adaptation plans prepared</t>
  </si>
  <si>
    <t>All parishes reached</t>
  </si>
  <si>
    <t>All agreements reached to implement adaptation plans</t>
  </si>
  <si>
    <t>Output 1.2.4. Women participated in processes and decision making to develop adaptation plans</t>
  </si>
  <si>
    <t>Monitoring systems in place</t>
  </si>
  <si>
    <t>Strategy developed</t>
  </si>
  <si>
    <t>Feedback process implemented</t>
  </si>
  <si>
    <t>Overall Rating</t>
  </si>
  <si>
    <t>Please Provide the Name and Contact information of person(s) responsible for completing the Rating section</t>
  </si>
  <si>
    <t>Alexandra Olivo, National Director of Climate Change Adaptation</t>
  </si>
  <si>
    <t>Please justify your rating.  Outline the positive and negative progress made by the project since it started.  Provide specific recommendations for next steps. . (word limit=500)</t>
  </si>
  <si>
    <t>Implementing Agency</t>
  </si>
  <si>
    <t>100% of adaptation measures planned</t>
  </si>
  <si>
    <t>50% of asset created</t>
  </si>
  <si>
    <t>Veronica Alvarado, WFP´s Programme Office and Project Administrator</t>
  </si>
  <si>
    <t>veronica.alvarado@wfp.org</t>
  </si>
  <si>
    <t>Other</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</si>
  <si>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</si>
  <si>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Rating Definitions</t>
  </si>
  <si>
    <t>Highly Satisfactory (HS)</t>
  </si>
  <si>
    <r>
      <t xml:space="preserve">Project actions/activities planned for current reporting period are progressing on track or exceeding expectations to achieve </t>
    </r>
    <r>
      <rPr>
        <b/>
        <sz val="11"/>
        <rFont val="Times New Roman"/>
        <family val="1"/>
        <charset val="1"/>
      </rPr>
      <t>all</t>
    </r>
    <r>
      <rPr>
        <sz val="11"/>
        <rFont val="Times New Roman"/>
        <family val="1"/>
        <charset val="1"/>
      </rPr>
      <t xml:space="preserve">  major outcomes/outputs for given reporting period, without major shortcomings. The project can be presented as “good practice”.</t>
    </r>
  </si>
  <si>
    <t>Satisfactory (S)</t>
  </si>
  <si>
    <r>
      <t xml:space="preserve">Project actions/activities planned for current reporting period  are progressing on track to achieve </t>
    </r>
    <r>
      <rPr>
        <b/>
        <sz val="11"/>
        <rFont val="Times New Roman"/>
        <family val="1"/>
        <charset val="1"/>
      </rPr>
      <t>most</t>
    </r>
    <r>
      <rPr>
        <sz val="11"/>
        <rFont val="Times New Roman"/>
        <family val="1"/>
        <charset val="1"/>
      </rPr>
      <t xml:space="preserve"> of its major outcomes/outputs with only minor shortcomings.</t>
    </r>
  </si>
  <si>
    <t>Marginally Satisfactory (MS)</t>
  </si>
  <si>
    <r>
      <t xml:space="preserve">Project actions/activities planned for current reporting period  are progressing on track to achieve </t>
    </r>
    <r>
      <rPr>
        <b/>
        <sz val="11"/>
        <rFont val="Times New Roman"/>
        <family val="1"/>
        <charset val="1"/>
      </rPr>
      <t>most</t>
    </r>
    <r>
      <rPr>
        <sz val="11"/>
        <rFont val="Times New Roman"/>
        <family val="1"/>
        <charset val="1"/>
      </rPr>
      <t xml:space="preserve"> major relevant outcomes/outputs, </t>
    </r>
    <r>
      <rPr>
        <b/>
        <sz val="11"/>
        <rFont val="Times New Roman"/>
        <family val="1"/>
        <charset val="1"/>
      </rPr>
      <t>but</t>
    </r>
    <r>
      <rPr>
        <sz val="11"/>
        <rFont val="Times New Roman"/>
        <family val="1"/>
        <charset val="1"/>
      </rPr>
      <t xml:space="preserve"> with either significant shortcomings or modest overall relevance. </t>
    </r>
  </si>
  <si>
    <t>Marginally Unsatisfactory (MU)</t>
  </si>
  <si>
    <r>
      <t xml:space="preserve">Project actions/activities planned for current reporting period  are </t>
    </r>
    <r>
      <rPr>
        <b/>
        <sz val="11"/>
        <rFont val="Times New Roman"/>
        <family val="1"/>
        <charset val="1"/>
      </rPr>
      <t>not</t>
    </r>
    <r>
      <rPr>
        <sz val="11"/>
        <rFont val="Times New Roman"/>
        <family val="1"/>
        <charset val="1"/>
      </rPr>
      <t xml:space="preserve"> progressing on track to achieve  major outcomes/outputs with </t>
    </r>
    <r>
      <rPr>
        <b/>
        <sz val="11"/>
        <rFont val="Times New Roman"/>
        <family val="1"/>
        <charset val="1"/>
      </rPr>
      <t>major shortcomings</t>
    </r>
    <r>
      <rPr>
        <sz val="11"/>
        <rFont val="Times New Roman"/>
        <family val="1"/>
        <charset val="1"/>
      </rPr>
      <t xml:space="preserve"> or is expected to achieve only some of its major outcomes/outputs.</t>
    </r>
  </si>
  <si>
    <t>Unsatisfactory (U)</t>
  </si>
  <si>
    <r>
      <t xml:space="preserve">Project actions/activities planned for current reporting period  are </t>
    </r>
    <r>
      <rPr>
        <b/>
        <sz val="11"/>
        <rFont val="Times New Roman"/>
        <family val="1"/>
        <charset val="1"/>
      </rPr>
      <t>not</t>
    </r>
    <r>
      <rPr>
        <sz val="11"/>
        <rFont val="Times New Roman"/>
        <family val="1"/>
        <charset val="1"/>
      </rPr>
      <t xml:space="preserve"> progressing on track to achieve most of its major outcomes/outputs.</t>
    </r>
  </si>
  <si>
    <t>Highly Unsatisfactory (HU)</t>
  </si>
  <si>
    <r>
      <t xml:space="preserve">Project actions/activities planned for current reporting period  are </t>
    </r>
    <r>
      <rPr>
        <b/>
        <sz val="11"/>
        <rFont val="Times New Roman"/>
        <family val="1"/>
        <charset val="1"/>
      </rPr>
      <t>not</t>
    </r>
    <r>
      <rPr>
        <sz val="11"/>
        <rFont val="Times New Roman"/>
        <family val="1"/>
        <charset val="1"/>
      </rPr>
      <t xml:space="preserve"> on track and shows that it is </t>
    </r>
    <r>
      <rPr>
        <b/>
        <sz val="11"/>
        <rFont val="Times New Roman"/>
        <family val="1"/>
        <charset val="1"/>
      </rPr>
      <t>failing</t>
    </r>
    <r>
      <rPr>
        <sz val="11"/>
        <rFont val="Times New Roman"/>
        <family val="1"/>
        <charset val="1"/>
      </rPr>
      <t xml:space="preserve"> to achieve, and is not expected to achieve, any of its outcomes/outputs.</t>
    </r>
  </si>
  <si>
    <t>PROJECT Indicators</t>
  </si>
  <si>
    <t>Please provide all indicators being tracked for the project as outlined in the project document</t>
  </si>
  <si>
    <t>Type of Indicator (indicators towards Objectives, Outcomes, etc…)</t>
  </si>
  <si>
    <t>Type of Indicator</t>
  </si>
  <si>
    <t>Indicator</t>
  </si>
  <si>
    <t>Baseline</t>
  </si>
  <si>
    <t>Progress since inception</t>
  </si>
  <si>
    <t>Target for Project End</t>
  </si>
  <si>
    <t>Impact</t>
  </si>
  <si>
    <t>Threat level to ecosystems, related to climate change effects</t>
  </si>
  <si>
    <t>Ecosystems rated as high vulnerability</t>
  </si>
  <si>
    <t>The vulnerability level of ecosystems in the project area, are rated as medium</t>
  </si>
  <si>
    <t>Household consumption score</t>
  </si>
  <si>
    <t>Food consumption less than 30 for 80% of population</t>
  </si>
  <si>
    <t>Food consumption score improves (&gt; 35/40) for all targeted participants</t>
  </si>
  <si>
    <t>Outcome 1.1.</t>
  </si>
  <si>
    <t>Output 1.1.1</t>
  </si>
  <si>
    <t>Number of targeted population aware of climate change impacts and appropriate responses to threats</t>
  </si>
  <si>
    <t>Limited knowledge by vulnerable parishes in the adaptation measures to reduce food insecurity</t>
  </si>
  <si>
    <t>At least one family member out of 15,000 households have knowledge of climate threats and adaptation measures</t>
  </si>
  <si>
    <t>Output 1.1.2</t>
  </si>
  <si>
    <t>Awareness raised at community level of climate change threats</t>
  </si>
  <si>
    <t>Limited awareness by parishes of climate threats and local responses</t>
  </si>
  <si>
    <t>Output 1.1.3</t>
  </si>
  <si>
    <t>Food security training plan integrated within the adaptation training programs, with gender considerations.</t>
  </si>
  <si>
    <t>Neither adaptation plans have integrated food security component, nor any development plans</t>
  </si>
  <si>
    <t>Outcome 1.2</t>
  </si>
  <si>
    <t>Number of planning frameworks at local level include change adaptation considerations</t>
  </si>
  <si>
    <t>Number of parishes with adaptation plans aligned with local and provincial priorities</t>
  </si>
  <si>
    <t>50 parishes have developed their adaptation plans, aligned with local and provincial priorities, are used as a decision making tool</t>
  </si>
  <si>
    <t>Number of adaptation plans, developed with community participation.</t>
  </si>
  <si>
    <t>There are no climate change adaptation plans developed with active community participation</t>
  </si>
  <si>
    <t>Output 1.2.1.</t>
  </si>
  <si>
    <t>There are no adaptation plans for targeted parishes with this focus</t>
  </si>
  <si>
    <t>Output 1.2.2.</t>
  </si>
  <si>
    <t>Number of parishes and community leaders that participate in the process to develop adaptation plans</t>
  </si>
  <si>
    <t>There are no adaptation plans developed with community participation.</t>
  </si>
  <si>
    <t>50 parishes, including leaders and citizens have actively participated in the adaptation plans development</t>
  </si>
  <si>
    <t>Output 1.2.3.</t>
  </si>
  <si>
    <t>No agreements in the targeted project area.</t>
  </si>
  <si>
    <t>Output 1.2.4.</t>
  </si>
  <si>
    <t>Limited participation of women and limited decision making roles</t>
  </si>
  <si>
    <t>Outcome 1.3.</t>
  </si>
  <si>
    <t>Limited disaster preparedness knowledge in local governments of targeted parishes</t>
  </si>
  <si>
    <t>Disaster preparedness score equal to or greater than 7, indicating local government capacity in disaster preparedness ad food security information with WFP support</t>
  </si>
  <si>
    <t>Output 1.3.1.</t>
  </si>
  <si>
    <t>Output 1.3.2.</t>
  </si>
  <si>
    <t>A project results and lessons learned monitoring system</t>
  </si>
  <si>
    <t>No monitoring system</t>
  </si>
  <si>
    <t>Outcome 2.1.</t>
  </si>
  <si>
    <t>Community adaptation asset score (natural and physical)</t>
  </si>
  <si>
    <t>No adaptive capacity is implemented in the targeted rural parishes</t>
  </si>
  <si>
    <t>50 parishes have reduced their risk and implemented adaptation measures
Asset score threshold set to capture increase (created or restored) in community adaptation assets over base level communities</t>
  </si>
  <si>
    <t>Percentage of households in targeted parishes with increased capacity to manage climate risk desegregated by gender</t>
  </si>
  <si>
    <t>Initial survey of targeted households</t>
  </si>
  <si>
    <t>At least one member of each targeted household has received training and increased their understanding of climate risk and management 
50% of the household participants are women</t>
  </si>
  <si>
    <t>Output 2.1.1.</t>
  </si>
  <si>
    <t>Output 2.1.2.</t>
  </si>
  <si>
    <t>Output 2.1.3.</t>
  </si>
  <si>
    <t>Outcome 2.2.</t>
  </si>
  <si>
    <t>Limited coordination among the main involved institutions to implement the adaptation measures</t>
  </si>
  <si>
    <t>Climate change and variability information is insufficient and not up-dated
Access is limited</t>
  </si>
  <si>
    <t>Output 2.2.1.</t>
  </si>
  <si>
    <t>Parishes agree and support with decisions taken</t>
  </si>
  <si>
    <t>Limited community participation on decision making processes</t>
  </si>
  <si>
    <t>All of the proposed activities in the project have a participatory implementation strategy
50% of the participants are women.</t>
  </si>
  <si>
    <t>Output 2.2.2.</t>
  </si>
  <si>
    <t>Number of workshops to disseminate de information</t>
  </si>
  <si>
    <t>No documented information available</t>
  </si>
  <si>
    <t>Number of visits to other parishes, not targeted in this project, to disseminate the information</t>
  </si>
  <si>
    <t>No visits have been carried out</t>
  </si>
  <si>
    <t>QUALITATIVE MEASURES and LESSONS LEARNED</t>
  </si>
  <si>
    <t>Please complete the following section every reporting period</t>
  </si>
  <si>
    <t>Implementation and Adaptive Management</t>
  </si>
  <si>
    <t>Response</t>
  </si>
  <si>
    <t>Were there any delays in implementation?  If so, include any causes of delays. What measures have been taken to reduce delays?</t>
  </si>
  <si>
    <t>Describe any changes undertaken to improve results on the ground or any changes made to project outputs (i.e. changes to project design)</t>
  </si>
  <si>
    <t>How have gender considerations been taken into consideration during the reporting period? What have been the lessons learned as a consequence of inclusion of such considerations on project performance or impacts?</t>
  </si>
  <si>
    <r>
      <t xml:space="preserve">Please complete the following section at </t>
    </r>
    <r>
      <rPr>
        <b/>
        <i/>
        <sz val="11"/>
        <color rgb="FF000000"/>
        <rFont val="Times New Roman"/>
        <family val="1"/>
        <charset val="1"/>
      </rPr>
      <t xml:space="preserve">mid-term </t>
    </r>
    <r>
      <rPr>
        <i/>
        <sz val="11"/>
        <color rgb="FF000000"/>
        <rFont val="Times New Roman"/>
        <family val="1"/>
        <charset val="1"/>
      </rPr>
      <t>and</t>
    </r>
    <r>
      <rPr>
        <b/>
        <i/>
        <sz val="11"/>
        <color rgb="FF000000"/>
        <rFont val="Times New Roman"/>
        <family val="1"/>
        <charset val="1"/>
      </rPr>
      <t xml:space="preserve"> project completion</t>
    </r>
  </si>
  <si>
    <t>Lessons for Adaptation</t>
  </si>
  <si>
    <t>Climate Resilience Measures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</si>
  <si>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</si>
  <si>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</si>
  <si>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Concrete Adaptation Interventions</t>
  </si>
  <si>
    <t>What have been the lessons learned, both positive and negative, in implementing concrete adaptation interventions that would be relevant to the design and implementation of future projects/programmes implementing concrete adaptation interventions?</t>
  </si>
  <si>
    <t>What is the potential for the concrete adaptation interventions undertaken by the project/programme to be replicated and scaled up both within and outside the project area?</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</si>
  <si>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</si>
  <si>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</si>
  <si>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</si>
  <si>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</si>
  <si>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Knowledge Management</t>
  </si>
  <si>
    <t>How has existing information/data/knowledge been used to inform project development and implementation? What kinds of information/data/knowledge were used?</t>
  </si>
  <si>
    <t>If learning objectives have been established, have they been met? Please describe.</t>
  </si>
  <si>
    <t>Describe any difficulties there have been in  accessing or retrieving existing information (data or knowledge) that is relevant to the project. Please provide suggestions for improving access to the relevant data.</t>
  </si>
  <si>
    <t>Has the identification of learning objectives contributed to the outcomes of the project? In what ways have they contributed?</t>
  </si>
  <si>
    <t>Results Tracker for Adaptation Fund (AF)  Projects</t>
  </si>
  <si>
    <r>
      <t xml:space="preserve">Goal: </t>
    </r>
    <r>
      <rPr>
        <sz val="12"/>
        <color rgb="FF000000"/>
        <rFont val="Times New Roman"/>
        <family val="1"/>
        <charset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rgb="FF000000"/>
        <rFont val="Times New Roman"/>
        <family val="1"/>
        <charset val="1"/>
      </rPr>
      <t xml:space="preserve">Impact: </t>
    </r>
    <r>
      <rPr>
        <sz val="12"/>
        <color rgb="FF000000"/>
        <rFont val="Times New Roman"/>
        <family val="1"/>
        <charset val="1"/>
      </rPr>
      <t xml:space="preserve">Increased resiliency at the community, national, and regional levels to climate variability and change. </t>
    </r>
  </si>
  <si>
    <r>
      <t>Important:</t>
    </r>
    <r>
      <rPr>
        <sz val="12"/>
        <color rgb="FF000000"/>
        <rFont val="Times New Roman"/>
        <family val="1"/>
        <charset val="1"/>
      </rPr>
      <t xml:space="preserve"> Please read the following Results Framework and Baseline Guidance (also posted on the Adaptation Fund website) before entering your data </t>
    </r>
  </si>
  <si>
    <t>Link: http://www.adaptation-fund.org/sites/default/files/Results%20Framework%20and%20Baseline%20Guidance%20final.pdf</t>
  </si>
  <si>
    <r>
      <t xml:space="preserve">Please select the relevant Fund level </t>
    </r>
    <r>
      <rPr>
        <b/>
        <i/>
        <sz val="10"/>
        <color rgb="FF000000"/>
        <rFont val="Times New Roman"/>
        <family val="1"/>
        <charset val="1"/>
      </rPr>
      <t xml:space="preserve">Outcome and Output indicators </t>
    </r>
    <r>
      <rPr>
        <b/>
        <sz val="10"/>
        <color rgb="FF000000"/>
        <rFont val="Times New Roman"/>
        <family val="1"/>
        <charset val="1"/>
      </rPr>
      <t>that allign with the project objectives and outcomes</t>
    </r>
  </si>
  <si>
    <t>OBJECTIVE 1</t>
  </si>
  <si>
    <t>Fund Outcome</t>
  </si>
  <si>
    <t>Please select  from dropdown menu below</t>
  </si>
  <si>
    <t>Fund Outcome Indicator</t>
  </si>
  <si>
    <t>Target at project approval                   (see Units in next sheet)</t>
  </si>
  <si>
    <t>Baseline                 (see Units in next sheet)</t>
  </si>
  <si>
    <t>Mid-term Results</t>
  </si>
  <si>
    <t>Terminal Results</t>
  </si>
  <si>
    <r>
      <t>Outcome 1:</t>
    </r>
    <r>
      <rPr>
        <sz val="9"/>
        <color rgb="FF000000"/>
        <rFont val="Microsoft Sans Serif"/>
        <family val="2"/>
        <charset val="1"/>
      </rPr>
      <t xml:space="preserve"> Reduced exposure at national level to climate-related hazards and threats
</t>
    </r>
    <r>
      <rPr>
        <b/>
        <sz val="9"/>
        <color rgb="FF000000"/>
        <rFont val="Microsoft Sans Serif"/>
        <family val="2"/>
        <charset val="1"/>
      </rPr>
      <t>Outcome 2:</t>
    </r>
    <r>
      <rPr>
        <sz val="9"/>
        <color rgb="FF000000"/>
        <rFont val="Microsoft Sans Serif"/>
        <family val="2"/>
        <charset val="1"/>
      </rPr>
      <t xml:space="preserve"> Strengthened institutional capacity to reduce risks associated with climate-induced socioeconomic and environmental losses
</t>
    </r>
    <r>
      <rPr>
        <b/>
        <sz val="9"/>
        <color rgb="FF000000"/>
        <rFont val="Microsoft Sans Serif"/>
        <family val="2"/>
        <charset val="1"/>
      </rPr>
      <t xml:space="preserve">Outcome 3: </t>
    </r>
    <r>
      <rPr>
        <sz val="9"/>
        <color rgb="FF000000"/>
        <rFont val="Microsoft Sans Serif"/>
        <family val="2"/>
        <charset val="1"/>
      </rPr>
      <t xml:space="preserve">Strengthened awareness and ownership of adaptation and climate risk reduction processes at local level
</t>
    </r>
    <r>
      <rPr>
        <b/>
        <sz val="9"/>
        <color rgb="FF000000"/>
        <rFont val="Microsoft Sans Serif"/>
        <family val="2"/>
        <charset val="1"/>
      </rPr>
      <t xml:space="preserve">Outcome 4: </t>
    </r>
    <r>
      <rPr>
        <sz val="9"/>
        <color rgb="FF000000"/>
        <rFont val="Microsoft Sans Serif"/>
        <family val="2"/>
        <charset val="1"/>
      </rPr>
      <t xml:space="preserve">Increased adaptive capacity within relevant development and natural resource sectors
</t>
    </r>
    <r>
      <rPr>
        <b/>
        <sz val="9"/>
        <color rgb="FF000000"/>
        <rFont val="Microsoft Sans Serif"/>
        <family val="2"/>
        <charset val="1"/>
      </rPr>
      <t>Outcome 5:</t>
    </r>
    <r>
      <rPr>
        <sz val="9"/>
        <color rgb="FF000000"/>
        <rFont val="Microsoft Sans Serif"/>
        <family val="2"/>
        <charset val="1"/>
      </rPr>
      <t xml:space="preserve"> Increased ecosystem resilience in response to climate change and variability-induced stress
</t>
    </r>
    <r>
      <rPr>
        <b/>
        <sz val="9"/>
        <color rgb="FF000000"/>
        <rFont val="Microsoft Sans Serif"/>
        <family val="2"/>
        <charset val="1"/>
      </rPr>
      <t xml:space="preserve">Outcome 6: </t>
    </r>
    <r>
      <rPr>
        <sz val="9"/>
        <color rgb="FF000000"/>
        <rFont val="Microsoft Sans Serif"/>
        <family val="2"/>
        <charset val="1"/>
      </rPr>
      <t xml:space="preserve">Diversified and strengthened livelihoods and sources of income for vulnerable people in targeted areas                                                                                                 </t>
    </r>
    <r>
      <rPr>
        <b/>
        <sz val="9"/>
        <color rgb="FF000000"/>
        <rFont val="Microsoft Sans Serif"/>
        <family val="2"/>
        <charset val="1"/>
      </rPr>
      <t xml:space="preserve">Outcome 7: </t>
    </r>
    <r>
      <rPr>
        <sz val="9"/>
        <color rgb="FF000000"/>
        <rFont val="Microsoft Sans Serif"/>
        <family val="2"/>
        <charset val="1"/>
      </rPr>
      <t>Improved policies and regulations that promote and enforce resilience measures</t>
    </r>
  </si>
  <si>
    <r>
      <t xml:space="preserve">1. </t>
    </r>
    <r>
      <rPr>
        <sz val="9"/>
        <color rgb="FF000000"/>
        <rFont val="Microsoft Sans Serif"/>
        <family val="2"/>
        <charset val="1"/>
      </rPr>
      <t xml:space="preserve">Relevant threat and hazard information generated and disseminated to stakeholders on a timely basis
</t>
    </r>
    <r>
      <rPr>
        <b/>
        <sz val="9"/>
        <color rgb="FF000000"/>
        <rFont val="Microsoft Sans Serif"/>
        <family val="2"/>
        <charset val="1"/>
      </rPr>
      <t xml:space="preserve">2.1. </t>
    </r>
    <r>
      <rPr>
        <sz val="9"/>
        <color rgb="FF000000"/>
        <rFont val="Microsoft Sans Serif"/>
        <family val="2"/>
        <charset val="1"/>
      </rPr>
      <t xml:space="preserve">No. and type of targeted institutions with increased capacity to minimize exposure to climate variability risks
</t>
    </r>
    <r>
      <rPr>
        <b/>
        <sz val="9"/>
        <color rgb="FF000000"/>
        <rFont val="Microsoft Sans Serif"/>
        <family val="2"/>
        <charset val="1"/>
      </rPr>
      <t xml:space="preserve">2.2. </t>
    </r>
    <r>
      <rPr>
        <sz val="9"/>
        <color rgb="FF000000"/>
        <rFont val="Microsoft Sans Serif"/>
        <family val="2"/>
        <charset val="1"/>
      </rPr>
      <t xml:space="preserve">Number of people with reduced risk to extreme weather events
</t>
    </r>
    <r>
      <rPr>
        <b/>
        <sz val="9"/>
        <color rgb="FF000000"/>
        <rFont val="Microsoft Sans Serif"/>
        <family val="2"/>
        <charset val="1"/>
      </rPr>
      <t>3.1.</t>
    </r>
    <r>
      <rPr>
        <sz val="9"/>
        <color rgb="FF000000"/>
        <rFont val="Microsoft Sans Serif"/>
        <family val="2"/>
        <charset val="1"/>
      </rPr>
      <t xml:space="preserve"> Percentage of targeted population aware of predicted adverse impacts of climate change, and of appropriate responses
</t>
    </r>
    <r>
      <rPr>
        <b/>
        <sz val="9"/>
        <color rgb="FF000000"/>
        <rFont val="Microsoft Sans Serif"/>
        <family val="2"/>
        <charset val="1"/>
      </rPr>
      <t xml:space="preserve">3.2. </t>
    </r>
    <r>
      <rPr>
        <sz val="9"/>
        <color rgb="FF000000"/>
        <rFont val="Microsoft Sans Serif"/>
        <family val="2"/>
        <charset val="1"/>
      </rPr>
      <t xml:space="preserve">Modification in behavior of targeted population
</t>
    </r>
    <r>
      <rPr>
        <b/>
        <sz val="9"/>
        <color rgb="FF000000"/>
        <rFont val="Microsoft Sans Serif"/>
        <family val="2"/>
        <charset val="1"/>
      </rPr>
      <t>4.1.</t>
    </r>
    <r>
      <rPr>
        <sz val="9"/>
        <color rgb="FF000000"/>
        <rFont val="Microsoft Sans Serif"/>
        <family val="2"/>
        <charset val="1"/>
      </rPr>
      <t xml:space="preserve"> Development sectors' services responsive to evolving needs from changing and variable climate                                                                                            
</t>
    </r>
    <r>
      <rPr>
        <b/>
        <sz val="9"/>
        <color rgb="FF000000"/>
        <rFont val="Microsoft Sans Serif"/>
        <family val="2"/>
        <charset val="1"/>
      </rPr>
      <t>4.2.</t>
    </r>
    <r>
      <rPr>
        <sz val="9"/>
        <color rgb="FF000000"/>
        <rFont val="Microsoft Sans Serif"/>
        <family val="2"/>
        <charset val="1"/>
      </rPr>
      <t xml:space="preserve"> Physical infrastructure improved to withstand climate change and variability-induced stress                                                                                 
</t>
    </r>
    <r>
      <rPr>
        <b/>
        <sz val="9"/>
        <color rgb="FF000000"/>
        <rFont val="Microsoft Sans Serif"/>
        <family val="2"/>
        <charset val="1"/>
      </rPr>
      <t>5.</t>
    </r>
    <r>
      <rPr>
        <sz val="9"/>
        <color rgb="FF000000"/>
        <rFont val="Microsoft Sans Serif"/>
        <family val="2"/>
        <charset val="1"/>
      </rPr>
      <t xml:space="preserve"> Ecosystem services and natural assets maintained or improved under climate change and variability-induced stress                                                                                                                                                          </t>
    </r>
    <r>
      <rPr>
        <b/>
        <sz val="9"/>
        <color rgb="FF000000"/>
        <rFont val="Microsoft Sans Serif"/>
        <family val="2"/>
        <charset val="1"/>
      </rPr>
      <t>6.1.</t>
    </r>
    <r>
      <rPr>
        <sz val="9"/>
        <color rgb="FF000000"/>
        <rFont val="Microsoft Sans Serif"/>
        <family val="2"/>
        <charset val="1"/>
      </rPr>
      <t xml:space="preserve"> Percentage of households and communities having more secure (increased) access to livelihood assets                                                                                                                                                                                                </t>
    </r>
    <r>
      <rPr>
        <b/>
        <sz val="9"/>
        <color rgb="FF000000"/>
        <rFont val="Microsoft Sans Serif"/>
        <family val="2"/>
        <charset val="1"/>
      </rPr>
      <t xml:space="preserve">6.2. </t>
    </r>
    <r>
      <rPr>
        <sz val="9"/>
        <color rgb="FF000000"/>
        <rFont val="Microsoft Sans Serif"/>
        <family val="2"/>
        <charset val="1"/>
      </rPr>
      <t xml:space="preserve">Percentage of targeted population with sustained climate-resilient livelihoods                                                                                           </t>
    </r>
    <r>
      <rPr>
        <b/>
        <sz val="9"/>
        <color rgb="FF000000"/>
        <rFont val="Microsoft Sans Serif"/>
        <family val="2"/>
        <charset val="1"/>
      </rPr>
      <t>7.</t>
    </r>
    <r>
      <rPr>
        <sz val="9"/>
        <color rgb="FF000000"/>
        <rFont val="Microsoft Sans Serif"/>
        <family val="2"/>
        <charset val="1"/>
      </rPr>
      <t xml:space="preserve"> Climate change priorities are integrated into national development strategy</t>
    </r>
  </si>
  <si>
    <t>3.1</t>
  </si>
  <si>
    <t>Fund Output</t>
  </si>
  <si>
    <t>Fund Output Indicator</t>
  </si>
  <si>
    <r>
      <t xml:space="preserve">Output 1: </t>
    </r>
    <r>
      <rPr>
        <sz val="9"/>
        <color rgb="FF000000"/>
        <rFont val="Microsoft Sans Serif"/>
        <family val="2"/>
        <charset val="1"/>
      </rPr>
      <t xml:space="preserve">Risk and vulnerability assessments conducted and updated at a national level
</t>
    </r>
    <r>
      <rPr>
        <b/>
        <sz val="9"/>
        <color rgb="FF000000"/>
        <rFont val="Microsoft Sans Serif"/>
        <family val="2"/>
        <charset val="1"/>
      </rPr>
      <t xml:space="preserve">Output 2.1: </t>
    </r>
    <r>
      <rPr>
        <sz val="9"/>
        <color rgb="FF000000"/>
        <rFont val="Microsoft Sans Serif"/>
        <family val="2"/>
        <charset val="1"/>
      </rPr>
      <t xml:space="preserve">Strengthened capacity of national and regional centres and networks to respond rapidly to extreme weather events
</t>
    </r>
    <r>
      <rPr>
        <b/>
        <sz val="9"/>
        <color rgb="FF000000"/>
        <rFont val="Microsoft Sans Serif"/>
        <family val="2"/>
        <charset val="1"/>
      </rPr>
      <t xml:space="preserve">Output 2.2: </t>
    </r>
    <r>
      <rPr>
        <sz val="9"/>
        <color rgb="FF000000"/>
        <rFont val="Microsoft Sans Serif"/>
        <family val="2"/>
        <charset val="1"/>
      </rPr>
      <t xml:space="preserve">Targeted population groups covered by adequate risk reduction systems
</t>
    </r>
    <r>
      <rPr>
        <b/>
        <sz val="9"/>
        <color rgb="FF000000"/>
        <rFont val="Microsoft Sans Serif"/>
        <family val="2"/>
        <charset val="1"/>
      </rPr>
      <t xml:space="preserve">Output 3: </t>
    </r>
    <r>
      <rPr>
        <sz val="9"/>
        <color rgb="FF000000"/>
        <rFont val="Microsoft Sans Serif"/>
        <family val="2"/>
        <charset val="1"/>
      </rPr>
      <t xml:space="preserve">Targeted population groups participating in
adaptation and risk reduction awareness activities
</t>
    </r>
    <r>
      <rPr>
        <b/>
        <sz val="9"/>
        <color rgb="FF000000"/>
        <rFont val="Microsoft Sans Serif"/>
        <family val="2"/>
        <charset val="1"/>
      </rPr>
      <t xml:space="preserve">Output 4: </t>
    </r>
    <r>
      <rPr>
        <sz val="9"/>
        <color rgb="FF000000"/>
        <rFont val="Microsoft Sans Serif"/>
        <family val="2"/>
        <charset val="1"/>
      </rPr>
      <t xml:space="preserve">Vulnerable physical, natural, and social assets strengthened in response to climate change impacts, including variability
</t>
    </r>
    <r>
      <rPr>
        <b/>
        <sz val="9"/>
        <color rgb="FF000000"/>
        <rFont val="Microsoft Sans Serif"/>
        <family val="2"/>
        <charset val="1"/>
      </rPr>
      <t xml:space="preserve">Output 5: </t>
    </r>
    <r>
      <rPr>
        <sz val="9"/>
        <color rgb="FF000000"/>
        <rFont val="Microsoft Sans Serif"/>
        <family val="2"/>
        <charset val="1"/>
      </rPr>
      <t xml:space="preserve">Vulnerable physical, natural, and social assets strengthened in response to climate change impacts, including variability                                                                                             </t>
    </r>
    <r>
      <rPr>
        <b/>
        <sz val="9"/>
        <color rgb="FF000000"/>
        <rFont val="Microsoft Sans Serif"/>
        <family val="2"/>
        <charset val="1"/>
      </rPr>
      <t xml:space="preserve">Output 6: </t>
    </r>
    <r>
      <rPr>
        <sz val="9"/>
        <color rgb="FF000000"/>
        <rFont val="Microsoft Sans Serif"/>
        <family val="2"/>
        <charset val="1"/>
      </rPr>
      <t xml:space="preserve">Targeted individual and community livelihood strategies strengthened in relation to climate change impacts, including variability                                                                            </t>
    </r>
    <r>
      <rPr>
        <b/>
        <sz val="9"/>
        <color rgb="FF000000"/>
        <rFont val="Microsoft Sans Serif"/>
        <family val="2"/>
        <charset val="1"/>
      </rPr>
      <t>Output 7:</t>
    </r>
    <r>
      <rPr>
        <sz val="9"/>
        <color rgb="FF000000"/>
        <rFont val="Microsoft Sans Serif"/>
        <family val="2"/>
        <charset val="1"/>
      </rPr>
      <t xml:space="preserve"> Improved integration of climate-resilience strategies into country development plans</t>
    </r>
  </si>
  <si>
    <r>
      <t>1.1.</t>
    </r>
    <r>
      <rPr>
        <sz val="9"/>
        <color rgb="FF000000"/>
        <rFont val="Microsoft Sans Serif"/>
        <family val="2"/>
        <charset val="1"/>
      </rPr>
      <t xml:space="preserve"> No. and type of projects that conduct and update risk and vulnerability assessments                                                                                      
</t>
    </r>
    <r>
      <rPr>
        <b/>
        <sz val="9"/>
        <color rgb="FF000000"/>
        <rFont val="Microsoft Sans Serif"/>
        <family val="2"/>
        <charset val="1"/>
      </rPr>
      <t xml:space="preserve">1.2. </t>
    </r>
    <r>
      <rPr>
        <sz val="9"/>
        <color rgb="FF000000"/>
        <rFont val="Microsoft Sans Serif"/>
        <family val="2"/>
        <charset val="1"/>
      </rPr>
      <t xml:space="preserve">Development of early warning systems
</t>
    </r>
    <r>
      <rPr>
        <b/>
        <sz val="9"/>
        <color rgb="FF000000"/>
        <rFont val="Microsoft Sans Serif"/>
        <family val="2"/>
        <charset val="1"/>
      </rPr>
      <t>2.1.1.</t>
    </r>
    <r>
      <rPr>
        <sz val="9"/>
        <color rgb="FF000000"/>
        <rFont val="Microsoft Sans Serif"/>
        <family val="2"/>
        <charset val="1"/>
      </rPr>
      <t xml:space="preserve"> No. of staff trained to respond to, and mitigate impacts of, climate-related events
</t>
    </r>
    <r>
      <rPr>
        <b/>
        <sz val="9"/>
        <color rgb="FF000000"/>
        <rFont val="Microsoft Sans Serif"/>
        <family val="2"/>
        <charset val="1"/>
      </rPr>
      <t>2.1.2.</t>
    </r>
    <r>
      <rPr>
        <sz val="9"/>
        <color rgb="FF000000"/>
        <rFont val="Microsoft Sans Serif"/>
        <family val="2"/>
        <charset val="1"/>
      </rPr>
      <t xml:space="preserve"> Capacity of staff to respond to, and mitigate impacts of, climate-related events from targeted institutions increased
</t>
    </r>
    <r>
      <rPr>
        <b/>
        <sz val="9"/>
        <color rgb="FF000000"/>
        <rFont val="Microsoft Sans Serif"/>
        <family val="2"/>
        <charset val="1"/>
      </rPr>
      <t xml:space="preserve">2.2.1. </t>
    </r>
    <r>
      <rPr>
        <sz val="9"/>
        <color rgb="FF000000"/>
        <rFont val="Microsoft Sans Serif"/>
        <family val="2"/>
        <charset val="1"/>
      </rPr>
      <t xml:space="preserve">Percentage of population covered by adequate risk-reduction systems
</t>
    </r>
    <r>
      <rPr>
        <b/>
        <sz val="9"/>
        <color rgb="FF000000"/>
        <rFont val="Microsoft Sans Serif"/>
        <family val="2"/>
        <charset val="1"/>
      </rPr>
      <t>2.2.2.</t>
    </r>
    <r>
      <rPr>
        <sz val="9"/>
        <color rgb="FF000000"/>
        <rFont val="Microsoft Sans Serif"/>
        <family val="2"/>
        <charset val="1"/>
      </rPr>
      <t xml:space="preserve"> No. of people affected by climate variability                                                                                                          </t>
    </r>
    <r>
      <rPr>
        <b/>
        <sz val="9"/>
        <color rgb="FF000000"/>
        <rFont val="Microsoft Sans Serif"/>
        <family val="2"/>
        <charset val="1"/>
      </rPr>
      <t>3.1</t>
    </r>
    <r>
      <rPr>
        <sz val="9"/>
        <color rgb="FF000000"/>
        <rFont val="Microsoft Sans Serif"/>
        <family val="2"/>
        <charset val="1"/>
      </rPr>
      <t xml:space="preserve"> No. and type of risk reduction actions or strategies introduced at local level                                                                                                     </t>
    </r>
    <r>
      <rPr>
        <b/>
        <sz val="9"/>
        <color rgb="FF000000"/>
        <rFont val="Microsoft Sans Serif"/>
        <family val="2"/>
        <charset val="1"/>
      </rPr>
      <t>3.2</t>
    </r>
    <r>
      <rPr>
        <sz val="9"/>
        <color rgb="FF000000"/>
        <rFont val="Microsoft Sans Serif"/>
        <family val="2"/>
        <charset val="1"/>
      </rPr>
      <t xml:space="preserve"> No. of news outlets in the local press and media that have covered the topic                                                                                                    </t>
    </r>
    <r>
      <rPr>
        <b/>
        <sz val="9"/>
        <color rgb="FF000000"/>
        <rFont val="Microsoft Sans Serif"/>
        <family val="2"/>
        <charset val="1"/>
      </rPr>
      <t>4.1.</t>
    </r>
    <r>
      <rPr>
        <sz val="9"/>
        <color rgb="FF000000"/>
        <rFont val="Microsoft Sans Serif"/>
        <family val="2"/>
        <charset val="1"/>
      </rPr>
      <t xml:space="preserve"> No. and type of health or social infrastructure developed or modified to respond to new conditions
resulting from climate variability and change (by type)                                                                                                                                                            </t>
    </r>
    <r>
      <rPr>
        <b/>
        <sz val="9"/>
        <color rgb="FF000000"/>
        <rFont val="Microsoft Sans Serif"/>
        <family val="2"/>
        <charset val="1"/>
      </rPr>
      <t xml:space="preserve">4. 2. </t>
    </r>
    <r>
      <rPr>
        <sz val="9"/>
        <color rgb="FF000000"/>
        <rFont val="Microsoft Sans Serif"/>
        <family val="2"/>
        <charset val="1"/>
      </rPr>
      <t xml:space="preserve">No. of physical assets strengthened or constructed to withstand conditions resulting from climate variability and change (by asset types)                                                                                                                                   </t>
    </r>
    <r>
      <rPr>
        <b/>
        <sz val="9"/>
        <color rgb="FF000000"/>
        <rFont val="Microsoft Sans Serif"/>
        <family val="2"/>
        <charset val="1"/>
      </rPr>
      <t>5.</t>
    </r>
    <r>
      <rPr>
        <sz val="9"/>
        <color rgb="FF000000"/>
        <rFont val="Microsoft Sans Serif"/>
        <family val="2"/>
        <charset val="1"/>
      </rPr>
      <t xml:space="preserve"> No. and type of natural resource assets created, maintained or improved to withstand conditions resulting from climate variability and change (by type of assets)                                                                                                                   
</t>
    </r>
    <r>
      <rPr>
        <b/>
        <sz val="9"/>
        <color rgb="FF000000"/>
        <rFont val="Microsoft Sans Serif"/>
        <family val="2"/>
        <charset val="1"/>
      </rPr>
      <t>6.1.</t>
    </r>
    <r>
      <rPr>
        <sz val="9"/>
        <color rgb="FF000000"/>
        <rFont val="Microsoft Sans Serif"/>
        <family val="2"/>
        <charset val="1"/>
      </rPr>
      <t xml:space="preserve"> No. and type of adaptation assets (physical as well as knowledge) created in support of individualor community-livelihood strategies                                                                                                                                                   </t>
    </r>
    <r>
      <rPr>
        <b/>
        <sz val="9"/>
        <color rgb="FF000000"/>
        <rFont val="Microsoft Sans Serif"/>
        <family val="2"/>
        <charset val="1"/>
      </rPr>
      <t xml:space="preserve">6.2. </t>
    </r>
    <r>
      <rPr>
        <sz val="9"/>
        <color rgb="FF000000"/>
        <rFont val="Microsoft Sans Serif"/>
        <family val="2"/>
        <charset val="1"/>
      </rPr>
      <t xml:space="preserve">Type of income sources for households generated under climate change scenario                                                                                    
</t>
    </r>
    <r>
      <rPr>
        <b/>
        <sz val="9"/>
        <color rgb="FF000000"/>
        <rFont val="Microsoft Sans Serif"/>
        <family val="2"/>
        <charset val="1"/>
      </rPr>
      <t xml:space="preserve">7.1. </t>
    </r>
    <r>
      <rPr>
        <sz val="9"/>
        <color rgb="FF000000"/>
        <rFont val="Microsoft Sans Serif"/>
        <family val="2"/>
        <charset val="1"/>
      </rPr>
      <t xml:space="preserve">No., type, and sector of policies introduced or adjusted to address climate change risks                                                                                 
</t>
    </r>
    <r>
      <rPr>
        <b/>
        <sz val="9"/>
        <color rgb="FF000000"/>
        <rFont val="Microsoft Sans Serif"/>
        <family val="2"/>
        <charset val="1"/>
      </rPr>
      <t xml:space="preserve">7.2. </t>
    </r>
    <r>
      <rPr>
        <sz val="9"/>
        <color rgb="FF000000"/>
        <rFont val="Microsoft Sans Serif"/>
        <family val="2"/>
        <charset val="1"/>
      </rPr>
      <t>No. or targeted development strategies with incorporated climate change priorities enforced</t>
    </r>
  </si>
  <si>
    <t>OBJECTIVE 2</t>
  </si>
  <si>
    <r>
      <t xml:space="preserve">1. </t>
    </r>
    <r>
      <rPr>
        <sz val="9"/>
        <color rgb="FF000000"/>
        <rFont val="Microsoft Sans Serif"/>
        <family val="2"/>
        <charset val="1"/>
      </rPr>
      <t xml:space="preserve">Relevant threat and hazard information generated and disseminated to stakeholders on a timely basis
</t>
    </r>
    <r>
      <rPr>
        <b/>
        <sz val="9"/>
        <color rgb="FF000000"/>
        <rFont val="Microsoft Sans Serif"/>
        <family val="2"/>
        <charset val="1"/>
      </rPr>
      <t xml:space="preserve">2.1. </t>
    </r>
    <r>
      <rPr>
        <sz val="9"/>
        <color rgb="FF000000"/>
        <rFont val="Microsoft Sans Serif"/>
        <family val="2"/>
        <charset val="1"/>
      </rPr>
      <t xml:space="preserve">No. and type of targeted institutions with increased capacity to minimize exposure to climate variability risks
</t>
    </r>
    <r>
      <rPr>
        <b/>
        <sz val="9"/>
        <color rgb="FF000000"/>
        <rFont val="Microsoft Sans Serif"/>
        <family val="2"/>
        <charset val="1"/>
      </rPr>
      <t xml:space="preserve">2.2. </t>
    </r>
    <r>
      <rPr>
        <sz val="9"/>
        <color rgb="FF000000"/>
        <rFont val="Microsoft Sans Serif"/>
        <family val="2"/>
        <charset val="1"/>
      </rPr>
      <t xml:space="preserve">Number of people with reduced risk to extreme weather events
</t>
    </r>
    <r>
      <rPr>
        <b/>
        <sz val="9"/>
        <color rgb="FF000000"/>
        <rFont val="Microsoft Sans Serif"/>
        <family val="2"/>
        <charset val="1"/>
      </rPr>
      <t>3.1.</t>
    </r>
    <r>
      <rPr>
        <sz val="9"/>
        <color rgb="FF000000"/>
        <rFont val="Microsoft Sans Serif"/>
        <family val="2"/>
        <charset val="1"/>
      </rPr>
      <t xml:space="preserve"> Percentage of targeted population aware of predicted adverse impacts of climate change, and of appropriate responses
</t>
    </r>
    <r>
      <rPr>
        <b/>
        <sz val="9"/>
        <color rgb="FF000000"/>
        <rFont val="Microsoft Sans Serif"/>
        <family val="2"/>
        <charset val="1"/>
      </rPr>
      <t xml:space="preserve">3.2. </t>
    </r>
    <r>
      <rPr>
        <sz val="9"/>
        <color rgb="FF000000"/>
        <rFont val="Microsoft Sans Serif"/>
        <family val="2"/>
        <charset val="1"/>
      </rPr>
      <t xml:space="preserve">Modification in behavior of targeted population
</t>
    </r>
    <r>
      <rPr>
        <b/>
        <sz val="9"/>
        <color rgb="FF000000"/>
        <rFont val="Microsoft Sans Serif"/>
        <family val="2"/>
        <charset val="1"/>
      </rPr>
      <t>4.1.</t>
    </r>
    <r>
      <rPr>
        <sz val="9"/>
        <color rgb="FF000000"/>
        <rFont val="Microsoft Sans Serif"/>
        <family val="2"/>
        <charset val="1"/>
      </rPr>
      <t xml:space="preserve"> Development sectors' services responsive to evolving needs from changing and variable climate                                                                                           
</t>
    </r>
    <r>
      <rPr>
        <b/>
        <sz val="9"/>
        <color rgb="FF000000"/>
        <rFont val="Microsoft Sans Serif"/>
        <family val="2"/>
        <charset val="1"/>
      </rPr>
      <t>4.2.</t>
    </r>
    <r>
      <rPr>
        <sz val="9"/>
        <color rgb="FF000000"/>
        <rFont val="Microsoft Sans Serif"/>
        <family val="2"/>
        <charset val="1"/>
      </rPr>
      <t xml:space="preserve"> Physical infrastructure improved to withstand climate change and variability-induced stress                                                                                 
</t>
    </r>
    <r>
      <rPr>
        <b/>
        <sz val="9"/>
        <color rgb="FF000000"/>
        <rFont val="Microsoft Sans Serif"/>
        <family val="2"/>
        <charset val="1"/>
      </rPr>
      <t>5.</t>
    </r>
    <r>
      <rPr>
        <sz val="9"/>
        <color rgb="FF000000"/>
        <rFont val="Microsoft Sans Serif"/>
        <family val="2"/>
        <charset val="1"/>
      </rPr>
      <t xml:space="preserve"> Ecosystem services and natural assets maintained or improved under climate change and variability-induced stress                                                                                                                                                          </t>
    </r>
    <r>
      <rPr>
        <b/>
        <sz val="9"/>
        <color rgb="FF000000"/>
        <rFont val="Microsoft Sans Serif"/>
        <family val="2"/>
        <charset val="1"/>
      </rPr>
      <t>6.1.</t>
    </r>
    <r>
      <rPr>
        <sz val="9"/>
        <color rgb="FF000000"/>
        <rFont val="Microsoft Sans Serif"/>
        <family val="2"/>
        <charset val="1"/>
      </rPr>
      <t xml:space="preserve"> Percentage of households and communities having more secure (increased) access to livelihood assets                                                                                                                                                                                                </t>
    </r>
    <r>
      <rPr>
        <b/>
        <sz val="9"/>
        <color rgb="FF000000"/>
        <rFont val="Microsoft Sans Serif"/>
        <family val="2"/>
        <charset val="1"/>
      </rPr>
      <t xml:space="preserve">6.2. </t>
    </r>
    <r>
      <rPr>
        <sz val="9"/>
        <color rgb="FF000000"/>
        <rFont val="Microsoft Sans Serif"/>
        <family val="2"/>
        <charset val="1"/>
      </rPr>
      <t xml:space="preserve">Percentage of targeted population with sustained climate-resilient livelihoods                                                                                           </t>
    </r>
    <r>
      <rPr>
        <b/>
        <sz val="9"/>
        <color rgb="FF000000"/>
        <rFont val="Microsoft Sans Serif"/>
        <family val="2"/>
        <charset val="1"/>
      </rPr>
      <t>7.</t>
    </r>
    <r>
      <rPr>
        <sz val="9"/>
        <color rgb="FF000000"/>
        <rFont val="Microsoft Sans Serif"/>
        <family val="2"/>
        <charset val="1"/>
      </rPr>
      <t xml:space="preserve"> Climate change priorities are integrated into national development strategy</t>
    </r>
  </si>
  <si>
    <r>
      <t>1.1.</t>
    </r>
    <r>
      <rPr>
        <sz val="9"/>
        <color rgb="FF000000"/>
        <rFont val="Microsoft Sans Serif"/>
        <family val="2"/>
        <charset val="1"/>
      </rPr>
      <t xml:space="preserve"> No. and type of projects that conduct and update risk and vulnerability assessments                                                                                      
</t>
    </r>
    <r>
      <rPr>
        <b/>
        <sz val="9"/>
        <color rgb="FF000000"/>
        <rFont val="Microsoft Sans Serif"/>
        <family val="2"/>
        <charset val="1"/>
      </rPr>
      <t xml:space="preserve">1.2. </t>
    </r>
    <r>
      <rPr>
        <sz val="9"/>
        <color rgb="FF000000"/>
        <rFont val="Microsoft Sans Serif"/>
        <family val="2"/>
        <charset val="1"/>
      </rPr>
      <t xml:space="preserve">Development of early warning systems
</t>
    </r>
    <r>
      <rPr>
        <b/>
        <sz val="9"/>
        <color rgb="FF000000"/>
        <rFont val="Microsoft Sans Serif"/>
        <family val="2"/>
        <charset val="1"/>
      </rPr>
      <t>2.1.1.</t>
    </r>
    <r>
      <rPr>
        <sz val="9"/>
        <color rgb="FF000000"/>
        <rFont val="Microsoft Sans Serif"/>
        <family val="2"/>
        <charset val="1"/>
      </rPr>
      <t xml:space="preserve"> No. of staff trained to respond to, and mitigate impacts of, climate-related events
</t>
    </r>
    <r>
      <rPr>
        <b/>
        <sz val="9"/>
        <color rgb="FF000000"/>
        <rFont val="Microsoft Sans Serif"/>
        <family val="2"/>
        <charset val="1"/>
      </rPr>
      <t>2.1.2.</t>
    </r>
    <r>
      <rPr>
        <sz val="9"/>
        <color rgb="FF000000"/>
        <rFont val="Microsoft Sans Serif"/>
        <family val="2"/>
        <charset val="1"/>
      </rPr>
      <t xml:space="preserve"> Capacity of staff to respond to, and mitigate impacts of, climate-related events from targeted institutions increased
</t>
    </r>
    <r>
      <rPr>
        <b/>
        <sz val="9"/>
        <color rgb="FF000000"/>
        <rFont val="Microsoft Sans Serif"/>
        <family val="2"/>
        <charset val="1"/>
      </rPr>
      <t xml:space="preserve">2.2.1. </t>
    </r>
    <r>
      <rPr>
        <sz val="9"/>
        <color rgb="FF000000"/>
        <rFont val="Microsoft Sans Serif"/>
        <family val="2"/>
        <charset val="1"/>
      </rPr>
      <t xml:space="preserve">Percentage of population covered by adequate risk-reduction systems
</t>
    </r>
    <r>
      <rPr>
        <b/>
        <sz val="9"/>
        <color rgb="FF000000"/>
        <rFont val="Microsoft Sans Serif"/>
        <family val="2"/>
        <charset val="1"/>
      </rPr>
      <t>2.2.2.</t>
    </r>
    <r>
      <rPr>
        <sz val="9"/>
        <color rgb="FF000000"/>
        <rFont val="Microsoft Sans Serif"/>
        <family val="2"/>
        <charset val="1"/>
      </rPr>
      <t xml:space="preserve"> No. of people affected by climate variability                                                                                                          </t>
    </r>
    <r>
      <rPr>
        <b/>
        <sz val="9"/>
        <color rgb="FF000000"/>
        <rFont val="Microsoft Sans Serif"/>
        <family val="2"/>
        <charset val="1"/>
      </rPr>
      <t>3.1</t>
    </r>
    <r>
      <rPr>
        <sz val="9"/>
        <color rgb="FF000000"/>
        <rFont val="Microsoft Sans Serif"/>
        <family val="2"/>
        <charset val="1"/>
      </rPr>
      <t xml:space="preserve"> No. and type of risk reduction actions or strategies introduced at local level                                                                                                     
</t>
    </r>
    <r>
      <rPr>
        <b/>
        <sz val="9"/>
        <color rgb="FF000000"/>
        <rFont val="Microsoft Sans Serif"/>
        <family val="2"/>
        <charset val="1"/>
      </rPr>
      <t>3.2</t>
    </r>
    <r>
      <rPr>
        <sz val="9"/>
        <color rgb="FF000000"/>
        <rFont val="Microsoft Sans Serif"/>
        <family val="2"/>
        <charset val="1"/>
      </rPr>
      <t xml:space="preserve"> No. of news outlets in the local press and media that have covered the topic                                                                                                    
</t>
    </r>
    <r>
      <rPr>
        <b/>
        <sz val="9"/>
        <color rgb="FF000000"/>
        <rFont val="Microsoft Sans Serif"/>
        <family val="2"/>
        <charset val="1"/>
      </rPr>
      <t>4.1.</t>
    </r>
    <r>
      <rPr>
        <sz val="9"/>
        <color rgb="FF000000"/>
        <rFont val="Microsoft Sans Serif"/>
        <family val="2"/>
        <charset val="1"/>
      </rPr>
      <t xml:space="preserve"> No. and type of health or social infrastructure developed or modified to respond to new conditions
resulting from climate variability and change (by type)                                                                                                                                                            </t>
    </r>
    <r>
      <rPr>
        <b/>
        <sz val="9"/>
        <color rgb="FF000000"/>
        <rFont val="Microsoft Sans Serif"/>
        <family val="2"/>
        <charset val="1"/>
      </rPr>
      <t xml:space="preserve">4. 2. </t>
    </r>
    <r>
      <rPr>
        <sz val="9"/>
        <color rgb="FF000000"/>
        <rFont val="Microsoft Sans Serif"/>
        <family val="2"/>
        <charset val="1"/>
      </rPr>
      <t xml:space="preserve">No. of physical assets strengthened or constructed to withstand conditions resulting from climate variability and change (by asset types)                                                                                                                                   </t>
    </r>
    <r>
      <rPr>
        <b/>
        <sz val="9"/>
        <color rgb="FF000000"/>
        <rFont val="Microsoft Sans Serif"/>
        <family val="2"/>
        <charset val="1"/>
      </rPr>
      <t>5.</t>
    </r>
    <r>
      <rPr>
        <sz val="9"/>
        <color rgb="FF000000"/>
        <rFont val="Microsoft Sans Serif"/>
        <family val="2"/>
        <charset val="1"/>
      </rPr>
      <t xml:space="preserve"> No. and type of natural resource assets created, maintained or improved to withstand conditions resulting from climate variability and change (by type of assets)                                                                                                                   
</t>
    </r>
    <r>
      <rPr>
        <b/>
        <sz val="9"/>
        <color rgb="FF000000"/>
        <rFont val="Microsoft Sans Serif"/>
        <family val="2"/>
        <charset val="1"/>
      </rPr>
      <t>6.1.</t>
    </r>
    <r>
      <rPr>
        <sz val="9"/>
        <color rgb="FF000000"/>
        <rFont val="Microsoft Sans Serif"/>
        <family val="2"/>
        <charset val="1"/>
      </rPr>
      <t xml:space="preserve"> No. and type of adaptation assets (physical as well as knowledge) created in support of individualor community-livelihood strategies                                                                                                                                                   </t>
    </r>
    <r>
      <rPr>
        <b/>
        <sz val="9"/>
        <color rgb="FF000000"/>
        <rFont val="Microsoft Sans Serif"/>
        <family val="2"/>
        <charset val="1"/>
      </rPr>
      <t xml:space="preserve">6.2. </t>
    </r>
    <r>
      <rPr>
        <sz val="9"/>
        <color rgb="FF000000"/>
        <rFont val="Microsoft Sans Serif"/>
        <family val="2"/>
        <charset val="1"/>
      </rPr>
      <t xml:space="preserve">Type of income sources for households generated under climate change scenario                                                                                    
</t>
    </r>
    <r>
      <rPr>
        <b/>
        <sz val="9"/>
        <color rgb="FF000000"/>
        <rFont val="Microsoft Sans Serif"/>
        <family val="2"/>
        <charset val="1"/>
      </rPr>
      <t xml:space="preserve">7.1. </t>
    </r>
    <r>
      <rPr>
        <sz val="9"/>
        <color rgb="FF000000"/>
        <rFont val="Microsoft Sans Serif"/>
        <family val="2"/>
        <charset val="1"/>
      </rPr>
      <t xml:space="preserve">No., type, and sector of policies introduced or adjusted to address climate change risks                                                                                 
</t>
    </r>
    <r>
      <rPr>
        <b/>
        <sz val="9"/>
        <color rgb="FF000000"/>
        <rFont val="Microsoft Sans Serif"/>
        <family val="2"/>
        <charset val="1"/>
      </rPr>
      <t xml:space="preserve">7.2. </t>
    </r>
    <r>
      <rPr>
        <sz val="9"/>
        <color rgb="FF000000"/>
        <rFont val="Microsoft Sans Serif"/>
        <family val="2"/>
        <charset val="1"/>
      </rPr>
      <t>No. or targeted development strategies with incorporated climate change priorities enforced</t>
    </r>
  </si>
  <si>
    <t>OBJECTIVE 3</t>
  </si>
  <si>
    <r>
      <t xml:space="preserve">1. </t>
    </r>
    <r>
      <rPr>
        <sz val="9"/>
        <color rgb="FF000000"/>
        <rFont val="Microsoft Sans Serif"/>
        <family val="2"/>
        <charset val="1"/>
      </rPr>
      <t xml:space="preserve">Relevant threat and hazard information generated and disseminated to stakeholders on a timely basis
</t>
    </r>
    <r>
      <rPr>
        <b/>
        <sz val="9"/>
        <color rgb="FF000000"/>
        <rFont val="Microsoft Sans Serif"/>
        <family val="2"/>
        <charset val="1"/>
      </rPr>
      <t xml:space="preserve">2.1. </t>
    </r>
    <r>
      <rPr>
        <sz val="9"/>
        <color rgb="FF000000"/>
        <rFont val="Microsoft Sans Serif"/>
        <family val="2"/>
        <charset val="1"/>
      </rPr>
      <t xml:space="preserve">No. and type of targeted institutions with increased capacity to minimize exposure to climate variability risks
</t>
    </r>
    <r>
      <rPr>
        <b/>
        <sz val="9"/>
        <color rgb="FF000000"/>
        <rFont val="Microsoft Sans Serif"/>
        <family val="2"/>
        <charset val="1"/>
      </rPr>
      <t xml:space="preserve">2.2. </t>
    </r>
    <r>
      <rPr>
        <sz val="9"/>
        <color rgb="FF000000"/>
        <rFont val="Microsoft Sans Serif"/>
        <family val="2"/>
        <charset val="1"/>
      </rPr>
      <t xml:space="preserve">Number of people with reduced risk to extreme weather events
</t>
    </r>
    <r>
      <rPr>
        <b/>
        <sz val="9"/>
        <color rgb="FF000000"/>
        <rFont val="Microsoft Sans Serif"/>
        <family val="2"/>
        <charset val="1"/>
      </rPr>
      <t>3.1.</t>
    </r>
    <r>
      <rPr>
        <sz val="9"/>
        <color rgb="FF000000"/>
        <rFont val="Microsoft Sans Serif"/>
        <family val="2"/>
        <charset val="1"/>
      </rPr>
      <t xml:space="preserve"> Percentage of targeted population aware of predicted adverse impacts of climate change, and of appropriate responses
</t>
    </r>
    <r>
      <rPr>
        <b/>
        <sz val="9"/>
        <color rgb="FF000000"/>
        <rFont val="Microsoft Sans Serif"/>
        <family val="2"/>
        <charset val="1"/>
      </rPr>
      <t xml:space="preserve">3.2. </t>
    </r>
    <r>
      <rPr>
        <sz val="9"/>
        <color rgb="FF000000"/>
        <rFont val="Microsoft Sans Serif"/>
        <family val="2"/>
        <charset val="1"/>
      </rPr>
      <t xml:space="preserve">Modification in behavior of targeted population
</t>
    </r>
    <r>
      <rPr>
        <b/>
        <sz val="9"/>
        <color rgb="FF000000"/>
        <rFont val="Microsoft Sans Serif"/>
        <family val="2"/>
        <charset val="1"/>
      </rPr>
      <t>4.1.</t>
    </r>
    <r>
      <rPr>
        <sz val="9"/>
        <color rgb="FF000000"/>
        <rFont val="Microsoft Sans Serif"/>
        <family val="2"/>
        <charset val="1"/>
      </rPr>
      <t xml:space="preserve"> Development sectors' services responsive to evolving needs from changing and variable climate                                                                                            
</t>
    </r>
    <r>
      <rPr>
        <b/>
        <sz val="9"/>
        <color rgb="FF000000"/>
        <rFont val="Microsoft Sans Serif"/>
        <family val="2"/>
        <charset val="1"/>
      </rPr>
      <t>4.2.</t>
    </r>
    <r>
      <rPr>
        <sz val="9"/>
        <color rgb="FF000000"/>
        <rFont val="Microsoft Sans Serif"/>
        <family val="2"/>
        <charset val="1"/>
      </rPr>
      <t xml:space="preserve"> Physical infrastructure improved to withstand climate change and variability-induced stress                                                                                 
</t>
    </r>
    <r>
      <rPr>
        <b/>
        <sz val="9"/>
        <color rgb="FF000000"/>
        <rFont val="Microsoft Sans Serif"/>
        <family val="2"/>
        <charset val="1"/>
      </rPr>
      <t>5.</t>
    </r>
    <r>
      <rPr>
        <sz val="9"/>
        <color rgb="FF000000"/>
        <rFont val="Microsoft Sans Serif"/>
        <family val="2"/>
        <charset val="1"/>
      </rPr>
      <t xml:space="preserve"> Ecosystem services and natural assets maintained or improved under climate change and variability-induced stress                                                                                                                                                          </t>
    </r>
    <r>
      <rPr>
        <b/>
        <sz val="9"/>
        <color rgb="FF000000"/>
        <rFont val="Microsoft Sans Serif"/>
        <family val="2"/>
        <charset val="1"/>
      </rPr>
      <t>6.1.</t>
    </r>
    <r>
      <rPr>
        <sz val="9"/>
        <color rgb="FF000000"/>
        <rFont val="Microsoft Sans Serif"/>
        <family val="2"/>
        <charset val="1"/>
      </rPr>
      <t xml:space="preserve"> Percentage of households and communities having more secure (increased) access to livelihood assets                                                                                                                                                                                                </t>
    </r>
    <r>
      <rPr>
        <b/>
        <sz val="9"/>
        <color rgb="FF000000"/>
        <rFont val="Microsoft Sans Serif"/>
        <family val="2"/>
        <charset val="1"/>
      </rPr>
      <t xml:space="preserve">6.2. </t>
    </r>
    <r>
      <rPr>
        <sz val="9"/>
        <color rgb="FF000000"/>
        <rFont val="Microsoft Sans Serif"/>
        <family val="2"/>
        <charset val="1"/>
      </rPr>
      <t xml:space="preserve">Percentage of targeted population with sustained climate-resilient livelihoods                                                                                           
</t>
    </r>
    <r>
      <rPr>
        <b/>
        <sz val="9"/>
        <color rgb="FF000000"/>
        <rFont val="Microsoft Sans Serif"/>
        <family val="2"/>
        <charset val="1"/>
      </rPr>
      <t>7.</t>
    </r>
    <r>
      <rPr>
        <sz val="9"/>
        <color rgb="FF000000"/>
        <rFont val="Microsoft Sans Serif"/>
        <family val="2"/>
        <charset val="1"/>
      </rPr>
      <t xml:space="preserve"> Climate change priorities are integrated into national development strategy</t>
    </r>
  </si>
  <si>
    <r>
      <t>1.1.</t>
    </r>
    <r>
      <rPr>
        <sz val="9"/>
        <color rgb="FF000000"/>
        <rFont val="Microsoft Sans Serif"/>
        <family val="2"/>
        <charset val="1"/>
      </rPr>
      <t xml:space="preserve"> No. and type of projects that conduct and update risk and vulnerability assessments                                                                                      
</t>
    </r>
    <r>
      <rPr>
        <b/>
        <sz val="9"/>
        <color rgb="FF000000"/>
        <rFont val="Microsoft Sans Serif"/>
        <family val="2"/>
        <charset val="1"/>
      </rPr>
      <t xml:space="preserve">1.2. </t>
    </r>
    <r>
      <rPr>
        <sz val="9"/>
        <color rgb="FF000000"/>
        <rFont val="Microsoft Sans Serif"/>
        <family val="2"/>
        <charset val="1"/>
      </rPr>
      <t xml:space="preserve">Development of early warning systems
</t>
    </r>
    <r>
      <rPr>
        <b/>
        <sz val="9"/>
        <color rgb="FF000000"/>
        <rFont val="Microsoft Sans Serif"/>
        <family val="2"/>
        <charset val="1"/>
      </rPr>
      <t>2.1.1.</t>
    </r>
    <r>
      <rPr>
        <sz val="9"/>
        <color rgb="FF000000"/>
        <rFont val="Microsoft Sans Serif"/>
        <family val="2"/>
        <charset val="1"/>
      </rPr>
      <t xml:space="preserve"> No. of staff trained to respond to, and mitigate impacts of, climate-related events
</t>
    </r>
    <r>
      <rPr>
        <b/>
        <sz val="9"/>
        <color rgb="FF000000"/>
        <rFont val="Microsoft Sans Serif"/>
        <family val="2"/>
        <charset val="1"/>
      </rPr>
      <t>2.1.2.</t>
    </r>
    <r>
      <rPr>
        <sz val="9"/>
        <color rgb="FF000000"/>
        <rFont val="Microsoft Sans Serif"/>
        <family val="2"/>
        <charset val="1"/>
      </rPr>
      <t xml:space="preserve"> Capacity of staff to respond to, and mitigate impacts of, climate-related events from targeted
institutions increased
</t>
    </r>
    <r>
      <rPr>
        <b/>
        <sz val="9"/>
        <color rgb="FF000000"/>
        <rFont val="Microsoft Sans Serif"/>
        <family val="2"/>
        <charset val="1"/>
      </rPr>
      <t xml:space="preserve">2.2.1. </t>
    </r>
    <r>
      <rPr>
        <sz val="9"/>
        <color rgb="FF000000"/>
        <rFont val="Microsoft Sans Serif"/>
        <family val="2"/>
        <charset val="1"/>
      </rPr>
      <t xml:space="preserve">Percentage of population covered by adequate risk-reduction systems
</t>
    </r>
    <r>
      <rPr>
        <b/>
        <sz val="9"/>
        <color rgb="FF000000"/>
        <rFont val="Microsoft Sans Serif"/>
        <family val="2"/>
        <charset val="1"/>
      </rPr>
      <t>2.2.2.</t>
    </r>
    <r>
      <rPr>
        <sz val="9"/>
        <color rgb="FF000000"/>
        <rFont val="Microsoft Sans Serif"/>
        <family val="2"/>
        <charset val="1"/>
      </rPr>
      <t xml:space="preserve"> No. of people affected by climate variability                                                                                                          </t>
    </r>
    <r>
      <rPr>
        <b/>
        <sz val="9"/>
        <color rgb="FF000000"/>
        <rFont val="Microsoft Sans Serif"/>
        <family val="2"/>
        <charset val="1"/>
      </rPr>
      <t>3.1</t>
    </r>
    <r>
      <rPr>
        <sz val="9"/>
        <color rgb="FF000000"/>
        <rFont val="Microsoft Sans Serif"/>
        <family val="2"/>
        <charset val="1"/>
      </rPr>
      <t xml:space="preserve"> No. and type of risk reduction actions or strategies introduced at local level                                                                                                     
</t>
    </r>
    <r>
      <rPr>
        <b/>
        <sz val="9"/>
        <color rgb="FF000000"/>
        <rFont val="Microsoft Sans Serif"/>
        <family val="2"/>
        <charset val="1"/>
      </rPr>
      <t>3.2</t>
    </r>
    <r>
      <rPr>
        <sz val="9"/>
        <color rgb="FF000000"/>
        <rFont val="Microsoft Sans Serif"/>
        <family val="2"/>
        <charset val="1"/>
      </rPr>
      <t xml:space="preserve"> No. of news outlets in the local press and media that have covered the topic                                                                                                    
</t>
    </r>
    <r>
      <rPr>
        <b/>
        <sz val="9"/>
        <color rgb="FF000000"/>
        <rFont val="Microsoft Sans Serif"/>
        <family val="2"/>
        <charset val="1"/>
      </rPr>
      <t>4.1.</t>
    </r>
    <r>
      <rPr>
        <sz val="9"/>
        <color rgb="FF000000"/>
        <rFont val="Microsoft Sans Serif"/>
        <family val="2"/>
        <charset val="1"/>
      </rPr>
      <t xml:space="preserve"> No. and type of health or social infrastructure developed or modified to respond to new conditions resulting from climate variability and change (by type)                                                                                                                                                            </t>
    </r>
    <r>
      <rPr>
        <b/>
        <sz val="9"/>
        <color rgb="FF000000"/>
        <rFont val="Microsoft Sans Serif"/>
        <family val="2"/>
        <charset val="1"/>
      </rPr>
      <t xml:space="preserve">4. 2. </t>
    </r>
    <r>
      <rPr>
        <sz val="9"/>
        <color rgb="FF000000"/>
        <rFont val="Microsoft Sans Serif"/>
        <family val="2"/>
        <charset val="1"/>
      </rPr>
      <t xml:space="preserve">No. of physical assets strengthened or constructed to withstand conditions resulting from climate variability and change (by asset types)                                                                                                                                   </t>
    </r>
    <r>
      <rPr>
        <b/>
        <sz val="9"/>
        <color rgb="FF000000"/>
        <rFont val="Microsoft Sans Serif"/>
        <family val="2"/>
        <charset val="1"/>
      </rPr>
      <t>5.</t>
    </r>
    <r>
      <rPr>
        <sz val="9"/>
        <color rgb="FF000000"/>
        <rFont val="Microsoft Sans Serif"/>
        <family val="2"/>
        <charset val="1"/>
      </rPr>
      <t xml:space="preserve"> No. and type of natural resource assets created, maintained or improved to withstand conditions resulting from climate variability and change (by type of assets)                                                                                                                   
</t>
    </r>
    <r>
      <rPr>
        <b/>
        <sz val="9"/>
        <color rgb="FF000000"/>
        <rFont val="Microsoft Sans Serif"/>
        <family val="2"/>
        <charset val="1"/>
      </rPr>
      <t>6.1.</t>
    </r>
    <r>
      <rPr>
        <sz val="9"/>
        <color rgb="FF000000"/>
        <rFont val="Microsoft Sans Serif"/>
        <family val="2"/>
        <charset val="1"/>
      </rPr>
      <t xml:space="preserve"> No. and type of adaptation assets (physical as well as knowledge) created in support of individualor
community-livelihood strategies                                                                                                                                                   </t>
    </r>
    <r>
      <rPr>
        <b/>
        <sz val="9"/>
        <color rgb="FF000000"/>
        <rFont val="Microsoft Sans Serif"/>
        <family val="2"/>
        <charset val="1"/>
      </rPr>
      <t xml:space="preserve">6.2. </t>
    </r>
    <r>
      <rPr>
        <sz val="9"/>
        <color rgb="FF000000"/>
        <rFont val="Microsoft Sans Serif"/>
        <family val="2"/>
        <charset val="1"/>
      </rPr>
      <t xml:space="preserve">Type of income sources for households generated under climate change scenario                                                                                    
</t>
    </r>
    <r>
      <rPr>
        <b/>
        <sz val="9"/>
        <color rgb="FF000000"/>
        <rFont val="Microsoft Sans Serif"/>
        <family val="2"/>
        <charset val="1"/>
      </rPr>
      <t xml:space="preserve">7.1. </t>
    </r>
    <r>
      <rPr>
        <sz val="9"/>
        <color rgb="FF000000"/>
        <rFont val="Microsoft Sans Serif"/>
        <family val="2"/>
        <charset val="1"/>
      </rPr>
      <t xml:space="preserve">No., type, and sector of policies introduced or adjusted to address climate change risks                                                                                 
</t>
    </r>
    <r>
      <rPr>
        <b/>
        <sz val="9"/>
        <color rgb="FF000000"/>
        <rFont val="Microsoft Sans Serif"/>
        <family val="2"/>
        <charset val="1"/>
      </rPr>
      <t xml:space="preserve">7.2. </t>
    </r>
    <r>
      <rPr>
        <sz val="9"/>
        <color rgb="FF000000"/>
        <rFont val="Microsoft Sans Serif"/>
        <family val="2"/>
        <charset val="1"/>
      </rPr>
      <t>No. or targeted development strategies with incorporated climate change priorities enforced</t>
    </r>
  </si>
  <si>
    <t>OBJECTIVE 4</t>
  </si>
  <si>
    <r>
      <t xml:space="preserve">1. </t>
    </r>
    <r>
      <rPr>
        <sz val="9"/>
        <color rgb="FF000000"/>
        <rFont val="Microsoft Sans Serif"/>
        <family val="2"/>
        <charset val="1"/>
      </rPr>
      <t xml:space="preserve">Relevant threat and hazard information generated and disseminated to stakeholders on a timely basis
</t>
    </r>
    <r>
      <rPr>
        <b/>
        <sz val="9"/>
        <color rgb="FF000000"/>
        <rFont val="Microsoft Sans Serif"/>
        <family val="2"/>
        <charset val="1"/>
      </rPr>
      <t xml:space="preserve">2.1. </t>
    </r>
    <r>
      <rPr>
        <sz val="9"/>
        <color rgb="FF000000"/>
        <rFont val="Microsoft Sans Serif"/>
        <family val="2"/>
        <charset val="1"/>
      </rPr>
      <t xml:space="preserve">No. and type of targeted institutions with increased capacity to minimize exposure to climate variability risks
</t>
    </r>
    <r>
      <rPr>
        <b/>
        <sz val="9"/>
        <color rgb="FF000000"/>
        <rFont val="Microsoft Sans Serif"/>
        <family val="2"/>
        <charset val="1"/>
      </rPr>
      <t xml:space="preserve">2.2. </t>
    </r>
    <r>
      <rPr>
        <sz val="9"/>
        <color rgb="FF000000"/>
        <rFont val="Microsoft Sans Serif"/>
        <family val="2"/>
        <charset val="1"/>
      </rPr>
      <t xml:space="preserve">Number of people with reduced risk to extreme weather events
</t>
    </r>
    <r>
      <rPr>
        <b/>
        <sz val="9"/>
        <color rgb="FF000000"/>
        <rFont val="Microsoft Sans Serif"/>
        <family val="2"/>
        <charset val="1"/>
      </rPr>
      <t>3.1.</t>
    </r>
    <r>
      <rPr>
        <sz val="9"/>
        <color rgb="FF000000"/>
        <rFont val="Microsoft Sans Serif"/>
        <family val="2"/>
        <charset val="1"/>
      </rPr>
      <t xml:space="preserve"> Percentage of targeted population aware of predicted adverse impacts of climate change, and of appropriate responses
</t>
    </r>
    <r>
      <rPr>
        <b/>
        <sz val="9"/>
        <color rgb="FF000000"/>
        <rFont val="Microsoft Sans Serif"/>
        <family val="2"/>
        <charset val="1"/>
      </rPr>
      <t xml:space="preserve">3.2. </t>
    </r>
    <r>
      <rPr>
        <sz val="9"/>
        <color rgb="FF000000"/>
        <rFont val="Microsoft Sans Serif"/>
        <family val="2"/>
        <charset val="1"/>
      </rPr>
      <t xml:space="preserve">Modification in behavior of targeted population
</t>
    </r>
    <r>
      <rPr>
        <b/>
        <sz val="9"/>
        <color rgb="FF000000"/>
        <rFont val="Microsoft Sans Serif"/>
        <family val="2"/>
        <charset val="1"/>
      </rPr>
      <t>4.1.</t>
    </r>
    <r>
      <rPr>
        <sz val="9"/>
        <color rgb="FF000000"/>
        <rFont val="Microsoft Sans Serif"/>
        <family val="2"/>
        <charset val="1"/>
      </rPr>
      <t xml:space="preserve"> Development sectors' services responsive to evolving needs from changing and variable climate                                                                                            
</t>
    </r>
    <r>
      <rPr>
        <b/>
        <sz val="9"/>
        <color rgb="FF000000"/>
        <rFont val="Microsoft Sans Serif"/>
        <family val="2"/>
        <charset val="1"/>
      </rPr>
      <t>4.2.</t>
    </r>
    <r>
      <rPr>
        <sz val="9"/>
        <color rgb="FF000000"/>
        <rFont val="Microsoft Sans Serif"/>
        <family val="2"/>
        <charset val="1"/>
      </rPr>
      <t xml:space="preserve"> Physical infrastructure improved to withstand climate change and variability-induced stress                                                                                  
</t>
    </r>
    <r>
      <rPr>
        <b/>
        <sz val="9"/>
        <color rgb="FF000000"/>
        <rFont val="Microsoft Sans Serif"/>
        <family val="2"/>
        <charset val="1"/>
      </rPr>
      <t>5.</t>
    </r>
    <r>
      <rPr>
        <sz val="9"/>
        <color rgb="FF000000"/>
        <rFont val="Microsoft Sans Serif"/>
        <family val="2"/>
        <charset val="1"/>
      </rPr>
      <t xml:space="preserve"> Ecosystem services and natural assets maintained or improved under climate change and variability-induced stress                                                                                                                                                          </t>
    </r>
    <r>
      <rPr>
        <b/>
        <sz val="9"/>
        <color rgb="FF000000"/>
        <rFont val="Microsoft Sans Serif"/>
        <family val="2"/>
        <charset val="1"/>
      </rPr>
      <t>6.1.</t>
    </r>
    <r>
      <rPr>
        <sz val="9"/>
        <color rgb="FF000000"/>
        <rFont val="Microsoft Sans Serif"/>
        <family val="2"/>
        <charset val="1"/>
      </rPr>
      <t xml:space="preserve"> Percentage of households and communities having more secure (increased) access to livelihood assets                                                                                                                                                                                                </t>
    </r>
    <r>
      <rPr>
        <b/>
        <sz val="9"/>
        <color rgb="FF000000"/>
        <rFont val="Microsoft Sans Serif"/>
        <family val="2"/>
        <charset val="1"/>
      </rPr>
      <t xml:space="preserve">6.2. </t>
    </r>
    <r>
      <rPr>
        <sz val="9"/>
        <color rgb="FF000000"/>
        <rFont val="Microsoft Sans Serif"/>
        <family val="2"/>
        <charset val="1"/>
      </rPr>
      <t xml:space="preserve">Percentage of targeted population with sustained climate-resilient livelihoods                                                                                           </t>
    </r>
    <r>
      <rPr>
        <b/>
        <sz val="9"/>
        <color rgb="FF000000"/>
        <rFont val="Microsoft Sans Serif"/>
        <family val="2"/>
        <charset val="1"/>
      </rPr>
      <t>7.</t>
    </r>
    <r>
      <rPr>
        <sz val="9"/>
        <color rgb="FF000000"/>
        <rFont val="Microsoft Sans Serif"/>
        <family val="2"/>
        <charset val="1"/>
      </rPr>
      <t xml:space="preserve"> Climate change priorities are integrated into national development strategy</t>
    </r>
  </si>
  <si>
    <r>
      <t>1.1.</t>
    </r>
    <r>
      <rPr>
        <sz val="9"/>
        <color rgb="FF000000"/>
        <rFont val="Microsoft Sans Serif"/>
        <family val="2"/>
        <charset val="1"/>
      </rPr>
      <t xml:space="preserve"> No. and type of projects that conduct and update risk and vulnerability assessments                                                                                      
</t>
    </r>
    <r>
      <rPr>
        <b/>
        <sz val="9"/>
        <color rgb="FF000000"/>
        <rFont val="Microsoft Sans Serif"/>
        <family val="2"/>
        <charset val="1"/>
      </rPr>
      <t xml:space="preserve">1.2. </t>
    </r>
    <r>
      <rPr>
        <sz val="9"/>
        <color rgb="FF000000"/>
        <rFont val="Microsoft Sans Serif"/>
        <family val="2"/>
        <charset val="1"/>
      </rPr>
      <t xml:space="preserve">Development of early warning systems
</t>
    </r>
    <r>
      <rPr>
        <b/>
        <sz val="9"/>
        <color rgb="FF000000"/>
        <rFont val="Microsoft Sans Serif"/>
        <family val="2"/>
        <charset val="1"/>
      </rPr>
      <t>2.1.1.</t>
    </r>
    <r>
      <rPr>
        <sz val="9"/>
        <color rgb="FF000000"/>
        <rFont val="Microsoft Sans Serif"/>
        <family val="2"/>
        <charset val="1"/>
      </rPr>
      <t xml:space="preserve"> No. of staff trained to respond to, and mitigate impacts of, climate-related events
</t>
    </r>
    <r>
      <rPr>
        <b/>
        <sz val="9"/>
        <color rgb="FF000000"/>
        <rFont val="Microsoft Sans Serif"/>
        <family val="2"/>
        <charset val="1"/>
      </rPr>
      <t>2.1.2.</t>
    </r>
    <r>
      <rPr>
        <sz val="9"/>
        <color rgb="FF000000"/>
        <rFont val="Microsoft Sans Serif"/>
        <family val="2"/>
        <charset val="1"/>
      </rPr>
      <t xml:space="preserve"> Capacity of staff to respond to, and mitigate impacts of, climate-related events from targeted institutions increased
</t>
    </r>
    <r>
      <rPr>
        <b/>
        <sz val="9"/>
        <color rgb="FF000000"/>
        <rFont val="Microsoft Sans Serif"/>
        <family val="2"/>
        <charset val="1"/>
      </rPr>
      <t xml:space="preserve">2.2.1. </t>
    </r>
    <r>
      <rPr>
        <sz val="9"/>
        <color rgb="FF000000"/>
        <rFont val="Microsoft Sans Serif"/>
        <family val="2"/>
        <charset val="1"/>
      </rPr>
      <t xml:space="preserve">Percentage of population covered by adequate risk-reduction systems
</t>
    </r>
    <r>
      <rPr>
        <b/>
        <sz val="9"/>
        <color rgb="FF000000"/>
        <rFont val="Microsoft Sans Serif"/>
        <family val="2"/>
        <charset val="1"/>
      </rPr>
      <t>2.2.2.</t>
    </r>
    <r>
      <rPr>
        <sz val="9"/>
        <color rgb="FF000000"/>
        <rFont val="Microsoft Sans Serif"/>
        <family val="2"/>
        <charset val="1"/>
      </rPr>
      <t xml:space="preserve"> No. of people affected by climate variability                                                                                                          </t>
    </r>
    <r>
      <rPr>
        <b/>
        <sz val="9"/>
        <color rgb="FF000000"/>
        <rFont val="Microsoft Sans Serif"/>
        <family val="2"/>
        <charset val="1"/>
      </rPr>
      <t>3.1</t>
    </r>
    <r>
      <rPr>
        <sz val="9"/>
        <color rgb="FF000000"/>
        <rFont val="Microsoft Sans Serif"/>
        <family val="2"/>
        <charset val="1"/>
      </rPr>
      <t xml:space="preserve"> No. and type of risk reduction actions or strategies introduced at local level                                                                                                     
</t>
    </r>
    <r>
      <rPr>
        <b/>
        <sz val="9"/>
        <color rgb="FF000000"/>
        <rFont val="Microsoft Sans Serif"/>
        <family val="2"/>
        <charset val="1"/>
      </rPr>
      <t>3.2</t>
    </r>
    <r>
      <rPr>
        <sz val="9"/>
        <color rgb="FF000000"/>
        <rFont val="Microsoft Sans Serif"/>
        <family val="2"/>
        <charset val="1"/>
      </rPr>
      <t xml:space="preserve"> No. of news outlets in the local press and media that have covered the topic                                                                                                    
</t>
    </r>
    <r>
      <rPr>
        <b/>
        <sz val="9"/>
        <color rgb="FF000000"/>
        <rFont val="Microsoft Sans Serif"/>
        <family val="2"/>
        <charset val="1"/>
      </rPr>
      <t>4.1.</t>
    </r>
    <r>
      <rPr>
        <sz val="9"/>
        <color rgb="FF000000"/>
        <rFont val="Microsoft Sans Serif"/>
        <family val="2"/>
        <charset val="1"/>
      </rPr>
      <t xml:space="preserve"> No. and type of health or social infrastructure developed or modified to respond to new conditions resulting from climate variability and change (by type)                                                                                                                                                            </t>
    </r>
    <r>
      <rPr>
        <b/>
        <sz val="9"/>
        <color rgb="FF000000"/>
        <rFont val="Microsoft Sans Serif"/>
        <family val="2"/>
        <charset val="1"/>
      </rPr>
      <t xml:space="preserve">4. 2. </t>
    </r>
    <r>
      <rPr>
        <sz val="9"/>
        <color rgb="FF000000"/>
        <rFont val="Microsoft Sans Serif"/>
        <family val="2"/>
        <charset val="1"/>
      </rPr>
      <t xml:space="preserve">No. of physical assets strengthened or constructed to withstand conditions resulting from climate variability and change (by asset types)                                                                                                                                   </t>
    </r>
    <r>
      <rPr>
        <b/>
        <sz val="9"/>
        <color rgb="FF000000"/>
        <rFont val="Microsoft Sans Serif"/>
        <family val="2"/>
        <charset val="1"/>
      </rPr>
      <t>5.</t>
    </r>
    <r>
      <rPr>
        <sz val="9"/>
        <color rgb="FF000000"/>
        <rFont val="Microsoft Sans Serif"/>
        <family val="2"/>
        <charset val="1"/>
      </rPr>
      <t xml:space="preserve"> No. and type of natural resource assets created, maintained or improved to withstand conditions resulting from climate variability and change (by type of assets)                                                                                                                   
</t>
    </r>
    <r>
      <rPr>
        <b/>
        <sz val="9"/>
        <color rgb="FF000000"/>
        <rFont val="Microsoft Sans Serif"/>
        <family val="2"/>
        <charset val="1"/>
      </rPr>
      <t>6.1.</t>
    </r>
    <r>
      <rPr>
        <sz val="9"/>
        <color rgb="FF000000"/>
        <rFont val="Microsoft Sans Serif"/>
        <family val="2"/>
        <charset val="1"/>
      </rPr>
      <t xml:space="preserve"> No. and type of adaptation assets (physical as well as knowledge) created in support of individualor community-livelihood strategies                                                                                                                                                   </t>
    </r>
    <r>
      <rPr>
        <b/>
        <sz val="9"/>
        <color rgb="FF000000"/>
        <rFont val="Microsoft Sans Serif"/>
        <family val="2"/>
        <charset val="1"/>
      </rPr>
      <t xml:space="preserve">6.2. </t>
    </r>
    <r>
      <rPr>
        <sz val="9"/>
        <color rgb="FF000000"/>
        <rFont val="Microsoft Sans Serif"/>
        <family val="2"/>
        <charset val="1"/>
      </rPr>
      <t xml:space="preserve">Type of income sources for households generated under climate change scenario                                                                                    
</t>
    </r>
    <r>
      <rPr>
        <b/>
        <sz val="9"/>
        <color rgb="FF000000"/>
        <rFont val="Microsoft Sans Serif"/>
        <family val="2"/>
        <charset val="1"/>
      </rPr>
      <t xml:space="preserve">7.1. </t>
    </r>
    <r>
      <rPr>
        <sz val="9"/>
        <color rgb="FF000000"/>
        <rFont val="Microsoft Sans Serif"/>
        <family val="2"/>
        <charset val="1"/>
      </rPr>
      <t xml:space="preserve">No., type, and sector of policies introduced or adjusted to address climate change risks                                                                                 
</t>
    </r>
    <r>
      <rPr>
        <b/>
        <sz val="9"/>
        <color rgb="FF000000"/>
        <rFont val="Microsoft Sans Serif"/>
        <family val="2"/>
        <charset val="1"/>
      </rPr>
      <t xml:space="preserve">7.2. </t>
    </r>
    <r>
      <rPr>
        <sz val="9"/>
        <color rgb="FF000000"/>
        <rFont val="Microsoft Sans Serif"/>
        <family val="2"/>
        <charset val="1"/>
      </rPr>
      <t>No. or targeted development strategies with incorporated climate change priorities enforced</t>
    </r>
  </si>
  <si>
    <t>Fund Outcome Indicator Units</t>
  </si>
  <si>
    <r>
      <t xml:space="preserve">1. </t>
    </r>
    <r>
      <rPr>
        <sz val="10"/>
        <color rgb="FF000000"/>
        <rFont val="Microsoft Sans Serif"/>
        <family val="2"/>
        <charset val="1"/>
      </rPr>
      <t xml:space="preserve">Generation of relevant data, Stakeholders, and Timeliness 
</t>
    </r>
    <r>
      <rPr>
        <b/>
        <sz val="10"/>
        <color rgb="FF000000"/>
        <rFont val="Microsoft Sans Serif"/>
        <family val="2"/>
        <charset val="1"/>
      </rPr>
      <t>2.1.</t>
    </r>
    <r>
      <rPr>
        <sz val="10"/>
        <color rgb="FF000000"/>
        <rFont val="Microsoft Sans Serif"/>
        <family val="2"/>
        <charset val="1"/>
      </rPr>
      <t xml:space="preserve"> Include both qualitative and quantitative measures of capacity level within targeted institutions
</t>
    </r>
    <r>
      <rPr>
        <b/>
        <sz val="10"/>
        <color rgb="FF000000"/>
        <rFont val="Microsoft Sans Serif"/>
        <family val="2"/>
        <charset val="1"/>
      </rPr>
      <t xml:space="preserve">2.2. </t>
    </r>
    <r>
      <rPr>
        <sz val="10"/>
        <color rgb="FF000000"/>
        <rFont val="Microsoft Sans Serif"/>
        <family val="2"/>
        <charset val="1"/>
      </rPr>
      <t xml:space="preserve">Number (men and women and other vulnerable groups)
</t>
    </r>
    <r>
      <rPr>
        <b/>
        <sz val="10"/>
        <color rgb="FF000000"/>
        <rFont val="Microsoft Sans Serif"/>
        <family val="2"/>
        <charset val="1"/>
      </rPr>
      <t>3.1.</t>
    </r>
    <r>
      <rPr>
        <sz val="10"/>
        <color rgb="FF000000"/>
        <rFont val="Microsoft Sans Serif"/>
        <family val="2"/>
        <charset val="1"/>
      </rPr>
      <t xml:space="preserve"> Use scale from 1 to 5: 5: Fully aware 4: Mostly aware 3: Partially aware 2: Partially not aware 1: Aware of neither predicted adverse impacts of climate change nor of appropriate responses
</t>
    </r>
    <r>
      <rPr>
        <b/>
        <sz val="10"/>
        <color rgb="FF000000"/>
        <rFont val="Microsoft Sans Serif"/>
        <family val="2"/>
        <charset val="1"/>
      </rPr>
      <t xml:space="preserve">3.2. </t>
    </r>
    <r>
      <rPr>
        <sz val="10"/>
        <color rgb="FF000000"/>
        <rFont val="Microsoft Sans Serif"/>
        <family val="2"/>
        <charset val="1"/>
      </rPr>
      <t xml:space="preserve">Use scale from 1 to 5:  5: All 4: Almost all 3: Half 2: Some 1: None
</t>
    </r>
    <r>
      <rPr>
        <b/>
        <sz val="10"/>
        <color rgb="FF000000"/>
        <rFont val="Microsoft Sans Serif"/>
        <family val="2"/>
        <charset val="1"/>
      </rPr>
      <t>4.1.</t>
    </r>
    <r>
      <rPr>
        <sz val="10"/>
        <color rgb="FF000000"/>
        <rFont val="Microsoft Sans Serif"/>
        <family val="2"/>
        <charset val="1"/>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rgb="FF000000"/>
        <rFont val="Microsoft Sans Serif"/>
        <family val="2"/>
        <charset val="1"/>
      </rPr>
      <t>4.2.</t>
    </r>
    <r>
      <rPr>
        <sz val="10"/>
        <color rgb="FF000000"/>
        <rFont val="Microsoft Sans Serif"/>
        <family val="2"/>
        <charset val="1"/>
      </rPr>
      <t xml:space="preserve">  Summarize in an overall scale (1-5):  5: Fully improved 4: Mostly Improved 3: Moderately improved 2: Somewhat improved
1: Not improved                                                                                                                                                                                                                           </t>
    </r>
    <r>
      <rPr>
        <b/>
        <sz val="10"/>
        <color rgb="FF000000"/>
        <rFont val="Microsoft Sans Serif"/>
        <family val="2"/>
        <charset val="1"/>
      </rPr>
      <t>5.</t>
    </r>
    <r>
      <rPr>
        <sz val="10"/>
        <color rgb="FF000000"/>
        <rFont val="Microsoft Sans Serif"/>
        <family val="2"/>
        <charset val="1"/>
      </rPr>
      <t xml:space="preserve">  Depends on the targeted natural asset: 
</t>
    </r>
    <r>
      <rPr>
        <i/>
        <sz val="10"/>
        <color rgb="FF000000"/>
        <rFont val="Microsoft Sans Serif"/>
        <family val="2"/>
        <charset val="1"/>
      </rPr>
      <t>Biological (species):</t>
    </r>
    <r>
      <rPr>
        <sz val="10"/>
        <color rgb="FF000000"/>
        <rFont val="Microsoft Sans Serif"/>
        <family val="2"/>
        <charset val="1"/>
      </rPr>
      <t xml:space="preserve"> measure through changes in population numbers (dynamics, structure, etc.)
</t>
    </r>
    <r>
      <rPr>
        <i/>
        <sz val="10"/>
        <color rgb="FF000000"/>
        <rFont val="Microsoft Sans Serif"/>
        <family val="2"/>
        <charset val="1"/>
      </rPr>
      <t xml:space="preserve">Land: </t>
    </r>
    <r>
      <rPr>
        <sz val="10"/>
        <color rgb="FF000000"/>
        <rFont val="Microsoft Sans Serif"/>
        <family val="2"/>
        <charset val="1"/>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rgb="FF000000"/>
        <rFont val="Microsoft Sans Serif"/>
        <family val="2"/>
        <charset val="1"/>
      </rPr>
      <t>6.1.</t>
    </r>
    <r>
      <rPr>
        <sz val="10"/>
        <color rgb="FF000000"/>
        <rFont val="Microsoft Sans Serif"/>
        <family val="2"/>
        <charset val="1"/>
      </rPr>
      <t xml:space="preserve">  Summarize in an overall scale (1-5):  5: Very high improvement 4: High improvement 3: Moderate improvement 2: Limited improvement 1: No improvement                                                                                                                                                                                                                                                         </t>
    </r>
    <r>
      <rPr>
        <b/>
        <sz val="10"/>
        <color rgb="FF000000"/>
        <rFont val="Microsoft Sans Serif"/>
        <family val="2"/>
        <charset val="1"/>
      </rPr>
      <t xml:space="preserve">6.2. </t>
    </r>
    <r>
      <rPr>
        <sz val="10"/>
        <color rgb="FF000000"/>
        <rFont val="Microsoft Sans Serif"/>
        <family val="2"/>
        <charset val="1"/>
      </rPr>
      <t xml:space="preserve"> Household income by source of livelihood in project area (USD) prior and post project intervention                                                                                                                                                                                                                                                      </t>
    </r>
    <r>
      <rPr>
        <b/>
        <sz val="10"/>
        <color rgb="FF000000"/>
        <rFont val="Microsoft Sans Serif"/>
        <family val="2"/>
        <charset val="1"/>
      </rPr>
      <t>7.</t>
    </r>
    <r>
      <rPr>
        <sz val="10"/>
        <color rgb="FF000000"/>
        <rFont val="Microsoft Sans Serif"/>
        <family val="2"/>
        <charset val="1"/>
      </rPr>
      <t xml:space="preserve"> Summarize in an overall scale (1-5).  5: All (Fully integrated) 4: Most 3: Some 2: Most not integrated 1: None</t>
    </r>
  </si>
  <si>
    <t>Fund Output Indicator Units</t>
  </si>
  <si>
    <r>
      <t>1.1.</t>
    </r>
    <r>
      <rPr>
        <sz val="10"/>
        <color rgb="FF000000"/>
        <rFont val="Microsoft Sans Serif"/>
        <family val="2"/>
        <charset val="1"/>
      </rPr>
      <t xml:space="preserve">  Number, sector(s) and level(s) of projects or interventions in separate fields of monitoring plan                                                                                  </t>
    </r>
    <r>
      <rPr>
        <b/>
        <sz val="10"/>
        <color rgb="FF000000"/>
        <rFont val="Microsoft Sans Serif"/>
        <family val="2"/>
        <charset val="1"/>
      </rPr>
      <t xml:space="preserve">1.2. </t>
    </r>
    <r>
      <rPr>
        <sz val="10"/>
        <color rgb="FF000000"/>
        <rFont val="Microsoft Sans Serif"/>
        <family val="2"/>
        <charset val="1"/>
      </rPr>
      <t xml:space="preserve">Number
</t>
    </r>
    <r>
      <rPr>
        <b/>
        <sz val="10"/>
        <color rgb="FF000000"/>
        <rFont val="Microsoft Sans Serif"/>
        <family val="2"/>
        <charset val="1"/>
      </rPr>
      <t>2.1.1.</t>
    </r>
    <r>
      <rPr>
        <sz val="10"/>
        <color rgb="FF000000"/>
        <rFont val="Microsoft Sans Serif"/>
        <family val="2"/>
        <charset val="1"/>
      </rPr>
      <t xml:space="preserve"> Number of staff (male/female) of targeted institutions: a. Obtain baseline information: total number of staff from targeted institutions b. Define target
</t>
    </r>
    <r>
      <rPr>
        <b/>
        <sz val="10"/>
        <color rgb="FF000000"/>
        <rFont val="Microsoft Sans Serif"/>
        <family val="2"/>
        <charset val="1"/>
      </rPr>
      <t>2.1.2.</t>
    </r>
    <r>
      <rPr>
        <sz val="10"/>
        <color rgb="FF000000"/>
        <rFont val="Microsoft Sans Serif"/>
        <family val="2"/>
        <charset val="1"/>
      </rPr>
      <t xml:space="preserve"> Number of staff (male/female) of targeted institutions: a. Obtain baseline information: total number of staff from targeted institutions b. Define target: needs to be defined by project proponents
</t>
    </r>
    <r>
      <rPr>
        <b/>
        <sz val="10"/>
        <color rgb="FF000000"/>
        <rFont val="Microsoft Sans Serif"/>
        <family val="2"/>
        <charset val="1"/>
      </rPr>
      <t xml:space="preserve">2.2.1. </t>
    </r>
    <r>
      <rPr>
        <i/>
        <sz val="10"/>
        <color rgb="FF000000"/>
        <rFont val="Microsoft Sans Serif"/>
        <family val="2"/>
        <charset val="1"/>
      </rPr>
      <t>Quantitative:</t>
    </r>
    <r>
      <rPr>
        <sz val="10"/>
        <color rgb="FF000000"/>
        <rFont val="Microsoft Sans Serif"/>
        <family val="2"/>
        <charset val="1"/>
      </rPr>
      <t xml:space="preserve"> Percentage (includes women – and other vulnerable groups – and men).
</t>
    </r>
    <r>
      <rPr>
        <i/>
        <sz val="10"/>
        <color rgb="FF000000"/>
        <rFont val="Microsoft Sans Serif"/>
        <family val="2"/>
        <charset val="1"/>
      </rPr>
      <t>Qualitative:</t>
    </r>
    <r>
      <rPr>
        <sz val="10"/>
        <color rgb="FF000000"/>
        <rFont val="Microsoft Sans Serif"/>
        <family val="2"/>
        <charset val="1"/>
      </rPr>
      <t xml:space="preserve"> Adequacy: include direct analysis of major areas; adequacy/effectiveness of systems or analysis of perceptions of populations and institutions.
</t>
    </r>
    <r>
      <rPr>
        <b/>
        <sz val="10"/>
        <color rgb="FF000000"/>
        <rFont val="Microsoft Sans Serif"/>
        <family val="2"/>
        <charset val="1"/>
      </rPr>
      <t>2.2.2.</t>
    </r>
    <r>
      <rPr>
        <sz val="10"/>
        <color rgb="FF000000"/>
        <rFont val="Microsoft Sans Serif"/>
        <family val="2"/>
        <charset val="1"/>
      </rPr>
      <t xml:space="preserve"> Number (broken down by gender and, if possible, by vulnerable groups defined in the area of intervention) of people                                                                                                        </t>
    </r>
    <r>
      <rPr>
        <b/>
        <sz val="10"/>
        <color rgb="FF000000"/>
        <rFont val="Microsoft Sans Serif"/>
        <family val="2"/>
        <charset val="1"/>
      </rPr>
      <t xml:space="preserve">3.1. </t>
    </r>
    <r>
      <rPr>
        <sz val="10"/>
        <color rgb="FF000000"/>
        <rFont val="Microsoft Sans Serif"/>
        <family val="2"/>
        <charset val="1"/>
      </rPr>
      <t xml:space="preserve">Number and type (in separate columns) at local level.                                                                                                                                    </t>
    </r>
    <r>
      <rPr>
        <b/>
        <sz val="10"/>
        <color rgb="FF000000"/>
        <rFont val="Microsoft Sans Serif"/>
        <family val="2"/>
        <charset val="1"/>
      </rPr>
      <t xml:space="preserve">3.2. </t>
    </r>
    <r>
      <rPr>
        <sz val="10"/>
        <color rgb="FF000000"/>
        <rFont val="Microsoft Sans Serif"/>
        <family val="2"/>
        <charset val="1"/>
      </rPr>
      <t xml:space="preserve">Number                                                                                                                                                                                                                                     </t>
    </r>
    <r>
      <rPr>
        <b/>
        <sz val="10"/>
        <color rgb="FF000000"/>
        <rFont val="Microsoft Sans Serif"/>
        <family val="2"/>
        <charset val="1"/>
      </rPr>
      <t>4.1.</t>
    </r>
    <r>
      <rPr>
        <sz val="10"/>
        <color rgb="FF000000"/>
        <rFont val="Microsoft Sans Serif"/>
        <family val="2"/>
        <charset val="1"/>
      </rPr>
      <t xml:space="preserve"> Number and type                                                                                                                                                                                                               </t>
    </r>
    <r>
      <rPr>
        <b/>
        <sz val="10"/>
        <color rgb="FF000000"/>
        <rFont val="Microsoft Sans Serif"/>
        <family val="2"/>
        <charset val="1"/>
      </rPr>
      <t xml:space="preserve">4. 2. </t>
    </r>
    <r>
      <rPr>
        <sz val="10"/>
        <color rgb="FF000000"/>
        <rFont val="Microsoft Sans Serif"/>
        <family val="2"/>
        <charset val="1"/>
      </rPr>
      <t xml:space="preserve"> Number and type (entered in separate columns)                                                                                                                                                     </t>
    </r>
    <r>
      <rPr>
        <b/>
        <sz val="10"/>
        <color rgb="FF000000"/>
        <rFont val="Microsoft Sans Serif"/>
        <family val="2"/>
        <charset val="1"/>
      </rPr>
      <t>5.</t>
    </r>
    <r>
      <rPr>
        <sz val="10"/>
        <color rgb="FF000000"/>
        <rFont val="Microsoft Sans Serif"/>
        <family val="2"/>
        <charset val="1"/>
      </rPr>
      <t xml:space="preserve">  Number of interventions by type of natural asset and intervention                                                                                                                    </t>
    </r>
    <r>
      <rPr>
        <b/>
        <sz val="10"/>
        <color rgb="FF000000"/>
        <rFont val="Microsoft Sans Serif"/>
        <family val="2"/>
        <charset val="1"/>
      </rPr>
      <t>6.1.</t>
    </r>
    <r>
      <rPr>
        <sz val="10"/>
        <color rgb="FF000000"/>
        <rFont val="Microsoft Sans Serif"/>
        <family val="2"/>
        <charset val="1"/>
      </rPr>
      <t xml:space="preserve">  Number and type (in separate columns of monitoring plan)                                                                                                                                                                                                                                                    </t>
    </r>
    <r>
      <rPr>
        <b/>
        <sz val="10"/>
        <color rgb="FF000000"/>
        <rFont val="Microsoft Sans Serif"/>
        <family val="2"/>
        <charset val="1"/>
      </rPr>
      <t xml:space="preserve">6.2. </t>
    </r>
    <r>
      <rPr>
        <sz val="10"/>
        <color rgb="FF000000"/>
        <rFont val="Microsoft Sans Serif"/>
        <family val="2"/>
        <charset val="1"/>
      </rPr>
      <t xml:space="preserve">Income sources per household; description of income source and number of households.                                                                                                                                                                                                                                                     </t>
    </r>
    <r>
      <rPr>
        <b/>
        <sz val="10"/>
        <color rgb="FF000000"/>
        <rFont val="Microsoft Sans Serif"/>
        <family val="2"/>
        <charset val="1"/>
      </rPr>
      <t xml:space="preserve">7.1. </t>
    </r>
    <r>
      <rPr>
        <sz val="10"/>
        <color rgb="FF000000"/>
        <rFont val="Microsoft Sans Serif"/>
        <family val="2"/>
        <charset val="1"/>
      </rPr>
      <t xml:space="preserve"> Number/Sector                                                                                                                                                                                                                                                   </t>
    </r>
    <r>
      <rPr>
        <b/>
        <sz val="10"/>
        <color rgb="FF000000"/>
        <rFont val="Microsoft Sans Serif"/>
        <family val="2"/>
        <charset val="1"/>
      </rPr>
      <t xml:space="preserve">7.2. </t>
    </r>
    <r>
      <rPr>
        <sz val="10"/>
        <color rgb="FF000000"/>
        <rFont val="Microsoft Sans Serif"/>
        <family val="2"/>
        <charset val="1"/>
      </rPr>
      <t>Number; Effectiveness (see previous indicator) through enforcement level.</t>
    </r>
  </si>
  <si>
    <t xml:space="preserve">Project Summary: </t>
  </si>
  <si>
    <t xml:space="preserve">Project Type:  </t>
  </si>
  <si>
    <t xml:space="preserve">GEF Focal Area: </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</si>
  <si>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</si>
  <si>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</si>
  <si>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</si>
  <si>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</si>
  <si>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 xml:space="preserve">Database Number: </t>
  </si>
  <si>
    <t xml:space="preserve">Country(ies): </t>
  </si>
  <si>
    <t xml:space="preserve">Project contacts:  </t>
  </si>
  <si>
    <t xml:space="preserve">Name: </t>
  </si>
  <si>
    <t xml:space="preserve">Email: </t>
  </si>
  <si>
    <t xml:space="preserve">Date: </t>
  </si>
  <si>
    <r>
      <rPr>
        <b/>
        <sz val="11"/>
        <rFont val="Times New Roman"/>
        <family val="1"/>
      </rPr>
      <t>Project Title:</t>
    </r>
    <r>
      <rPr>
        <b/>
        <sz val="11"/>
        <color indexed="8"/>
        <rFont val="Times New Roman"/>
        <family val="1"/>
      </rPr>
      <t xml:space="preserve"> </t>
    </r>
  </si>
  <si>
    <t xml:space="preserve">DISBURSEMENT OF AF GRANT FUNDS </t>
  </si>
  <si>
    <t xml:space="preserve">Estimated cumulative actual co-financing as verified during Mid-term Review (MTR) or Terminal Evaluation (TE). </t>
  </si>
  <si>
    <r>
      <t xml:space="preserve">Under harmonized approach to cash transfer (HACT), this amount includes </t>
    </r>
    <r>
      <rPr>
        <u/>
        <sz val="11"/>
        <rFont val="Times New Roman"/>
        <family val="1"/>
      </rPr>
      <t>only expenses</t>
    </r>
    <r>
      <rPr>
        <sz val="11"/>
        <rFont val="Times New Roman"/>
        <family val="1"/>
      </rPr>
      <t xml:space="preserve"> made by: a) WFP on behalf of MAE - executing agency and b) MAE as national executing agency.</t>
    </r>
  </si>
  <si>
    <r>
      <t xml:space="preserve">ACTUAL CO-FINANCING </t>
    </r>
    <r>
      <rPr>
        <i/>
        <sz val="11"/>
        <rFont val="Times New Roman"/>
        <family val="1"/>
      </rPr>
      <t xml:space="preserve">(If the MTR or TE have not been undertaken this reporting period, DO NOT report on actual co-financing.) </t>
    </r>
  </si>
  <si>
    <t>Ecuador's Ministry of Environment and the United Nations World Food Programme initiated a five-year project to strengthen resilience and promote food security in 12 cantons, 50 parishes, approximately 150 communities in the Pichincha Province and the Jubones River Basin. The overall goal of the project is to reduce the food insecurity and vulnerability of communities and ecosystems, related to the adverse effects of climate change, in the most vulnerable cantons of Pichincha Province and the basin of the Jubones River. The project will reach 15,000 families vulnerable to the effects of climate change and food insecurity. The project includes two components: 
Component 1: Develop awareness and knowledge capacity at the community level on climate change and food insecurity related risks. Objective 1: Increase knowledge to manage climate change risks affecting food security in targeted cantons/parishes in Pichincha Province and in the Jubones River Basin. 
Component 2: Increase adaptive capacity and reduce recurrent risks of climate variability at the community level. Objective 2: Strengthen adaptive capacity of highly food insecure communities to respond to the impacts of climate change, including variability in targeted cantons/parishes in the Pichincha Province and the Jubones River Basin.
The project approach recognizes the importance of critical ecosystems and agricultural production systems in support of food security and the most vulnerable segments of the population. The project targets those cantons and parishes with high levels of chronic malnutrition, large precipitation fluctuations and water scarcity due to climate variability and change. It also targets communities that will be most severely affected by climate-related events and that are least able to cope with increased climate variability.
These components are being implemented under the leadership of Ministry of Environment (MAE), as national executing partner in coordination with the Ministry of Agriculture (MAGAP) and the United Nations World Food Programme (WFP). Two local executing partners, the Public Consortium of the Jubones River Basin (CCRJ) and the Pichincha Provincial Government (GADPP), are responsible for implementing project activities at local level.</t>
  </si>
  <si>
    <t>Kyungnan Park, Country Representative of the UN World Food Programme in Ecuador</t>
  </si>
  <si>
    <t>Executive summary of vulnerability studies conducted in the Jubones River Basin and Pichincha Province</t>
  </si>
  <si>
    <t>April, 2014</t>
  </si>
  <si>
    <t>Diagnostic assessment of the Climate Alert System for food security of the Jubones River Bain</t>
  </si>
  <si>
    <t>Design of the Weather Stations System in the cantons of Cayambe and Pedro Moncayo (Pichincha)</t>
  </si>
  <si>
    <t>Monitoring and Evaluation Plan for the project "Enhancing Resilience of Communities to the adverse effects of climate change on food security in Pichincha Province and the Jubones River Basic"</t>
  </si>
  <si>
    <t>Design of the Awareness Campaign for climate change, food security, and gender for the Jubones River Basin</t>
  </si>
  <si>
    <t>November, 2014</t>
  </si>
  <si>
    <t>October, 2014</t>
  </si>
  <si>
    <t>July, 2014</t>
  </si>
  <si>
    <t>August, 2014</t>
  </si>
  <si>
    <t>Second semester of 2014</t>
  </si>
  <si>
    <t xml:space="preserve">Adaptation measures approved for 8 parishes (7 in the Jubones River Basin and 1 in Pichincha) </t>
  </si>
  <si>
    <t>May, 2014</t>
  </si>
  <si>
    <r>
      <t xml:space="preserve">Weak local organizational structures, which may raise conflicts within and among local communities.
</t>
    </r>
    <r>
      <rPr>
        <sz val="11"/>
        <color rgb="FFFF0000"/>
        <rFont val="Times New Roman"/>
        <family val="1"/>
        <charset val="1"/>
      </rPr>
      <t xml:space="preserve">
</t>
    </r>
    <r>
      <rPr>
        <sz val="11"/>
        <color rgb="FF1F497D"/>
        <rFont val="Times New Roman"/>
        <family val="1"/>
        <charset val="1"/>
      </rPr>
      <t xml:space="preserve">
</t>
    </r>
  </si>
  <si>
    <t>Low</t>
  </si>
  <si>
    <t>Overcome</t>
  </si>
  <si>
    <t>Vulnerability Studies for 45 parishes</t>
  </si>
  <si>
    <t>Adaptation Plans for 45 parishes</t>
  </si>
  <si>
    <t xml:space="preserve">50 parishes have participated in the adaptation plan development, with  50% of women in parishes participating </t>
  </si>
  <si>
    <t>Profiles of climate change adaptation measures with a focus on food security for 33 parishes</t>
  </si>
  <si>
    <t>Output 1.2.3. Agreements developed and signed among targeted parishes, GADPP or CCRJ, MAE and WFP to implement adaptation actions</t>
  </si>
  <si>
    <t>Output 2.2.1. Community participation, in particular of women, guide decision making processes for project execution</t>
  </si>
  <si>
    <t>Two community and institutional meetings were held in which parish representatives debated key topics related to climate change, food security, and gender.  The implementation of adaptation measures has began with promotional activities and exchange of best practices within communities that have implemented other adaptation projects.  The measures that are implemented include events and experience exchange workshops based on the lessons that have been learned through project monitoring, which contributes information for the systemization of experiences.</t>
  </si>
  <si>
    <t>Under preparation at the same time of the implementation of the early warning system.</t>
  </si>
  <si>
    <t>Baseline Scenario</t>
  </si>
  <si>
    <t>February, 2014</t>
  </si>
  <si>
    <t>Gender empowerment is a priority in this project. Gender strategy, tools and case studies have been incorporated in the development and implementation of vulnerability assessments, plans, and adaptation measures, as well as in the design of the early alert system and the awareness campaign.
Project stakeholders and staff realize that women and men faced climate change threats differently and women, in most cases, are responsible for household food security. Concrete actions at the local level to confront the impacts of climate change should take into consideration women’s empowerment and the differences in the roles of men and women.
With the purpose of strengthening the inclusion of gender considerations, the project has an agreement with UN Women, which will continue in 2015.
The methodology to evaluate communities’ vulnerability to the adverse effects of climate change with a focus on food security and gender has faced the challenge of mainstreaming its gender focus in its vulnerability analysis. One of the lessons learned was that of directing the gender focus towards roles in the implementation of adaptation measures, with a focus on empowering women in the management strategy of the adaptation measures.</t>
  </si>
  <si>
    <t>Equatorial Guinea</t>
  </si>
  <si>
    <t>During the design of Adaptation Plans, Local Developments Plans (PDOT) have been taking into account. In 2015 PDOT will be revised according the law and it will the opportunity to include the Adaptation Plans developed by the Project.  All adaptation plans are aligned with national, regional and local policies. The Provincial Government of Pichincha has develop an Institutional Strategy for Climate Change to support all of its actions.  In Jubones, the 12 recently developed plans have been developed in accordance with the Official Guide to Incorporate the Variable of Climate Change in Local Planning.</t>
  </si>
  <si>
    <t>A Food Security Assessment took place for the targeted areas to determine the Food Consumption Score, the Dietary Diversity Index and the Cooping Index plus additional general assessment of food security. The FCS for Jubones is 38% and for Pichincha 32%.
With this study, the vulnerability assessments and the study on gender dynamics a base line was defined for the targeted areas in this Project.</t>
  </si>
  <si>
    <t>Information under collection through the vulnerability study. For the Jubones area the EWS will provide useful climatic information. For Pichincha area new climatic stations are been placed and will produce climatic information.</t>
  </si>
  <si>
    <t>The participants of the first three adaptation measures approved have the opportunity to participate in a exchange of experience tour to other adaptation to climate change initiatives in the north/central part of the country. At the same time families participating in two activities dealing with the recovery of native seeds participated in local fairs to exchange seeds.</t>
  </si>
  <si>
    <t>Las Nieves</t>
  </si>
  <si>
    <t>Shaglli</t>
  </si>
  <si>
    <t>Tenta</t>
  </si>
  <si>
    <t>Urdaneta</t>
  </si>
  <si>
    <t>Guanazán</t>
  </si>
  <si>
    <t>Identification</t>
  </si>
  <si>
    <t>Design</t>
  </si>
  <si>
    <t>Approval</t>
  </si>
  <si>
    <t>Socialization and targeting</t>
  </si>
  <si>
    <t>La Esperanza</t>
  </si>
  <si>
    <t>Base Line</t>
  </si>
  <si>
    <t>PARISH</t>
  </si>
  <si>
    <t>JUBONES</t>
  </si>
  <si>
    <t>PICHINCHA</t>
  </si>
  <si>
    <t>Amount</t>
  </si>
  <si>
    <t>Description</t>
  </si>
  <si>
    <t>No. families</t>
  </si>
  <si>
    <t xml:space="preserve">San Gerardo </t>
  </si>
  <si>
    <t>Chumblín</t>
  </si>
  <si>
    <t>Girón</t>
  </si>
  <si>
    <t>Begin Date</t>
  </si>
  <si>
    <t>Done</t>
  </si>
  <si>
    <t>Procurement</t>
  </si>
  <si>
    <t>Execution</t>
  </si>
  <si>
    <t>In progress</t>
  </si>
  <si>
    <t>Closure</t>
  </si>
  <si>
    <t>Tabacundo</t>
  </si>
  <si>
    <t>Aseguramiento de la dotación permanente de agua de riego para reducir el impacto de las variaciones actuales y futuras del sistema climático en la soberanía alimentaria del Barrio El Rosario. Parroquia la Esperanza</t>
  </si>
  <si>
    <t>Reducción del impacto de las variaciones actuales y futuras del sistema climático en la soberanía alimentaria del Barrio San Luis de Ichisi, Parroquia Tabacundo, mediante la provisión permanente de agua para riego</t>
  </si>
  <si>
    <t>Lluzhapa</t>
  </si>
  <si>
    <t>Ayora</t>
  </si>
  <si>
    <t>Cangagua</t>
  </si>
  <si>
    <t>San Fernando</t>
  </si>
  <si>
    <t>Sinsao</t>
  </si>
  <si>
    <t>Zaruma</t>
  </si>
  <si>
    <t>La Peaña</t>
  </si>
  <si>
    <t>Santa Isabel</t>
  </si>
  <si>
    <t>Cochapata</t>
  </si>
  <si>
    <t>Pucará</t>
  </si>
  <si>
    <t>Protección de fuentes de agua y optimización del riego para garantizar la seguridad alimentaria en comunidades de alta vulnerabilidad a la sequía</t>
  </si>
  <si>
    <t>San Rafael de Zharug</t>
  </si>
  <si>
    <t>Fortalecimiento de la resiliencia de las especies arbóreas y bosques nativos, con prácticas de protección de fuentes de agua, y restauración de la cubierta vegetal</t>
  </si>
  <si>
    <t>El Carmen de Pijili</t>
  </si>
  <si>
    <t>Manú</t>
  </si>
  <si>
    <t>Fortalecimiento de las fuentes de recarga hídrica mediante la construcción de albarradas</t>
  </si>
  <si>
    <t>Optimización del agua de riego para mejorar las unidades agrícolas familiares</t>
  </si>
  <si>
    <t>El Paraiso de Celén</t>
  </si>
  <si>
    <t>Caña Quemada</t>
  </si>
  <si>
    <t xml:space="preserve">Mejoramiento de la disponibilidad y hábitos alimenticios de la población frente a la alta vulnerabilidad a las heladas </t>
  </si>
  <si>
    <t>Pasaje</t>
  </si>
  <si>
    <t>Implementación de buenas prácticas ambientales en la producción agropecuaria frente a la alta vulnerabilidad a las heladas</t>
  </si>
  <si>
    <t>Protección y optimización del riego para garantizar la seguridad alimentaria en comunidades de alta vulnerabilidad a la sequía</t>
  </si>
  <si>
    <t>Casacay</t>
  </si>
  <si>
    <t>Incremento de la resiliencia de  productores-as de la zona baja y alta de la parroquia ante los efectos adversos de la sequía, mediante el mejoramiento de la producción de alimentos</t>
  </si>
  <si>
    <t>Mejoramiento de la capacidad de retención de agua en el suelo de zonas agrícolas de comunidades de alta vulnerabilidad a la sequía</t>
  </si>
  <si>
    <t>Mejoramiento de la capacidad de retención de agua en el suelo y manejo de ecosistemas en comunidades de alta vulnerabilidad a la sequía</t>
  </si>
  <si>
    <t>Manejo de semillas y de ecosistemas en comunidades de alta vulnerabilidad a la sequía</t>
  </si>
  <si>
    <t>Manejo de semillas y fuentes de agua en comunidades de alta vulnerabilidad a la sequía</t>
  </si>
  <si>
    <t>Optimización del agua de riego, a través del mejoramiento de las condiciones de abastecimiento como medida indispensable para garantizar la seguridad alimentaria frente a los efectos de la sequía en las comunidades de Membrillo y Cochapamba</t>
  </si>
  <si>
    <t>Adecuación y tecnificación del riego y, mejoramiento de la capacidad de retención de agua en el suelo en comunidades de alta vulnerabilidad a la sequía</t>
  </si>
  <si>
    <t>Mejoramiento del riego comunitario y de los sistemas agro forestales y silvopastoriles en comunidades de alta vulnerabilidad a la sequía</t>
  </si>
  <si>
    <t>Incremento de la resiliencia de los-as productores-as de la zona baja y alta de la parroquia, ante los efectos adversos de la sequía, mediante el mejoramiento de la producción de alimentos</t>
  </si>
  <si>
    <t>San Antonio de Cumbe</t>
  </si>
  <si>
    <t>El Tablón</t>
  </si>
  <si>
    <t>Selva Alegre</t>
  </si>
  <si>
    <t>Sumaypamba</t>
  </si>
  <si>
    <t>San Sebastián de Yuluc</t>
  </si>
  <si>
    <t>Susudel</t>
  </si>
  <si>
    <t>Abdón Calderón</t>
  </si>
  <si>
    <t>Asunción</t>
  </si>
  <si>
    <t>San Felipe de Oña</t>
  </si>
  <si>
    <t>Saraguro</t>
  </si>
  <si>
    <t>Chilla</t>
  </si>
  <si>
    <t>Nabón</t>
  </si>
  <si>
    <t>Olmedo</t>
  </si>
  <si>
    <t>Azcásubi</t>
  </si>
  <si>
    <t>Oton</t>
  </si>
  <si>
    <t>Malchingui</t>
  </si>
  <si>
    <t>Tocachi</t>
  </si>
  <si>
    <t>Tupigachi</t>
  </si>
  <si>
    <t xml:space="preserve">What implementation issues/lessons, either positive or negative, affected progress?
</t>
  </si>
  <si>
    <t xml:space="preserve">Mejoramiento de suelos mediante abonos orgánicos, y huertos familiares </t>
  </si>
  <si>
    <t>Microriego de parcelas familiares</t>
  </si>
  <si>
    <t>Protección de fuentes hídricasy de ecosistemas de altura</t>
  </si>
  <si>
    <t>Mejoramiento de los sistemas de riego a nivel  comunitario</t>
  </si>
  <si>
    <t>2.1.2. Adaptation to climate change measures (physical assets, natural assets and technologies) are implemented according with the parishes adaptation plans</t>
  </si>
  <si>
    <t>2.1.3. Implementation strategy includes approach for the use of incentives</t>
  </si>
  <si>
    <t>1.3.1. A climatic information system, including monitoring of climatic events, designed and implemented in each targeted areas in accordance with local context</t>
  </si>
  <si>
    <t>Output 1.1.1. Parishes in targeted cantons trained in climate change threats and adaptation measures which reduce vulnerability, in particular related to food security</t>
  </si>
  <si>
    <t>Output 1.2.1. Local adaptation plans developed to reduce vulnerabilities to climate change induced food insecurity in targeted areas</t>
  </si>
  <si>
    <t>Output 1.2.2. Community participation in processes to develop adaptation plans in targeted parishes</t>
  </si>
  <si>
    <t>Output 1.3.2. Monitoring system to track project results and lessons learned</t>
  </si>
  <si>
    <t>Output 2.1.1. Concrete adaptation measures based on parish adaptation plans are designed</t>
  </si>
  <si>
    <t>Output 2.1.2. Adaptation to climate change measures (physical assets, natural assets and technologies) are implemented according with the parishes adaptation plans</t>
  </si>
  <si>
    <t>Output 2.2.2, Parishes share success stories and lessons learned</t>
  </si>
  <si>
    <t>1.2.1.  Local adaptation plans developed to reduce vulnerabilities to climate change induced food insecurity in targeted areas</t>
  </si>
  <si>
    <t>1.2.3. Agreements developed and signed among targeted parishes, GADPP or CCRJ, MAE and WFP to implement adaptation actions</t>
  </si>
  <si>
    <t>Output 2.1.3. Implementation strategy includes approach for the use of incentives</t>
  </si>
  <si>
    <t>1.3.2. Monitoring system to track project results and lessons learned</t>
  </si>
  <si>
    <t xml:space="preserve">Sistema de riego comunitario
</t>
  </si>
  <si>
    <t>Huertos familiares y protección físsica y biológica de fuentes de agua para consumo humano</t>
  </si>
  <si>
    <t>Abañín</t>
  </si>
  <si>
    <t xml:space="preserve">Ending </t>
  </si>
  <si>
    <t>ANNEX 1 - LIST OF PRODUCTS</t>
  </si>
  <si>
    <t>ANNEX 2 - STATUS OF CONCRETE ADAPTATION MEASURES</t>
  </si>
  <si>
    <t>Phase oF Design / Implementation</t>
  </si>
  <si>
    <t>1.2.1. Parish adaptation plans developed to reduce vulnerabilities to climate change induced food insecurity in targeted areas</t>
  </si>
  <si>
    <t>1.2.3. Agreements developed and signed among targeted parishes, GPP or CCRJ, MAE and WFP to implement adaptation actions</t>
  </si>
  <si>
    <t>1.3.1. Community early warning system designed, implemented and maintained</t>
  </si>
  <si>
    <t>1.3.2. Monitoring system in place to track climate events in targeted parishes</t>
  </si>
  <si>
    <t>1.3.3. Monitoring system to track project results and lessons learned</t>
  </si>
  <si>
    <t>2.1.2. Physical assets created, improved or maintained</t>
  </si>
  <si>
    <t>2.1.3. Natural resources assets created, improved or maintained</t>
  </si>
  <si>
    <t>2.1.4. Identification of adaptation technology requirements</t>
  </si>
  <si>
    <t>2.1.5. Implementation strategy includes approach for the use of incentives</t>
  </si>
  <si>
    <t>Financial information:  cumulative from project start to December 2014</t>
  </si>
  <si>
    <t>December 2013 to December 2014</t>
  </si>
  <si>
    <t>Number of adaptation plans implemented at the parish level, and incorporated in the local development plan</t>
  </si>
  <si>
    <t>No parish adaptation plans under development</t>
  </si>
  <si>
    <t>Each of the targeted local government has a development plan, that includes environmental issues, but it does not include adaptation measures</t>
  </si>
  <si>
    <t>Number of local adaptation plans with a vulnerability reduction and food security approach</t>
  </si>
  <si>
    <t>Number of vulnerable parish that use data from the climatic information system</t>
  </si>
  <si>
    <t>No parishes  receive climatic data</t>
  </si>
  <si>
    <t>Number of adaptation measures (physical assets, natural assets and technologies) implemented at parish level according with vulnerability analysis and adaptation plans</t>
  </si>
  <si>
    <t>Limited number of physical assets, natural assets and technologies in place to face or adapt to climate events</t>
  </si>
  <si>
    <t>Number of parishes where families receive incentives to implement physical/natural resources assets</t>
  </si>
  <si>
    <t>Incentives has not been implemented before in the targeted project area</t>
  </si>
  <si>
    <t>Coordination mechanisms among parishes, cantons and/or provincial governments in place</t>
  </si>
  <si>
    <t>Percentage of local governments and key stakeholders at national, provincial and local level that access project´s climate change relevant information</t>
  </si>
  <si>
    <t>All the developed adaptation plans, include a food security training plan
The project the training plan on food security has been implemented with gender(at least 40% of the participants in the training programs are women)</t>
  </si>
  <si>
    <t>All the targeted local government have incorporated climate change variability and adaptation considerations</t>
  </si>
  <si>
    <t>All targeted parishes (50) have adaptation plans which incorporate vulnerability reduction and food security solutions</t>
  </si>
  <si>
    <t>Women (at least 40%) involved in decision making in all parishes</t>
  </si>
  <si>
    <t>A monitoring system is designed and implemented to track project
A document with project lesson learned and validated models to be replicated is developed</t>
  </si>
  <si>
    <t>50 parishes implemented adaptation measures (physical assets, natural assets, technologies) according to parishes plans.</t>
  </si>
  <si>
    <t>There is a  letter of interest among all the involved entities to manage jointly climate change risks in the targeted parishes.</t>
  </si>
  <si>
    <t>At least 60% of project stakeholders are able to access to up-dated information</t>
  </si>
  <si>
    <t>Each of the targeted parishes has by the end of the project documented their experience the lessons learn in at least one event.</t>
  </si>
  <si>
    <t>At least two exchange of experiences programs in each targeted area are carried out documented</t>
  </si>
  <si>
    <t>The monitoring plan and system for the project has been designed and approved. It is under implementation and reports are being sharing with project partners. It also includes a module for monitoring adaptation to climate change measures.</t>
  </si>
  <si>
    <t>Number of parishes that have designed and approved concrete adaptation measures</t>
  </si>
  <si>
    <t>Implementación a partir de Enero 2015</t>
  </si>
  <si>
    <t xml:space="preserve">Proyecto presentado por el GAD PP al Comité Directivo Nacional, el 27 de octubre del 2014 </t>
  </si>
  <si>
    <t>Aseguramiento de la dotación de agua de riego para reducir el impacto de las variaciones actuales y futuras del sistema climático en la soberanía alimentaria por medio del mejoramiento y ampliación del sistema de riego para la Comuna Pitana Bajo. Parroquia Cangahua</t>
  </si>
  <si>
    <t xml:space="preserve">Proyecto presentado por el GAD PP al Comité Directivo Nacional, el 16 de Diciembre del 2014 </t>
  </si>
  <si>
    <t>Status</t>
  </si>
  <si>
    <t xml:space="preserve">Implementación de riego por aspesión y huertos de hortalizas y frutales, en Taro y Casadel  y la ampliación del Sistema de agua potable del sistema Moras Loma </t>
  </si>
  <si>
    <t>Iniciará diseño en 2015</t>
  </si>
  <si>
    <t>50 parishes (39 parishes for the Jubones and 11 for Pichincha) develop adaptation plans to climate change risk, in a participatory process</t>
  </si>
  <si>
    <t>Number of institutions that establish agreements to manage adverse climate change events</t>
  </si>
  <si>
    <t>During implementation of concrete activities, the proposal for the use of incentives will be developed in 2015.</t>
  </si>
  <si>
    <t>Familias focalizadas en comunidades más vulnerables. 
Capacitación en temas de Cambio Climático, seguridad alimentaria
Diseño de un plan predial de adaptación.
Insumos (accesorios para riego) adquiridos y en proceso la entrega.
Cuenta con asistencia técnica del CCRJ</t>
  </si>
  <si>
    <t xml:space="preserve">Mejoramiento de los sitemas de riego  para mejorar la disponibilidad de agua para garantizar la seguridad alimentaria </t>
  </si>
  <si>
    <r>
      <t>Priorizació de acciones iniciales</t>
    </r>
    <r>
      <rPr>
        <b/>
        <sz val="11"/>
        <rFont val="Times New Roman"/>
        <family val="1"/>
      </rPr>
      <t xml:space="preserve">
C</t>
    </r>
    <r>
      <rPr>
        <sz val="11"/>
        <rFont val="Times New Roman"/>
        <family val="1"/>
      </rPr>
      <t xml:space="preserve">apacitación en temas de Cambio Climático, seguridad alimentaria y género
</t>
    </r>
  </si>
  <si>
    <t>Implementación y mejoramiento del sistema de conducción y almacenamiento de agua para riego  de las comunidades de alta vulnerabilidad a la sequía en la parroquia Lluzhapa</t>
  </si>
  <si>
    <t xml:space="preserve">59.117.28 </t>
  </si>
  <si>
    <t>El Progreso (Nabón)</t>
  </si>
  <si>
    <t>Mejoramiento de los sistemas productivos agropecuarios a través de prácticas agroforestales como mecanismo de Adaptación al Cambio Climático y los impactos de la sequía en los ciclos y rendimientos de los cultivos en la Parroquia El Progreso, Cantón Nabón</t>
  </si>
  <si>
    <t xml:space="preserve">54.600,00 </t>
  </si>
  <si>
    <t>Priorizació de acciones (análisis de vulnerabilidad, plan de adaptación  al CC, perfil de la medida)
Capacitación en temas de Cambio Climático, seguridad alimentaria y género</t>
  </si>
  <si>
    <t>Mejoramiento de los sistemas de agua para consumo humano e implementación de sistemas de cosecha de agua y huertos familiares</t>
  </si>
  <si>
    <t>61.360,00</t>
  </si>
  <si>
    <t>Priorizació de acciones (análisisde vulnerabilidad, plan de adaptación  al CC, perfil de la medida)
Capacitación en temas de Cambio Climático, seguridad alimentaria y género</t>
  </si>
  <si>
    <t>Mejoramiento del sistema de agua para el conumo humano</t>
  </si>
  <si>
    <t xml:space="preserve">Huertos agroforestales </t>
  </si>
  <si>
    <t>Mejoramiento de los Sistemas de Riego comunitarios.</t>
  </si>
  <si>
    <t>Mejoramiento de la disponibilidad de agua para garantizar la seguridad alimentaria de las familias</t>
  </si>
  <si>
    <t>Manejo de ecosistemas reguladores de agua y de sistemas silvopastoriles en comunidades vulnerables a la sequía</t>
  </si>
  <si>
    <t>Se terminará diseños en enero 2015</t>
  </si>
  <si>
    <t>Se terminará diseños en febrero 2015</t>
  </si>
  <si>
    <t>Uzhcurrumi</t>
  </si>
  <si>
    <t>Progreso (Pasaje)</t>
  </si>
  <si>
    <t>In Jubones, as part of the awareness campaign, 39 parish workshops were held to train 2,600 family members on the main risks of climate change on food security of vulnerable communities. This campaign also includes workshops for 50 delegates of local governments to increase awareness and facilitate techniques for replicating workshops in communities. In parishes where concrete actions are already under implementation, training processes under the "Field School (ECA)" modality are taking place, to further develop knowledge on the risks of climate change.</t>
  </si>
  <si>
    <t>Modules and training tools addressing food security and gender empowerment have been developed. There is a strategy to mainstream gender in adaptation plans and measures. The workshops (47) for the design of adaptation measures have taken into account factors such as food security and gender.  During the initial phase of implementation of the adaptation measures 28 workshops with beneficiaries took place to give information regarding climate change, food security and gender mainstreaming.</t>
  </si>
  <si>
    <t>Project Strategy</t>
  </si>
  <si>
    <t>Goal</t>
  </si>
  <si>
    <t>Reduce vulnerability and food insecurity of communities and ecosystems, related to the adverse effects of climate change, in the most vulnerable cantos of Pichincha Province and the Jubones River Basin.</t>
  </si>
  <si>
    <t>Target</t>
  </si>
  <si>
    <t>Source of verification</t>
  </si>
  <si>
    <t>Risks and assumptions</t>
  </si>
  <si>
    <t xml:space="preserve">Ecosystems rated as high vulnerability </t>
  </si>
  <si>
    <t>By the end of the project the vulnerability level of ecosystems in the project area, are rated as medium</t>
  </si>
  <si>
    <t>Ecosystem impact assessment at the end of the project</t>
  </si>
  <si>
    <t>Country Disaster Risk Management indicators</t>
  </si>
  <si>
    <t>Climate change measures are long term and the project may not capture all change in ecosystem vulnerabilities</t>
  </si>
  <si>
    <t>Country policies do not support local adaptation with funds</t>
  </si>
  <si>
    <t>Social impact assessment at the end of the project</t>
  </si>
  <si>
    <t>Interviews with final participants</t>
  </si>
  <si>
    <t>Climate change measures are long term and the project may not fully capture change in vulnerabilities and household food consumption within the next 5 years</t>
  </si>
  <si>
    <t>Objective 1:</t>
  </si>
  <si>
    <t>Increased knowledge to manage climate change risks affecting food and nutrition security in targeted cantons in Pichincha Province and River Jubones basin.</t>
  </si>
  <si>
    <t>Outcome 1.1:</t>
  </si>
  <si>
    <t>Community focus groups</t>
  </si>
  <si>
    <t xml:space="preserve">Workshops findings </t>
  </si>
  <si>
    <t>Adaptation plans include food security and gender approaches</t>
  </si>
  <si>
    <t xml:space="preserve">Community structures need to be strengthened </t>
  </si>
  <si>
    <t>Output 1.1.1:</t>
  </si>
  <si>
    <t>Parishes in targeted cantons trained in climate change threats and adaptation measures which reduce vulnerability, in particular related to food security</t>
  </si>
  <si>
    <t>By the end of the project at least one family member out of 15,000 households have knowledge of climate threats and adaptation measures</t>
  </si>
  <si>
    <t>The disseminated information within the parishes is not internalized well</t>
  </si>
  <si>
    <t>Output 1.1.2:</t>
  </si>
  <si>
    <t>Targeted parishes participate in adaptation and risk reduction awareness activities</t>
  </si>
  <si>
    <t xml:space="preserve">Awareness raised at community level of climate change threats  </t>
  </si>
  <si>
    <t xml:space="preserve">Limited awareness by parishes of climate threats and local responses  </t>
  </si>
  <si>
    <t>Field trips</t>
  </si>
  <si>
    <t>There is low communitarian support to implement the disseminated activities</t>
  </si>
  <si>
    <t>Output 1.1.3:</t>
  </si>
  <si>
    <t>Food security and gender considerations integrated in all adaptation training programs</t>
  </si>
  <si>
    <t>Food security training plan integrated within the adaptation training programs, with gender considerations</t>
  </si>
  <si>
    <t>Neither adaptation plans has integrated food security component, nor any development plans</t>
  </si>
  <si>
    <t>By the end of the project the developed adaptation plans, include a food security and gender training plan</t>
  </si>
  <si>
    <t>List of participants to the training programs</t>
  </si>
  <si>
    <t>There is low community participation on the trainings</t>
  </si>
  <si>
    <t xml:space="preserve">Outcome 1.2: </t>
  </si>
  <si>
    <t>Secured ownership of adaptation measures in targeted parishes</t>
  </si>
  <si>
    <t>By the end of the project 50 parishes have developed their adaptation plans, aligned with local and provincial priorities, are used as a decision making tool</t>
  </si>
  <si>
    <t>Parish adaptation plans incorporate adaptation measures in line with local priorities</t>
  </si>
  <si>
    <t>Parish formal agreements and endorsement</t>
  </si>
  <si>
    <t>Interviews with decision makers at local level, related with monitoring and follow-up processes of the project implementation</t>
  </si>
  <si>
    <t>Final project evaluation</t>
  </si>
  <si>
    <t>The process to include adaptation measures into the planning frameworks at the local development plans, takes longer than planned</t>
  </si>
  <si>
    <t>Number of adaptation plans, developed with community participation</t>
  </si>
  <si>
    <t xml:space="preserve">By the end of the project 50 parishes have participated in the adaptation plan development, with 50% of women in parishes participating </t>
  </si>
  <si>
    <t>List of participants</t>
  </si>
  <si>
    <t>Surveys with the community leaders and women beneficiaries</t>
  </si>
  <si>
    <t>Community leaders do not promote full participation of the community</t>
  </si>
  <si>
    <t>Output 1.2.1:</t>
  </si>
  <si>
    <t>There are no adaptation plans for targeted areas with this focus</t>
  </si>
  <si>
    <t>Some of the technically required climate change adaptation measures are not community priorities</t>
  </si>
  <si>
    <t>Output 1.2.2:</t>
  </si>
  <si>
    <t>There are no adaptation plans developed with community participation</t>
  </si>
  <si>
    <t>By the end of the project, 50 parishes, including leaders and citizens have actively participated in the adaptation plans development</t>
  </si>
  <si>
    <t>Plans include information of participatory process</t>
  </si>
  <si>
    <t>Interviews with community leaders</t>
  </si>
  <si>
    <t>Communities have other priorities and face constraints to participate</t>
  </si>
  <si>
    <t>Output 1.2.3:</t>
  </si>
  <si>
    <t>No agreements in the targeted project area</t>
  </si>
  <si>
    <t>Output 1.2.4:</t>
  </si>
  <si>
    <t>Women participated in processes and decision making to develop adaptation plans</t>
  </si>
  <si>
    <t>Number of women that are community leaders with an actively participation in adaptation plans development, and decision making processes</t>
  </si>
  <si>
    <t>Focal groups</t>
  </si>
  <si>
    <t>Measures to overcome cultural barriers are not effective</t>
  </si>
  <si>
    <t>Outcome 1.3:</t>
  </si>
  <si>
    <t>Increased knowledge to manage climate change and risk, including climate variability affecting food security and nutrition</t>
  </si>
  <si>
    <t>Disaster preparedness score</t>
  </si>
  <si>
    <t>Survey data</t>
  </si>
  <si>
    <t>Local governments have not enough technical capacity to manage climate change risks</t>
  </si>
  <si>
    <t>No technical community capacity to implement early warning systems tools and protocols</t>
  </si>
  <si>
    <t>Output 1.3.1:</t>
  </si>
  <si>
    <t>A climatic information system, including monitoring of climatic events, designed and implemented in each targeted areas in accordance with local context.</t>
  </si>
  <si>
    <t>Number of climatic information system in place</t>
  </si>
  <si>
    <t>No climatic information systems considers food security and gender</t>
  </si>
  <si>
    <t>Delivery report of the system</t>
  </si>
  <si>
    <t>Report of data generation and widespread</t>
  </si>
  <si>
    <t>No technical capacity at the local level to participate in the systems development</t>
  </si>
  <si>
    <t>Monitoring system to track project results and lessons learned</t>
  </si>
  <si>
    <t>A monitoring system is designed and implemented to track project</t>
  </si>
  <si>
    <t>Monitoring reports of project implementation twice a year</t>
  </si>
  <si>
    <t>Stakeholder staff at local level require training to undertaken monitoring roles</t>
  </si>
  <si>
    <t>Outcome 2.1:</t>
  </si>
  <si>
    <t>Increased adaptive capacity and ecosystem resilience in targeted rural parishes</t>
  </si>
  <si>
    <t>By the end of the project 50 parishes have reduced their risk and implemented adaptation measures</t>
  </si>
  <si>
    <t>Asset score threshold set to capture increase (created or restored) in community adaptation assets over base level communities</t>
  </si>
  <si>
    <t>No technical capacity in the communities to implement the proposed activities</t>
  </si>
  <si>
    <t xml:space="preserve">By the end of the project at least one member of each targeted household has received training and increased their understanding of climate risk and management </t>
  </si>
  <si>
    <t>50% of the household participants are women</t>
  </si>
  <si>
    <t xml:space="preserve"> </t>
  </si>
  <si>
    <t>There is low community participation in the trainings</t>
  </si>
  <si>
    <t>Output 2.1.1:</t>
  </si>
  <si>
    <t>Field visits</t>
  </si>
  <si>
    <t>Mid term and final project evaluations</t>
  </si>
  <si>
    <t>There are limited economic and human resources to implement the activities in the parishes</t>
  </si>
  <si>
    <t>Output 2.1.2:</t>
  </si>
  <si>
    <t>Adaptation to climate change measures (physical assets, natural assets and technologies) are implemented according with the parishes adaptation plans</t>
  </si>
  <si>
    <t>At the end of the project, 50 parishes implemented adaptation measures (physical assets, natural assets, technologies) according to parishes plans</t>
  </si>
  <si>
    <t>Monitoring reports and database</t>
  </si>
  <si>
    <t>Surveys</t>
  </si>
  <si>
    <t>Community workforce available to support engineering measures</t>
  </si>
  <si>
    <t>Implementation strategy includes approach for the use of incentives</t>
  </si>
  <si>
    <t>Payments received by households does not support livelihoods</t>
  </si>
  <si>
    <t>Outcome 2.2:</t>
  </si>
  <si>
    <t>Letter of interest</t>
  </si>
  <si>
    <t xml:space="preserve">Meeting minutes </t>
  </si>
  <si>
    <t>Some of the involved parties do not have political interest to sign the letters</t>
  </si>
  <si>
    <t>Climate change and variability information is insufficient and not up-dated</t>
  </si>
  <si>
    <t>Access is limited</t>
  </si>
  <si>
    <t>Delivery report of information</t>
  </si>
  <si>
    <t>Number of downloads from web pages</t>
  </si>
  <si>
    <t>The information is not documented</t>
  </si>
  <si>
    <t>Scientific and technical information availability in relation to climate change in Ecuador is insufficient and incomplete</t>
  </si>
  <si>
    <t>Output 2.2.1:</t>
  </si>
  <si>
    <t>Community participation, in particular of women, guide decision making processes for project execution</t>
  </si>
  <si>
    <t>All of the proposed activities in the project have a participatory implementation strategy</t>
  </si>
  <si>
    <t>50% of the participants are women</t>
  </si>
  <si>
    <t>Meetings records</t>
  </si>
  <si>
    <t>Output 2.2.2:</t>
  </si>
  <si>
    <t>Parishes share success stories and lessons learned</t>
  </si>
  <si>
    <t>By the end of the project, each of the targeted parishes has documented their experience and has exchange the lessons learn in at least one event</t>
  </si>
  <si>
    <t>Summary documents of best practices of 50 parishes</t>
  </si>
  <si>
    <t>Most relevant information is not documented by stakeholders staff</t>
  </si>
  <si>
    <t>At the end of the project, at least two exchange of experiences programs in each targeted area are carried out documented</t>
  </si>
  <si>
    <t>Relevant information is not documented</t>
  </si>
  <si>
    <r>
      <t>Impact:</t>
    </r>
    <r>
      <rPr>
        <sz val="11"/>
        <color rgb="FF000000"/>
        <rFont val="Times New Roman"/>
        <family val="1"/>
      </rPr>
      <t xml:space="preserve"> To reduce food insecurity through effective adaptation to climate change measures</t>
    </r>
  </si>
  <si>
    <r>
      <t xml:space="preserve">Increased awareness of </t>
    </r>
    <r>
      <rPr>
        <sz val="11"/>
        <color rgb="FF0070C0"/>
        <rFont val="Times New Roman"/>
        <family val="1"/>
      </rPr>
      <t>communities</t>
    </r>
    <r>
      <rPr>
        <sz val="11"/>
        <color rgb="FF000000"/>
        <rFont val="Times New Roman"/>
        <family val="1"/>
      </rPr>
      <t xml:space="preserve"> on climate change risks</t>
    </r>
  </si>
  <si>
    <r>
      <t xml:space="preserve">Number of adaptation plans implemented at the </t>
    </r>
    <r>
      <rPr>
        <sz val="11"/>
        <color rgb="FF0070C0"/>
        <rFont val="Times New Roman"/>
        <family val="1"/>
      </rPr>
      <t>parish</t>
    </r>
    <r>
      <rPr>
        <sz val="11"/>
        <color rgb="FF000000"/>
        <rFont val="Times New Roman"/>
        <family val="1"/>
      </rPr>
      <t xml:space="preserve"> level, and incorporated in the </t>
    </r>
    <r>
      <rPr>
        <sz val="11"/>
        <color rgb="FF0070C0"/>
        <rFont val="Times New Roman"/>
        <family val="1"/>
      </rPr>
      <t>local</t>
    </r>
    <r>
      <rPr>
        <sz val="11"/>
        <color rgb="FF000000"/>
        <rFont val="Times New Roman"/>
        <family val="1"/>
      </rPr>
      <t xml:space="preserve"> development plan</t>
    </r>
  </si>
  <si>
    <r>
      <t xml:space="preserve">No </t>
    </r>
    <r>
      <rPr>
        <sz val="11"/>
        <color rgb="FF0070C0"/>
        <rFont val="Times New Roman"/>
        <family val="1"/>
      </rPr>
      <t>parish</t>
    </r>
    <r>
      <rPr>
        <sz val="11"/>
        <color rgb="FF000000"/>
        <rFont val="Times New Roman"/>
        <family val="1"/>
      </rPr>
      <t xml:space="preserve"> adaptation plans under development</t>
    </r>
  </si>
  <si>
    <r>
      <t xml:space="preserve">50 parishes (39 parishes for the </t>
    </r>
    <r>
      <rPr>
        <sz val="11"/>
        <color rgb="FF0070C0"/>
        <rFont val="Times New Roman"/>
        <family val="1"/>
      </rPr>
      <t>C</t>
    </r>
    <r>
      <rPr>
        <sz val="11"/>
        <color rgb="FF000000"/>
        <rFont val="Times New Roman"/>
        <family val="1"/>
      </rPr>
      <t>CRJ and 11 for the G</t>
    </r>
    <r>
      <rPr>
        <sz val="11"/>
        <color rgb="FF0070C0"/>
        <rFont val="Times New Roman"/>
        <family val="1"/>
      </rPr>
      <t>AD</t>
    </r>
    <r>
      <rPr>
        <sz val="11"/>
        <color rgb="FF000000"/>
        <rFont val="Times New Roman"/>
        <family val="1"/>
      </rPr>
      <t>PP  develop adaptation plans to climate change risk, in a participatory process</t>
    </r>
  </si>
  <si>
    <r>
      <t>By the end of the project the training plan on food security has been implemented with gender considerations (a</t>
    </r>
    <r>
      <rPr>
        <sz val="11"/>
        <color rgb="FF000000"/>
        <rFont val="Times New Roman"/>
        <family val="1"/>
      </rPr>
      <t>t least 40% of the participants in the training programs are women)</t>
    </r>
  </si>
  <si>
    <r>
      <t>Local</t>
    </r>
    <r>
      <rPr>
        <sz val="11"/>
        <color rgb="FF000000"/>
        <rFont val="Times New Roman"/>
        <family val="1"/>
      </rPr>
      <t xml:space="preserve"> adaptation plans developed to reduce vulnerabilities to climate change induced food insecurity in targeted areas</t>
    </r>
  </si>
  <si>
    <r>
      <t xml:space="preserve">Community participation in processes to develop adaptation plans in targeted </t>
    </r>
    <r>
      <rPr>
        <sz val="11"/>
        <color rgb="FF0070C0"/>
        <rFont val="Times New Roman"/>
        <family val="1"/>
      </rPr>
      <t>parishes</t>
    </r>
  </si>
  <si>
    <r>
      <t xml:space="preserve">Number of institutions </t>
    </r>
    <r>
      <rPr>
        <sz val="11"/>
        <color rgb="FF0070C0"/>
        <rFont val="Times New Roman"/>
        <family val="1"/>
      </rPr>
      <t>that establish agreements</t>
    </r>
    <r>
      <rPr>
        <sz val="11"/>
        <color rgb="FF000000"/>
        <rFont val="Times New Roman"/>
        <family val="1"/>
      </rPr>
      <t xml:space="preserve"> to manage adverse climate change events</t>
    </r>
  </si>
  <si>
    <r>
      <t xml:space="preserve">Agreements developed and signed among targeted parishes, </t>
    </r>
    <r>
      <rPr>
        <sz val="11"/>
        <color rgb="FF0070C0"/>
        <rFont val="Times New Roman"/>
        <family val="1"/>
      </rPr>
      <t>GADPP</t>
    </r>
    <r>
      <rPr>
        <sz val="11"/>
        <color rgb="FF000000"/>
        <rFont val="Times New Roman"/>
        <family val="1"/>
      </rPr>
      <t xml:space="preserve"> or </t>
    </r>
    <r>
      <rPr>
        <sz val="11"/>
        <color rgb="FF0070C0"/>
        <rFont val="Times New Roman"/>
        <family val="1"/>
      </rPr>
      <t>CCRJ</t>
    </r>
    <r>
      <rPr>
        <sz val="11"/>
        <color rgb="FF000000"/>
        <rFont val="Times New Roman"/>
        <family val="1"/>
      </rPr>
      <t>, MAE and WFP to implement adaptation actions</t>
    </r>
  </si>
  <si>
    <r>
      <t xml:space="preserve">Women </t>
    </r>
    <r>
      <rPr>
        <sz val="11"/>
        <color rgb="FF0070C0"/>
        <rFont val="Times New Roman"/>
        <family val="1"/>
      </rPr>
      <t>(at least 40%)</t>
    </r>
    <r>
      <rPr>
        <sz val="11"/>
        <color rgb="FF000000"/>
        <rFont val="Times New Roman"/>
        <family val="1"/>
      </rPr>
      <t xml:space="preserve"> involved in decision making in all parishes</t>
    </r>
  </si>
  <si>
    <r>
      <t>Output 1.3.</t>
    </r>
    <r>
      <rPr>
        <b/>
        <sz val="11"/>
        <color rgb="FF5B9BD5"/>
        <rFont val="Times New Roman"/>
        <family val="1"/>
      </rPr>
      <t>2</t>
    </r>
    <r>
      <rPr>
        <b/>
        <sz val="11"/>
        <color rgb="FF000000"/>
        <rFont val="Times New Roman"/>
        <family val="1"/>
      </rPr>
      <t>:</t>
    </r>
  </si>
  <si>
    <r>
      <t>At the end of the project</t>
    </r>
    <r>
      <rPr>
        <sz val="11"/>
        <color rgb="FF000000"/>
        <rFont val="Times New Roman"/>
        <family val="1"/>
      </rPr>
      <t xml:space="preserve">, a document with project lesson learned and validated models to be replicated </t>
    </r>
    <r>
      <rPr>
        <sz val="11"/>
        <color rgb="FF5B9BD5"/>
        <rFont val="Times New Roman"/>
        <family val="1"/>
      </rPr>
      <t>is developed</t>
    </r>
  </si>
  <si>
    <r>
      <t>CCRJ</t>
    </r>
    <r>
      <rPr>
        <sz val="11"/>
        <color rgb="FF000000"/>
        <rFont val="Times New Roman"/>
        <family val="1"/>
      </rPr>
      <t xml:space="preserve"> is going through a re-organization process to become a local governmental consortium. During this period of change the leadership team may redirect its priorities towards different objectives of those established in the project, especially for the selected focal zones</t>
    </r>
  </si>
  <si>
    <r>
      <t>Number of parishes that have</t>
    </r>
    <r>
      <rPr>
        <sz val="11"/>
        <color rgb="FF5B9BD5"/>
        <rFont val="Times New Roman"/>
        <family val="1"/>
      </rPr>
      <t xml:space="preserve"> designed and approved</t>
    </r>
    <r>
      <rPr>
        <sz val="11"/>
        <color rgb="FF000000"/>
        <rFont val="Times New Roman"/>
        <family val="1"/>
      </rPr>
      <t xml:space="preserve"> concrete adaptation measures</t>
    </r>
  </si>
  <si>
    <r>
      <t xml:space="preserve">Concrete adaptation measures based on </t>
    </r>
    <r>
      <rPr>
        <sz val="11"/>
        <color rgb="FF5B9BD5"/>
        <rFont val="Times New Roman"/>
        <family val="1"/>
      </rPr>
      <t>parish</t>
    </r>
    <r>
      <rPr>
        <sz val="11"/>
        <color rgb="FF000000"/>
        <rFont val="Times New Roman"/>
        <family val="1"/>
      </rPr>
      <t xml:space="preserve"> adaptation plans are designed</t>
    </r>
  </si>
  <si>
    <r>
      <t>Output 2.1.</t>
    </r>
    <r>
      <rPr>
        <b/>
        <sz val="11"/>
        <color rgb="FF5B9BD5"/>
        <rFont val="Times New Roman"/>
        <family val="1"/>
      </rPr>
      <t>3</t>
    </r>
    <r>
      <rPr>
        <b/>
        <sz val="11"/>
        <color rgb="FF000000"/>
        <rFont val="Times New Roman"/>
        <family val="1"/>
      </rPr>
      <t>:</t>
    </r>
  </si>
  <si>
    <r>
      <t>Number of parishes</t>
    </r>
    <r>
      <rPr>
        <sz val="11"/>
        <color rgb="FF5B9BD5"/>
        <rFont val="Times New Roman"/>
        <family val="1"/>
      </rPr>
      <t xml:space="preserve"> where families </t>
    </r>
    <r>
      <rPr>
        <sz val="11"/>
        <color rgb="FF000000"/>
        <rFont val="Times New Roman"/>
        <family val="1"/>
      </rPr>
      <t>receive incentives to implement physical/natural resources assets</t>
    </r>
  </si>
  <si>
    <r>
      <t>Incentives</t>
    </r>
    <r>
      <rPr>
        <sz val="11"/>
        <color rgb="FF000000"/>
        <rFont val="Times New Roman"/>
        <family val="1"/>
      </rPr>
      <t xml:space="preserve"> has not been implemented before in the targeted project area</t>
    </r>
  </si>
  <si>
    <r>
      <t xml:space="preserve">Lists of beneficiaries receiving </t>
    </r>
    <r>
      <rPr>
        <sz val="11"/>
        <color rgb="FF5B9BD5"/>
        <rFont val="Times New Roman"/>
        <family val="1"/>
      </rPr>
      <t>incentives</t>
    </r>
    <r>
      <rPr>
        <sz val="11"/>
        <color rgb="FF000000"/>
        <rFont val="Times New Roman"/>
        <family val="1"/>
      </rPr>
      <t xml:space="preserve"> by gender and community</t>
    </r>
  </si>
  <si>
    <r>
      <t xml:space="preserve">Coordination mechanisms among parishes, </t>
    </r>
    <r>
      <rPr>
        <sz val="11"/>
        <color rgb="FF5B9BD5"/>
        <rFont val="Times New Roman"/>
        <family val="1"/>
      </rPr>
      <t>cantons</t>
    </r>
    <r>
      <rPr>
        <sz val="11"/>
        <color rgb="FF000000"/>
        <rFont val="Times New Roman"/>
        <family val="1"/>
      </rPr>
      <t xml:space="preserve"> and/or provincial governments in place</t>
    </r>
  </si>
  <si>
    <r>
      <t xml:space="preserve">By the end of the project there is a  letter of interest among all the involved entities to manage jointly climate change risks in the targeted </t>
    </r>
    <r>
      <rPr>
        <sz val="11"/>
        <color rgb="FF5B9BD5"/>
        <rFont val="Times New Roman"/>
        <family val="1"/>
      </rPr>
      <t>parishes</t>
    </r>
  </si>
  <si>
    <r>
      <t xml:space="preserve">Increased capacity at parishes and institutional level to manage climate change risk in the targeted </t>
    </r>
    <r>
      <rPr>
        <sz val="11"/>
        <color rgb="FF5B9BD5"/>
        <rFont val="Times New Roman"/>
        <family val="1"/>
      </rPr>
      <t>parishes</t>
    </r>
  </si>
  <si>
    <r>
      <t xml:space="preserve">Percentage of local governments and key stakeholders at national and local level that access to </t>
    </r>
    <r>
      <rPr>
        <sz val="11"/>
        <color rgb="FF5B9BD5"/>
        <rFont val="Times New Roman"/>
        <family val="1"/>
      </rPr>
      <t>project´s</t>
    </r>
    <r>
      <rPr>
        <sz val="11"/>
        <color rgb="FF000000"/>
        <rFont val="Times New Roman"/>
        <family val="1"/>
      </rPr>
      <t xml:space="preserve"> climate change relevant information</t>
    </r>
  </si>
  <si>
    <r>
      <t>At least 60% of project</t>
    </r>
    <r>
      <rPr>
        <sz val="11"/>
        <color rgb="FF000000"/>
        <rFont val="Times New Roman"/>
        <family val="1"/>
      </rPr>
      <t xml:space="preserve"> stakeholders are able to access to up-dated information</t>
    </r>
  </si>
  <si>
    <r>
      <t xml:space="preserve">Interviews and surveys with </t>
    </r>
    <r>
      <rPr>
        <sz val="11"/>
        <color rgb="FF5B9BD5"/>
        <rFont val="Times New Roman"/>
        <family val="1"/>
      </rPr>
      <t xml:space="preserve">local </t>
    </r>
    <r>
      <rPr>
        <sz val="11"/>
        <color rgb="FF000000"/>
        <rFont val="Times New Roman"/>
        <family val="1"/>
      </rPr>
      <t>leaders</t>
    </r>
  </si>
  <si>
    <r>
      <t xml:space="preserve">Objective 2: Strengthen adaptive capacity of highly food insecure communities to respond to the impacts of climate change, including variability in targeted cantons in Pichincha Province and </t>
    </r>
    <r>
      <rPr>
        <b/>
        <sz val="11"/>
        <color rgb="FF00B0F0"/>
        <rFont val="Times New Roman"/>
        <family val="1"/>
      </rPr>
      <t>C</t>
    </r>
    <r>
      <rPr>
        <b/>
        <sz val="11"/>
        <color rgb="FF000000"/>
        <rFont val="Times New Roman"/>
        <family val="1"/>
      </rPr>
      <t>CRJ.</t>
    </r>
  </si>
  <si>
    <t>Adaptations Plans are being developed by external consultancies leading by MAE technical team and in coordination with local executing partners. In this way the project ensure coordination mechanism between the central and local levels which in some times was not easy and needed a lot of negotiation, time and effort. Local community participation has been the key element for this process, so their priorities and needs are being the nucleus of the proposals. 47 meetings and workshops have been conducted with communities and local authorities in 45 parishes who will play a key role on the sustainability of adaptation measures.</t>
  </si>
  <si>
    <t xml:space="preserve">It was not feasible to have early warning systems for each parish, so the Steering Committee agreed that local executing entities design and implement climatic information systems that generate and monitor climatic events to improve climatic information, considering local contexts. In Jubones this component was contracted to CIIFEN, that was in charge of making a diagnostic of the targeted area and now are designing the best way to address the climatic information system especially composed by: gather and analysis of information, platform to share data, communication activities and response from the community. All phases address the importance of consultancy with key partners and communities. In Pichincha, GADPP is directly assuming this component. The focus for Pichincha is strength the weather station network in order to have enough and quality data for climatic analysis All these activities are being coordinated with the national authority on climate information (INAMHI), and the systems will cover the 50 targeted parishes in both targeted areas. In both areas, assessments were carried out and the systems are already designed. </t>
  </si>
  <si>
    <t>The project counts with a monitoring plan and system. It was designed with the participation and agreement of MAE, WFP, MAGAP, CCRJ and GADPP. It was approved by the Project Steering Committee. The monitoring system not only addresses project results, indicators and activities but follows up of adaptation measures indicators and activities. The system is in place and has generated the project's first reports, which have guided planning, monitoring and evaluation. During the design of the monitoring system, some adjustments were introduced to the logical framework in order to improve measurement and follow up. All partners concurred that products 1.3.1 and 1.3.2 need to be merge into one and new indicators were set. Additionally products 2.1.2, 2.1.3 &amp; 2.1.4 were also merged to facilitate management of activities and resources. Annex 3 shows the adjusted log frame.</t>
  </si>
  <si>
    <t>MCRJ is going through a re-organization process to become a local governmental consortium.  During this period of change the leadership may redirect its priorities towards different objectives.
Identified in 2014: CCRJ is shown weaknesses due to recent election. The implementation time frame of the project could be affected.</t>
  </si>
  <si>
    <t>Identified in 2014: The national policy of cooperation prevents cooperation resources cover the value added tax (IVA) to generate investment, quoted in the second paragraph of Article 73 of the Consolidated Law on Internal Taxation.</t>
  </si>
  <si>
    <t xml:space="preserve">In order to formulate adaptation plans, it was agreed that each parish needs an assessment on its vulnerabilities to food security as consequence of climate change. It was not easy to determine the methodology to be used on those assessments, so MAE and WFP spent almost two months on developing it. After the methodology was done, MAE needed to contract four consultancies to carry out the studies. The project needed to invest time on the coordination of these consultancies and assuring that the methodology was well applied. Once the vulnerability assessments were done, the adaptation plans could be designed. The same consultancies and project team were in charge of developing adaptation plans that show to parish authorities diagnostic of the impacts of climate change and what activities can be done to confront those risks taking into account local priorities. At this time, 45 of the 50 targeted parishes count with adaptation plans with an innovative methodology that links climate change, food security and gender. These plans need to be incorporated in their developments plans in order to guide their future actions to enhance their resilience against climate change. The plans also include a menu of adaptation measures that can be implemented in the short and long term. Selected concrete activities are chosen to be executed with project funds. </t>
  </si>
  <si>
    <t>Vulnerability assessments are a good tool for deciding the best options to implement any modality of incentives because they show the actual situation of each targeted area and highlight the local needs. As project goes on, it is realized that incentives cannot be implemented until concrete activities are defined and under execution. During 2015 the project will address the best alternatives that guarantee sustainability.</t>
  </si>
  <si>
    <t>Adaptation plans have been developed for 45 parishes (34 in Jubones and 11 in Pichincha). Early 2015 five more parishes will develop there plans through a participatory process.</t>
  </si>
  <si>
    <t>The 45 Adaptation Plans have been developed mainstreaming food security and gender empowerment. 47 meetings and workshops have been conducted with communities and local authorities in 45 parishes who will play a key role on the sustainability of adaptation measures, 53% of participants were women.</t>
  </si>
  <si>
    <t>The 45 Adaptation Plans that have been developed focus on building adaptive capacity and considering vulnerability reduction of food security and gender empowerment. The plans were built based on the vulnerability assessment made for each parish.</t>
  </si>
  <si>
    <t>The 45 Adaptation Plans involve the participation of local people, authorities and stakeholders through 47 workshops.</t>
  </si>
  <si>
    <r>
      <t xml:space="preserve">This project has been able to leverage additional funds through formal commitments from local governments, MAE and UN Women. It is an important indication that even though co-financing is not required by the Adaptation Fund, the Government of Ecuador is committed to leveraging additional funds for the Project. MAE, WFP, UNWomen, GADPP and CCRJ committed cash &amp; in kind resources for project execution such as:
</t>
    </r>
    <r>
      <rPr>
        <b/>
        <sz val="11"/>
        <rFont val="Times New Roman"/>
        <family val="1"/>
      </rPr>
      <t>2013 US$ 112,985,00</t>
    </r>
    <r>
      <rPr>
        <sz val="11"/>
        <rFont val="Times New Roman"/>
        <family val="1"/>
      </rPr>
      <t xml:space="preserve">
MAE US$ 35,720,00
UNWomen US$ 77,265,00
</t>
    </r>
    <r>
      <rPr>
        <b/>
        <sz val="11"/>
        <rFont val="Times New Roman"/>
        <family val="1"/>
      </rPr>
      <t>2014 US$ 477,221,59</t>
    </r>
    <r>
      <rPr>
        <sz val="11"/>
        <rFont val="Times New Roman"/>
        <family val="1"/>
      </rPr>
      <t xml:space="preserve">
MAE US$ 242,222,42
GADPP US$ 107,070,00
CCRJ US$ 114,509,33
WFP US$ 13,419,84</t>
    </r>
  </si>
  <si>
    <r>
      <t xml:space="preserve">Under a harmonized approach to cash transfers (HACT), this amount includes </t>
    </r>
    <r>
      <rPr>
        <u/>
        <sz val="11"/>
        <rFont val="Times New Roman"/>
        <family val="1"/>
      </rPr>
      <t>only expenses</t>
    </r>
    <r>
      <rPr>
        <sz val="11"/>
        <rFont val="Times New Roman"/>
        <family val="1"/>
      </rPr>
      <t xml:space="preserve"> made by: a) WFP on behalf of MAE - executing agency, b) MAE as national executing agency; c) CCRJ as local executing partner; and d) GAD PP as local executing partner.
</t>
    </r>
    <r>
      <rPr>
        <b/>
        <sz val="11"/>
        <rFont val="Times New Roman"/>
        <family val="1"/>
      </rPr>
      <t>The amount of 853,666.33 is an accumulative amount up to date. The amount for 2013 is $ 561,018.73</t>
    </r>
  </si>
  <si>
    <t>The most important lessons for this period are:
-  Adaptation projects need to work in partnership to bring together complementary skills and capacity to achieve the goals established.  This is difficult when there are changes in governments, which often causes delays because some agreements return to their starting points.
-The institutional strength of executing partners is fundamental for the progress of the project. CCRJ is undergoing a serious institutional crisis characterized by a weak institutional capacity and little credibility from its members. Additionally, CCRJ has a strategic plan that was formulated in 2008 and that needs to be updated to the current regulatory and political reality. This situation justifies searching for alternatives to diversify the project's strategy and executing partners, given that the most important aspect of the project is benefitting the most vulnerable populations of each parish during project timeframe. 
- Collaborative approaches require considerable time and investment. Their continuity is affected when there are changes in governments, teams, and staff of the institutions involved.  
- When a variety of consultants and partners are involved in the development of studies and processes, clear roles and responsibilities, methodologies, criteria and standardized frameworks among partners are crucial.
- The empowerment of local governments and other local actors is greater when the critical points and organizers of each parish are considered.  This requires a combination of technical, social, and institutional criteria.
- Vulnerability assessments are important in determining adaptation priorities and ensuring that these priorities are adapted to local realities and focus on climate change with an emphasis on food security and gender.  This differentiates these adaptation measures from typical development adaptation measures.  
- The development of participatory processes (with special attention given to women) for vulnerability analysis, plans, and adaptation measures, as well as their implementation, have been an alternative to improve communities' understandings with respect to the implementation of climate change adaptation measures and their connection to adaptive processes.
-Strengthening resilience and community preparation for climate change requires the incorporation of adaptation measures in local development agendas.  This has been achieved through the generation of parish adaptation plans and their subsequent integration into local planning.
- The execution of adaptation measures are subject to obtaining permits and agreements, which delays the beginning of the implementation of activities.</t>
  </si>
  <si>
    <r>
      <t xml:space="preserve">Yes, during this period the project faced some delays in implementation.  The reasons for the delays have been explained in the rating section.
- The development of vulnerability studies can be a long process in the context of information scarcity and multiple methodologies. The alternative adopted to reduce time was the creation of a rapid assessment methodology that combines scientific knowledge with people perception. This discussion and consensus require a significant amount of time, which pushed back the anticipated deadline. 
- Needs and expectations of the communities are broad and aligned with the development measures that require studies. The development of vulnerability studies allows the discussion to be centered on the project's topics (Adaptation, food security, and gender) and therefore educate people on the necessity to protect their livelihoods and food security.  Another important action is the inclusion of the proposal in communities' dynamics, which is achieved through focusing on rural livelihoods. 
- The implementation of adaptation measures was delayed due to the presentation of supporting documents for the approval of the adaptation measures (concessions, permits, etc.) that required more time than was anticipated in the road map for each adaptation measure. To mitigate delays, requirements were reduced to the minimum requirements. Moreover, the project team has strengthened and monitored executing partners, combining efforts to obtain approvals for adaptation measures in the shortest amount of time possible.
- Ecuador's 2014 elections for local authorities determined the levels of interest and participation from the GADs.  In the cases where there were no re-elected officials, the plan had the stamp of the previous administration and had to be presented to the new authorities that came into power in May. To overcome this challenge, the project team became actively involved with the chair people of the parishes and cantons with greater possibility of election and reelection. This has brought results, since reelected authorities are allies in the presentation of the project to new authorities and the continuity of the process.   
- The CCRJ is undergoing a period of institutional instability due to the rotation of the managing and directive team and the reduction of staff which has limited timely action to generate the agreements and conditions that the project requires. This situation has worsened in the past months. To mitigate this issue, a new strategy was developed to improve the institutional, technical, and financial situation of the CCRJ, and according to project monitoring, minimal progress has been made. Furthermore, during the time in which the management was in charge of administrative staff, the management team closely monitored project actions. The definitive management and board presented the project proposal to keep them updated and achieve continuity. However, the CCRJ’s urgent matters make timely and effective actions difficult; for this reason, they are always delayed and lack a strategic vision for the project’s implementation. To date, the CCRJ lacks the structural base for the implementation of the project. It has old debts to pay and it is wrapped up in the signing of an agreement that, within the framework of the implementation of measures, requires the financial support of local governments to finance part of its operating costs.
- Climate change projects often involve expensive activities (vulnerability assessments, adaptation plans, participatory processes, education, inclusion of project actions in local policies, etc.)  This analysis leads think that the cost-effectiveness of community-based adaptation is questionable, and in many cases this is not reflected in the formulation of the project. 
- The project’s progress has had an adaptive logic that has allowed the team to make the necessary adjustments on the basis of flexibility, innovation, and effectiveness.  With this in mind, now is a good time to review the goals that were proposed at the beginning of the project.
</t>
    </r>
    <r>
      <rPr>
        <b/>
        <sz val="10.5"/>
        <color rgb="FFFF0000"/>
        <rFont val="Times New Roman"/>
        <family val="1"/>
      </rPr>
      <t/>
    </r>
  </si>
  <si>
    <t>Priorizació de acciones iniciales
Capacitación en temas de xxxx
Organización de trabajos comunitarios
Adquicisón de matriales de construcción para el mejoramniento sel sistema de riego y en procesos de entrega
Cuenta con asistencia técnica del CCRJ</t>
  </si>
  <si>
    <t>Priorizació de acciones (análisisde vulnerabilidad, plan de adaptación  al CC, perfil de la medida)
Capacitación en temas de Cambio Climático, seguridad alimentaria y género, Manejo de la humedad del suelo, importancia de la materia o en el suelo.
Diseño de un plan predial de adaptación.
Insumos adquiridos (plantas, Materia O., Abono, cal)  y esta en proceso la entrega.
Cuenta con asistencia técnica del CCRJ</t>
  </si>
  <si>
    <t>During the adaptation measures implementation in 8 parishes, 28 workshops have been done in order to disseminate information regarding climate change, food security and gender as well specific information on the topic of the measure. All these workshops have been systematized.</t>
  </si>
  <si>
    <t>There are written  agreements with 8 local governments for the implementation of adaptation measures (7 in Jubones and 1 in Pichincha).</t>
  </si>
  <si>
    <r>
      <t>After a long negotiation processes, agreements were signed with main project partners: MAE-MAGAP-WFP, MAE-CCRJ, MAE-GAD PP, WFP-CCRJ, WFP-GAD PP and CCRJ-Local Governments of Jubones River Basin (comprising coordination with 39 parishes). There are also signed</t>
    </r>
    <r>
      <rPr>
        <sz val="11"/>
        <color rgb="FFFF0000"/>
        <rFont val="Times New Roman"/>
        <family val="1"/>
      </rPr>
      <t xml:space="preserve"> </t>
    </r>
    <r>
      <rPr>
        <sz val="11"/>
        <rFont val="Times New Roman"/>
        <family val="1"/>
      </rPr>
      <t>agreements with 8 local governments for the implementation of adaptation measures (7 in Jubones and 1 in Pichincha).
Even though agreements are legally in place, they not always guarantee smooth execution of commitments. The project has faced troubles coordinating activities from national to local levels. At the starting point of the year CCRJ was good at executing the project and participating in project activities. After the election process and the change of local authorities in May 2014, the mechanisms agreed with CCRJ were not the best anymore. The Steering Committee is analyzing this situation based on risks and thinking to restructure the arrangements to improve and accelerate the implementation at local level, including working more directly with parishes.
The financial mechanism to transfer funds directly from WFP to local partners is working properly. This mechanism was adopted after an institutional evaluation of GADPP and CCRJ to determine the risk level regarding funds management, conducted by WFP. But execution capacity and execution rate of CCRJ n</t>
    </r>
    <r>
      <rPr>
        <sz val="11"/>
        <color theme="1"/>
        <rFont val="Times New Roman"/>
        <family val="1"/>
      </rPr>
      <t>eeded</t>
    </r>
    <r>
      <rPr>
        <sz val="11"/>
        <rFont val="Times New Roman"/>
        <family val="1"/>
      </rPr>
      <t xml:space="preserve"> to be improved. GADPP had only asked a small amount of money in 2014 and it is ready to receive funds </t>
    </r>
    <r>
      <rPr>
        <sz val="11"/>
        <color theme="1"/>
        <rFont val="Times New Roman"/>
        <family val="1"/>
      </rPr>
      <t xml:space="preserve">in </t>
    </r>
    <r>
      <rPr>
        <sz val="11"/>
        <rFont val="Times New Roman"/>
        <family val="1"/>
      </rPr>
      <t>early 2015. GADPP is a strong provincial institution with administrative and financial strength.</t>
    </r>
  </si>
  <si>
    <t>Based on the adaptation plans, concrete activities (adaptation measures) have been designed at parish level. The design process was carried out by project technical team with the advisory of external consultancies. The design phase involves investment of time and efforts to get commitment from partners and participation from community in order to guarantee sustainability. Up to date, 45 adaptation measures that address food insecurity in a climate change context have been identified, taking into account local contexts. Of these, 8 (7 in Jubones &amp; 1 in Pichincha) have been approved by the Steering Committee and are under implementation; 6 are in the process of approval; 13 are finalizing designs and 18 are going to be designed in early 2015. Going from profile to final design is taking time, and also has been a challenge and it was influenced by changes in local authorities in May 2014. The balance of 5 measures are going to be identified and designed in 2015. The approval process of the adaptation measures goes from local to national levels and involve the technical revision from CCRJ, MAE, MAGAP and WFP. It can take about a month.</t>
  </si>
  <si>
    <t>Up to date 8 measures (7 in Jubones and 1in Pichincha) are currently being implemented with community participation, and resources for 7 of them have been transferred from WFP to CCRJ. Adaptation measures include actions of technological, physical and natural type, such as the recovery of seeds, the use of organic fertilizer, the construction of fences to protect water sources, and the creation of water reservoirs, among others. Familias participating in these 7 concrete actions are 2,129. Detailed information on Annex 2.</t>
  </si>
  <si>
    <t xml:space="preserve">Eight parishes are implementing adaptation measures to increase their resilience and reduced their risk to climate change considering food security and gender empowerment. Each adaptation measure has its own baseline to determine the future impact of the intervention. </t>
  </si>
  <si>
    <t>Adaptation to Climate Change measures are being implemented in 8 parishes. The rest will be implemented next year. Adaptation measures include actions of type technological, physical and natural, such as the recovery of seeds, the use of organic fertilizer, the construction of fences to protect water sources, and the creation of water reservoirs, among others. These concrete activities have 2,129 participant families.</t>
  </si>
  <si>
    <t>- Inception Report, delivered to the AF in May 2012
- Project Annual Report 2012 delivered to the AF, November 2012
- Project Annual Report 2013 delivered to the AF, November 2013
- Project Annual Report 2014 delivered to the AF, January 2015
- Building Resilience: Bridging Food Security, Climate Change Adaptation and Disaster Risk Reduction, WFP paper, November 2011 (http://reliefweb.int/sites/reliefweb.int/files/resources/Workshop%20Building%20Resilience%20-%20Case%20Studies%20Overview%20-%20final%20draft.pdf)
- Landscapes for People, Food and Nature Initiative, March 2012 (http://blog.ecoagriculture.org/2012/03/02/community-action-for-food-security-and-resilience-2/)
- WFP Annual Report 2011, May 2012
- WFP Annual Report 2012, September 2013
- WFP Annual Report 2013, June 2014
- SETECI (National Secretary of International Cooperation) Report, October 2012
- El Comercio (Ecuadorian daily newspaper) news article, July 2012
- WFP-MAE Case Study for the Climate and Hunger Conference in Dublin, April 2013 (http://www.dci.gov.ie/what-we-do/dublin-conference/conference-documents/)
- MAE webpage (http://web.ambiente.gob.ec/?q=node/878&amp;page=0,3)
- WFP webpage (http://www.wfp.org/countries/ecuador/operations) and WFP monthly executive brief
- MAE, CCRJ, GAD PP and WFP press releases during project execution
- Steering Committee Bylaws, August 2013
- Project Operational Manual, August 2013
- Two pager FORECCSA Project, WFP, November 2014
- Book "Plantas de la Cordillera Andina," June 2014</t>
  </si>
  <si>
    <r>
      <t>Project activities have considered ways to facilitate participation of women and men. A consultancy  analyzed gender dynamics (Grupo Randi Randi) throughout 10 case studies: 6 in Jubones and 4 in Pichincha. The targeting criteria for household</t>
    </r>
    <r>
      <rPr>
        <sz val="11"/>
        <color theme="1"/>
        <rFont val="Times New Roman"/>
        <family val="1"/>
      </rPr>
      <t>s participation</t>
    </r>
    <r>
      <rPr>
        <sz val="11"/>
        <rFont val="Times New Roman"/>
        <family val="1"/>
      </rPr>
      <t xml:space="preserve"> in adaptation measures gives priority to families who are led by women. Decision-making workshops promoted by the project are held at times that fit well with women's schedules. During the development of workshops, facilities for child care are provided</t>
    </r>
    <r>
      <rPr>
        <sz val="11"/>
        <color theme="1"/>
        <rFont val="Times New Roman"/>
        <family val="1"/>
      </rPr>
      <t xml:space="preserve"> from project staff so participants can concentrate in the training</t>
    </r>
    <r>
      <rPr>
        <sz val="11"/>
        <rFont val="Times New Roman"/>
        <family val="1"/>
      </rPr>
      <t>. Of the 3,159 people who have participated in trainings, 1,673 are women, who represent 53% of all trained participants.</t>
    </r>
  </si>
  <si>
    <t>Project activities have considered ways to facilitate participation of women and men. A consultancy analyzed gender dynamics (Grupo Randi Randi) throughout 10 case studies: 6 in Jubones and 4 in Pichincha. The targeting criteria for households participation in adaptation measures gives priority to families who are led by women. Decision-making workshops promoted by the project are held at times that fit well with women's schedules. During the development of workshops, facilities for child care are provided so that project staff can take care of the children. Of the 3,159 people who have participated in trainings, 1,673 are women, who represent 53% of all trained participants.</t>
  </si>
  <si>
    <t>Women have participated in the vulnerability analysis and in the design of adaptation plans and measures in 45 parishes. 10 case studies (6 in Jubones and 4 in Pichincha) analyzed gender dynamics. Of the 3,159 people who have participated in trainings, 1,673 are women, who represent 53% of all trained participants.</t>
  </si>
  <si>
    <t>Community participation has improved significantly during past months as a result of the participatory methodologies that are been used for the vulnerability analysis, building of adaptation plans and design of adaptation measures. The implementation of adaptation measures is the best opportunity to strength local participation as the activities are focused on household lands and it is accompanied with capacity and awareness activities with families. Of the 3,159 people who have participated in trainings, 1,673 are women, who represent 53% of all trained participants. 10 case studies (6 in Jubones and 4 in Pichincha) analyzed gender dynamics.</t>
  </si>
  <si>
    <t xml:space="preserve">In order to formulate adaptation plans, it was agreed that each parish needs an assessment on its vulnerabilities to food security as consequence of climate change. It was not easy to determine the methodology to be used on those assessments, so MAE and WFP spent almost two months on developing it. After the methodology was done, MAE needed to contract four consultancies to carry out the studies. The project needed to invest time on the coordination of these consultancies and assuring that the methodology was well applied. Once the vulnerability assessments were done, the adaptation plans could be designed. The same consultancies and project team were in charge of developing adaptation plans that show to parish authorities diagnostic of the impacts of climate change and what activities can be done to confront those risks taking into account local priorities. At this time, 45 of the 50 targeted parishes count with vulnerability analysis and adaptation plans with an innovative methodology that links climate change, food security and gender. These plans need to be incorporated in their developments plans in order to guide their future actions to enhance their resilience against climate change. The plans also include a menu of adaptation measures that can be implemented in the short and long term. Selected concrete activities are chosen to be executed with project funds. </t>
  </si>
  <si>
    <t>Based on the adaptation plans, concrete activities (adaptation measures) have been designed at parish level. The design process was carried out by project technical team with the advisory of external consultancies. The design phase involves investment of time and efforts to get commitment from partners and participation from community in order to guarantee sustainability. Up to date, 45 adaptation measures that address food insecurity in a climate change context have been identified, considering local contexts. Of these, 8 (7 in Jubones &amp; 1 in Pichincha) have been approved by the Steering Committee and are under implementation; 6 are in the process of approval; 13 are finalizing designs and 18 are going to be designed in early 2015. Going from profile to final design is taking time, and also has been a challenge and it was influenced by changes in local authorities in May 2014. The balance of 5 measures are going to be identified and designed in 2015. The approval process of the adaptation measures goes from local to national levels and involve the technical revision from CCRJ, MAE, MAGAP and WFP. It can take about a month.</t>
  </si>
  <si>
    <t>Up to date 8 measures (7 in Jubones and 1in Pichincha) are currently being implemented with community participation, and resources for 7 of them have been transferred from WFP to CCRJ. Adaptation measures include actions of technological, physical and natural type, such as the recovery of seeds, the use of organic fertilizer, the construction of fences to protect water sources, and the creation of water reservoirs, among others. Families participating in these 7 concrete actions are 2,129. Detailed information on Annex 2.</t>
  </si>
  <si>
    <t>The 45 Adaptation Plans and vulnerability analysis have been elaborated with the participation of local people and authorities. 47 meetings and workshops have been conducted with communities and local authorities in 45 parishes who will play a key role on the sustainability of adaptation measures, 53% of participants were women.</t>
  </si>
  <si>
    <t>Estimated cumulative total disbursement as of December 2014</t>
  </si>
  <si>
    <t>March -June 2015</t>
  </si>
  <si>
    <r>
      <t xml:space="preserve">Under a harmonized approach to cash transfers (HACT), this amount includes </t>
    </r>
    <r>
      <rPr>
        <u/>
        <sz val="11"/>
        <rFont val="Times New Roman"/>
        <family val="1"/>
      </rPr>
      <t>all and only expenses</t>
    </r>
    <r>
      <rPr>
        <sz val="11"/>
        <rFont val="Times New Roman"/>
        <family val="1"/>
      </rPr>
      <t xml:space="preserve"> made by: a) WFP on behalf of MAE - executing agency, b) MAE as national executing agency; c) CCRJ as local executing partner; and d) GAD PP as local executing partner.
</t>
    </r>
    <r>
      <rPr>
        <b/>
        <sz val="11"/>
        <rFont val="Times New Roman"/>
        <family val="1"/>
      </rPr>
      <t>The figures of 2013 are amended according actual expenditures. Commitments reported on PPR 2013 are now decreased.</t>
    </r>
    <r>
      <rPr>
        <sz val="11"/>
        <rFont val="Times New Roman"/>
        <family val="1"/>
      </rPr>
      <t xml:space="preserve">
The amount of $ 1,417,113.05 is an accumulative expense amount up to December 31st, 2014. </t>
    </r>
    <r>
      <rPr>
        <b/>
        <sz val="11"/>
        <rFont val="Times New Roman"/>
        <family val="1"/>
      </rPr>
      <t xml:space="preserve">The amount for 2014 (January to December 2014) is US$ 563.446,72
For 2015 indicative budget, the adjustments to the logical framework are included. Some values budgeted are already committed ($491,525) through contracts and agreements signed. </t>
    </r>
  </si>
  <si>
    <t>Photos can be seen at:  https://www.dropbox.com/s/dt3qb9oay1io2cw/ARCHIVO%20FOTOGR%C3%81FICO.docx?n=107605204</t>
  </si>
  <si>
    <t>ANNEX 4 - ADJUSTED BUDGET</t>
  </si>
  <si>
    <t>Output</t>
  </si>
  <si>
    <t>Budget Line</t>
  </si>
  <si>
    <t>Original Amount</t>
  </si>
  <si>
    <t>Adjusted Amount</t>
  </si>
  <si>
    <t>Reason</t>
  </si>
  <si>
    <t>Objective 2: Strengthen adaptive capacity of highly food insecure communities to respond to the impacts of climate change, including variability in targeted cantons in Pichincha Province and CCRJ.</t>
  </si>
  <si>
    <t>Financial information:  cumulative from project start to December 2013</t>
  </si>
  <si>
    <t>Financial information:  cumulative from project start to December 2012</t>
  </si>
  <si>
    <t>Training Modules Developed and Printed</t>
  </si>
  <si>
    <t>Stakeholder consultations and community mobilization workshops</t>
  </si>
  <si>
    <t>Outcome</t>
  </si>
  <si>
    <t>1.1. Increased awareness of communities on climate change risks</t>
  </si>
  <si>
    <t>1.1.2.Targeted parishes participate in adaptation and risk reduction awareness activities</t>
  </si>
  <si>
    <t>Community orgnization and training</t>
  </si>
  <si>
    <t>Risk reduction and other experts</t>
  </si>
  <si>
    <t>Materials developed and printed</t>
  </si>
  <si>
    <t>Gender and other technical support</t>
  </si>
  <si>
    <t>1.2. Secured ownership of adaptation measures in targeted parishes</t>
  </si>
  <si>
    <t>1.2.1. Local adaptation plans developed to reduce vulnerabilities to climate change induced food insecurity in targeted areas</t>
  </si>
  <si>
    <t>Technical assistance to develop adaptation plan methodology</t>
  </si>
  <si>
    <t>Material development and printing</t>
  </si>
  <si>
    <t>Community meetings and workshops in each community including travel</t>
  </si>
  <si>
    <t>Community facilitators</t>
  </si>
  <si>
    <t>Agreements developed with input from legal advisors, printing</t>
  </si>
  <si>
    <t>Stateholders consultations</t>
  </si>
  <si>
    <t>Travel and support</t>
  </si>
  <si>
    <t>Gender facilitators</t>
  </si>
  <si>
    <t>Materials</t>
  </si>
  <si>
    <t>1.3. Increased knowledge to manage climate change and risk, including climate variability affecting food security and nutrition</t>
  </si>
  <si>
    <t>Monitoring system in place and monitoring plan carried out according to plan</t>
  </si>
  <si>
    <t>Equipment</t>
  </si>
  <si>
    <t>Contractual services</t>
  </si>
  <si>
    <t>Technical assistance to develop adpatation plan methodology</t>
  </si>
  <si>
    <t>1.3.2. Monitoring system in place to track climate events in targeted cantons</t>
  </si>
  <si>
    <t>2.1. Increased adaptive capacity and ecosystem resilience in targeted rural parishes</t>
  </si>
  <si>
    <t>2.2. Increased capacity at parishes and institutional level to manage climate change risk in the targeted parishes</t>
  </si>
  <si>
    <t>Technical assistance</t>
  </si>
  <si>
    <t>Travel</t>
  </si>
  <si>
    <t>Technical specifications developed for all project activities</t>
  </si>
  <si>
    <t>Materials and inputs to create assets</t>
  </si>
  <si>
    <t>Community trainings and workshops</t>
  </si>
  <si>
    <t>Assesment and techncical assistance to identify possible technologies</t>
  </si>
  <si>
    <t>Materials and inputs for technical transfer</t>
  </si>
  <si>
    <t>Stragey developed</t>
  </si>
  <si>
    <t>Direct incentives - Voucher or Cash</t>
  </si>
  <si>
    <t>Facilitators</t>
  </si>
  <si>
    <t>Methology developed</t>
  </si>
  <si>
    <t>Community feedback meetings organized, including facilitators</t>
  </si>
  <si>
    <t>Development printing and publication on lessons</t>
  </si>
  <si>
    <t>Project Execution Cost</t>
  </si>
  <si>
    <t>Indirect Support Cost</t>
  </si>
  <si>
    <t>PROJECT TOTAL</t>
  </si>
  <si>
    <t>Adjusted Budget Line</t>
  </si>
  <si>
    <t>Number of Output changed to 2.1.3.</t>
  </si>
  <si>
    <t>Equipment/Materials for metheorological stations - Pichincha</t>
  </si>
  <si>
    <t>Technical Assistance/Personnel to install metheorological stations- Pichincha</t>
  </si>
  <si>
    <t>Travel and support to install and maintain metheorological stations- Pichincha</t>
  </si>
  <si>
    <t>Training and materials to install and mantain metheorological stations - Pichincha</t>
  </si>
  <si>
    <t>Equipment/Materials for climatic information system- Jubones</t>
  </si>
  <si>
    <t>Technical assistance and agreements to design and implement climatic information system- Jubones</t>
  </si>
  <si>
    <t>Technical Assistance</t>
  </si>
  <si>
    <t>Materials and inputs to create assets - Jubones</t>
  </si>
  <si>
    <t>Technical Assistance - Jubones</t>
  </si>
  <si>
    <t>Travel and Support - Jubones</t>
  </si>
  <si>
    <t>Community trainings and workshops - Jubones</t>
  </si>
  <si>
    <t>Materials and inputs to create assets - Pichincha</t>
  </si>
  <si>
    <t>Technical Assistance - Pichincha</t>
  </si>
  <si>
    <t>Travel and Support - Pichincha</t>
  </si>
  <si>
    <t>Community trainings and workshops - Pichincha</t>
  </si>
  <si>
    <t>List of participants of workshops</t>
  </si>
  <si>
    <t>Interviews and surveys with community beneficiaries, related with monitoring and follow-up processes of the project implementation</t>
  </si>
  <si>
    <t>Surveys and interviews, related with monitoring and follow-up processes of the project implementation</t>
  </si>
  <si>
    <r>
      <t>Audience report by sampling</t>
    </r>
    <r>
      <rPr>
        <sz val="11"/>
        <color rgb="FF000000"/>
        <rFont val="Times New Roman"/>
        <family val="1"/>
      </rPr>
      <t xml:space="preserve"> </t>
    </r>
  </si>
  <si>
    <t>Food security training plan</t>
  </si>
  <si>
    <r>
      <t xml:space="preserve">By the end of the project at least 30% of households (4,500) perceive to have increase their awareness on climate change threats </t>
    </r>
    <r>
      <rPr>
        <sz val="11"/>
        <color rgb="FF000000"/>
        <rFont val="Times New Roman"/>
        <family val="1"/>
      </rPr>
      <t xml:space="preserve">through two awareness campaigns (one for the </t>
    </r>
    <r>
      <rPr>
        <sz val="11"/>
        <color rgb="FF0070C0"/>
        <rFont val="Times New Roman"/>
        <family val="1"/>
      </rPr>
      <t>CCRJ</t>
    </r>
    <r>
      <rPr>
        <sz val="11"/>
        <color rgb="FF000000"/>
        <rFont val="Times New Roman"/>
        <family val="1"/>
      </rPr>
      <t xml:space="preserve"> and one for </t>
    </r>
    <r>
      <rPr>
        <sz val="11"/>
        <color rgb="FF0070C0"/>
        <rFont val="Times New Roman"/>
        <family val="1"/>
      </rPr>
      <t>GADPP</t>
    </r>
    <r>
      <rPr>
        <sz val="11"/>
        <color rgb="FF000000"/>
        <rFont val="Times New Roman"/>
        <family val="1"/>
      </rPr>
      <t xml:space="preserve">) </t>
    </r>
    <r>
      <rPr>
        <sz val="11"/>
        <color rgb="FF0070C0"/>
        <rFont val="Times New Roman"/>
        <family val="1"/>
      </rPr>
      <t>which</t>
    </r>
    <r>
      <rPr>
        <sz val="11"/>
        <color rgb="FF000000"/>
        <rFont val="Times New Roman"/>
        <family val="1"/>
      </rPr>
      <t xml:space="preserve"> have been established and implemented</t>
    </r>
  </si>
  <si>
    <t>Local development plans, operating plans, sectorial strategies, etc. incorporate strategies to climate change</t>
  </si>
  <si>
    <t>The process to include adaptation measures in the planning frameworks at the local development plans, takes longer than planned</t>
  </si>
  <si>
    <r>
      <t>By the end of the project all targeted  parishes</t>
    </r>
    <r>
      <rPr>
        <sz val="11"/>
        <color rgb="FF0070C0"/>
        <rFont val="Times New Roman"/>
        <family val="1"/>
      </rPr>
      <t xml:space="preserve"> (50)</t>
    </r>
    <r>
      <rPr>
        <sz val="11"/>
        <color rgb="FF000000"/>
        <rFont val="Times New Roman"/>
        <family val="1"/>
      </rPr>
      <t xml:space="preserve"> have adaptation plans which incorporate vulnerability reduction and food security solutions</t>
    </r>
  </si>
  <si>
    <r>
      <t xml:space="preserve">Adaptation plans </t>
    </r>
    <r>
      <rPr>
        <sz val="11"/>
        <color rgb="FF0070C0"/>
        <rFont val="Times New Roman"/>
        <family val="1"/>
      </rPr>
      <t xml:space="preserve">considers vulnerability and food security  analysis </t>
    </r>
  </si>
  <si>
    <r>
      <t xml:space="preserve">MOUs
</t>
    </r>
    <r>
      <rPr>
        <sz val="11"/>
        <color rgb="FF0070C0"/>
        <rFont val="Times New Roman"/>
        <family val="1"/>
      </rPr>
      <t>Letter of Commitments</t>
    </r>
  </si>
  <si>
    <r>
      <t xml:space="preserve">Percentage of </t>
    </r>
    <r>
      <rPr>
        <sz val="11"/>
        <color rgb="FF0070C0"/>
        <rFont val="Times New Roman"/>
        <family val="1"/>
      </rPr>
      <t>climatic information</t>
    </r>
    <r>
      <rPr>
        <sz val="11"/>
        <color rgb="FF000000"/>
        <rFont val="Times New Roman"/>
        <family val="1"/>
      </rPr>
      <t xml:space="preserve"> that meet national </t>
    </r>
    <r>
      <rPr>
        <sz val="11"/>
        <color rgb="FF0070C0"/>
        <rFont val="Times New Roman"/>
        <family val="1"/>
      </rPr>
      <t>and/or international</t>
    </r>
    <r>
      <rPr>
        <sz val="11"/>
        <color rgb="FF000000"/>
        <rFont val="Times New Roman"/>
        <family val="1"/>
      </rPr>
      <t xml:space="preserve"> meteorological standards that are used on place</t>
    </r>
  </si>
  <si>
    <r>
      <t xml:space="preserve">No </t>
    </r>
    <r>
      <rPr>
        <sz val="11"/>
        <color rgb="FF0070C0"/>
        <rFont val="Times New Roman"/>
        <family val="1"/>
      </rPr>
      <t>climatic information</t>
    </r>
    <r>
      <rPr>
        <sz val="11"/>
        <color rgb="FF000000"/>
        <rFont val="Times New Roman"/>
        <family val="1"/>
      </rPr>
      <t xml:space="preserve"> systems to cope with main disasters on place</t>
    </r>
  </si>
  <si>
    <r>
      <t xml:space="preserve">Implementation report of </t>
    </r>
    <r>
      <rPr>
        <sz val="11"/>
        <color rgb="FF0070C0"/>
        <rFont val="Times New Roman"/>
        <family val="1"/>
      </rPr>
      <t>climatic information system</t>
    </r>
    <r>
      <rPr>
        <sz val="11"/>
        <color rgb="FF000000"/>
        <rFont val="Times New Roman"/>
        <family val="1"/>
      </rPr>
      <t xml:space="preserve"> and check list of standards comply</t>
    </r>
  </si>
  <si>
    <t>Outcome/Output</t>
  </si>
  <si>
    <t>Objectively verifiable indicators</t>
  </si>
  <si>
    <t>EXPLANATION FOR CHANGE</t>
  </si>
  <si>
    <t>6 Institutional Agreements (MoU) signed:
MAE-MAGAP-WFP
MAE-CCRJ
MAE-GAD PP
WFP-CCRJ
WFP-GAD PP
8 of 50 Letter of Agreements signed for the implementation of adaptation measures:
CCRJ-Local Governments:  7 written agreements
GADPP-Local Governments: 1 written agreement</t>
  </si>
  <si>
    <t>By the end of the project at least 30% of households (4,500) perceive to have increase their awareness on climate change threats through two awareness campaigns (one for the CCRJ and one for GADPP) which have been established and implemented</t>
  </si>
  <si>
    <r>
      <t xml:space="preserve">The original </t>
    </r>
    <r>
      <rPr>
        <u/>
        <sz val="11"/>
        <color rgb="FF000000"/>
        <rFont val="Calibri"/>
        <family val="2"/>
      </rPr>
      <t>target</t>
    </r>
    <r>
      <rPr>
        <sz val="11"/>
        <color rgb="FF000000"/>
        <rFont val="Calibri"/>
        <family val="2"/>
        <charset val="1"/>
      </rPr>
      <t xml:space="preserve"> was:
</t>
    </r>
    <r>
      <rPr>
        <i/>
        <sz val="11"/>
        <color rgb="FF000000"/>
        <rFont val="Calibri"/>
        <family val="2"/>
      </rPr>
      <t>By the end of the project two 4 year awareness campaigns (one for MCRJ and one for GPP) have been established and implemented.</t>
    </r>
    <r>
      <rPr>
        <sz val="11"/>
        <color rgb="FF000000"/>
        <rFont val="Calibri"/>
        <family val="2"/>
        <charset val="1"/>
      </rPr>
      <t xml:space="preserve">
The length of the campaigns was eliminated because the design of the  campaigns took time and having them active for so long was too expensive.</t>
    </r>
  </si>
  <si>
    <t>EXPLANATION FOR CHANGE*</t>
  </si>
  <si>
    <t xml:space="preserve">137 workshops with local authorities and communities held according with the Project Capacity Building Strategy. A large awareness campaign is being implemented in the Jubones River Basin. According with reports, it reached  19,319 people in 39 parishes. This campaign includes radial messages and workshops within parishes. </t>
  </si>
  <si>
    <r>
      <t xml:space="preserve">Each of the targeted </t>
    </r>
    <r>
      <rPr>
        <sz val="11"/>
        <color rgb="FF0070C0"/>
        <rFont val="Times New Roman"/>
        <family val="1"/>
      </rPr>
      <t>local</t>
    </r>
    <r>
      <rPr>
        <sz val="11"/>
        <color rgb="FF000000"/>
        <rFont val="Times New Roman"/>
        <family val="1"/>
      </rPr>
      <t xml:space="preserve"> government has a development plan, that includes environmental issues, but it does not include adaptation measures</t>
    </r>
  </si>
  <si>
    <r>
      <t xml:space="preserve">By the end of the project all the targeted </t>
    </r>
    <r>
      <rPr>
        <sz val="11"/>
        <color rgb="FF0070C0"/>
        <rFont val="Times New Roman"/>
        <family val="1"/>
      </rPr>
      <t>local</t>
    </r>
    <r>
      <rPr>
        <sz val="11"/>
        <color rgb="FF000000"/>
        <rFont val="Times New Roman"/>
        <family val="1"/>
      </rPr>
      <t xml:space="preserve"> government have incorporated climate change variability and adaptation considerations</t>
    </r>
  </si>
  <si>
    <r>
      <t xml:space="preserve">Number of planning frameworks at </t>
    </r>
    <r>
      <rPr>
        <sz val="11"/>
        <color rgb="FF0070C0"/>
        <rFont val="Times New Roman"/>
        <family val="1"/>
      </rPr>
      <t>local</t>
    </r>
    <r>
      <rPr>
        <sz val="11"/>
        <color rgb="FF000000"/>
        <rFont val="Times New Roman"/>
        <family val="1"/>
      </rPr>
      <t xml:space="preserve"> level include change adaptation considerations</t>
    </r>
  </si>
  <si>
    <r>
      <t xml:space="preserve">Each </t>
    </r>
    <r>
      <rPr>
        <sz val="11"/>
        <color rgb="FF0070C0"/>
        <rFont val="Times New Roman"/>
        <family val="1"/>
      </rPr>
      <t>local government</t>
    </r>
    <r>
      <rPr>
        <sz val="11"/>
        <color rgb="FF000000"/>
        <rFont val="Times New Roman"/>
        <family val="1"/>
      </rPr>
      <t xml:space="preserve"> by law must have a development plan. These plans include environmental issues</t>
    </r>
  </si>
  <si>
    <r>
      <t xml:space="preserve">Number of </t>
    </r>
    <r>
      <rPr>
        <sz val="11"/>
        <color rgb="FF0070C0"/>
        <rFont val="Times New Roman"/>
        <family val="1"/>
      </rPr>
      <t>local</t>
    </r>
    <r>
      <rPr>
        <sz val="11"/>
        <color rgb="FF000000"/>
        <rFont val="Times New Roman"/>
        <family val="1"/>
      </rPr>
      <t xml:space="preserve"> adaptation plans with a vulnerability reduction and food security approach</t>
    </r>
  </si>
  <si>
    <t>Each local government by law must have a development plan. These plans include environmental issues</t>
  </si>
  <si>
    <r>
      <t xml:space="preserve">The original </t>
    </r>
    <r>
      <rPr>
        <u/>
        <sz val="11"/>
        <color rgb="FF000000"/>
        <rFont val="Times New Roman"/>
        <family val="1"/>
      </rPr>
      <t>indicator</t>
    </r>
    <r>
      <rPr>
        <sz val="11"/>
        <color rgb="FF000000"/>
        <rFont val="Times New Roman"/>
        <family val="1"/>
      </rPr>
      <t xml:space="preserve"> was:
</t>
    </r>
    <r>
      <rPr>
        <i/>
        <sz val="11"/>
        <color rgb="FF000000"/>
        <rFont val="Times New Roman"/>
        <family val="1"/>
      </rPr>
      <t>Number of institutions with increased capacity to manage adverse climate change events.</t>
    </r>
    <r>
      <rPr>
        <sz val="11"/>
        <color rgb="FF000000"/>
        <rFont val="Times New Roman"/>
        <family val="1"/>
      </rPr>
      <t xml:space="preserve">
The indicator was changed because the Output and target were established to measure agreements not capacity, so the indicator needed to be aligned.
The original</t>
    </r>
    <r>
      <rPr>
        <u/>
        <sz val="11"/>
        <color rgb="FF000000"/>
        <rFont val="Times New Roman"/>
        <family val="1"/>
      </rPr>
      <t xml:space="preserve"> target</t>
    </r>
    <r>
      <rPr>
        <sz val="11"/>
        <color rgb="FF000000"/>
        <rFont val="Times New Roman"/>
        <family val="1"/>
      </rPr>
      <t xml:space="preserve"> was:
</t>
    </r>
    <r>
      <rPr>
        <i/>
        <sz val="11"/>
        <color rgb="FF000000"/>
        <rFont val="Times New Roman"/>
        <family val="1"/>
      </rPr>
      <t>50 parishes sign agreements with required stakeholders</t>
    </r>
    <r>
      <rPr>
        <sz val="11"/>
        <color rgb="FF000000"/>
        <rFont val="Times New Roman"/>
        <family val="1"/>
      </rPr>
      <t xml:space="preserve">
The changes were introduced because MoU are signed only between Executing and Implementing Agencies. During implementation of adaptation measures, each parish is signing a Letter of Commitment, so a new target was included.</t>
    </r>
  </si>
  <si>
    <t>At least six agreements signed between interested parties (GADPP, CCRJ, MAE, UNWomen, WFP)  to manage adverse climate change events</t>
  </si>
  <si>
    <t>50 parishes sign letter of commitments for the implementation of adaptation measures</t>
  </si>
  <si>
    <t>At least six agreements signed between interested parties (GADPP, CCRJ, MAE, UNWomen, WFP)  to manage adverse climate change events.
50 parishes sign letter of commitments for the implementation of adaptation measures</t>
  </si>
  <si>
    <t>Cuzubamba</t>
  </si>
  <si>
    <t>Percentage of climatic information systems that meet national and/or international meteorological standards that are used on place</t>
  </si>
  <si>
    <t>No climatic information systems to cope with main disasters on place</t>
  </si>
  <si>
    <t>* In Annex 3 there is a new Results Framework with detailed information and justification for adjustments</t>
  </si>
  <si>
    <t>Systems in place to cover targeted parishes (50) so they take appropriate response actions following protocols</t>
  </si>
  <si>
    <r>
      <t xml:space="preserve">The original </t>
    </r>
    <r>
      <rPr>
        <u/>
        <sz val="11"/>
        <color rgb="FF000000"/>
        <rFont val="Times New Roman"/>
        <family val="1"/>
      </rPr>
      <t>indicator</t>
    </r>
    <r>
      <rPr>
        <sz val="11"/>
        <color rgb="FF000000"/>
        <rFont val="Times New Roman"/>
        <family val="1"/>
      </rPr>
      <t xml:space="preserve"> was:
</t>
    </r>
    <r>
      <rPr>
        <i/>
        <sz val="11"/>
        <color rgb="FF000000"/>
        <rFont val="Times New Roman"/>
        <family val="1"/>
      </rPr>
      <t xml:space="preserve">Percentage of early warning systems that meet national meteorological standards are used on place
</t>
    </r>
    <r>
      <rPr>
        <sz val="11"/>
        <color rgb="FF000000"/>
        <rFont val="Times New Roman"/>
        <family val="1"/>
      </rPr>
      <t xml:space="preserve">The indicator was changed because according with technical recommendations from INAMHI (the national regulatory authority in Ecuador) and CIIFEN (an international organization) when climatic scenarios are used and information generated for long time, it is better to use the term "climatic information system" instead of "early warning system" to avoid confusion with short term actions for emergency purposes.
The original </t>
    </r>
    <r>
      <rPr>
        <u/>
        <sz val="11"/>
        <color rgb="FF000000"/>
        <rFont val="Times New Roman"/>
        <family val="1"/>
      </rPr>
      <t>baseline</t>
    </r>
    <r>
      <rPr>
        <sz val="11"/>
        <color rgb="FF000000"/>
        <rFont val="Times New Roman"/>
        <family val="1"/>
      </rPr>
      <t xml:space="preserve"> was:
</t>
    </r>
    <r>
      <rPr>
        <i/>
        <sz val="11"/>
        <color rgb="FF000000"/>
        <rFont val="Times New Roman"/>
        <family val="1"/>
      </rPr>
      <t>No climatic information systems to cope with main disasters on place</t>
    </r>
    <r>
      <rPr>
        <sz val="11"/>
        <color rgb="FF000000"/>
        <rFont val="Times New Roman"/>
        <family val="1"/>
      </rPr>
      <t xml:space="preserve">
The baseline was updated accordingly with the new indicator.
The original </t>
    </r>
    <r>
      <rPr>
        <u/>
        <sz val="11"/>
        <color rgb="FF000000"/>
        <rFont val="Times New Roman"/>
        <family val="1"/>
      </rPr>
      <t>target</t>
    </r>
    <r>
      <rPr>
        <sz val="11"/>
        <color rgb="FF000000"/>
        <rFont val="Times New Roman"/>
        <family val="1"/>
      </rPr>
      <t xml:space="preserve"> was:
</t>
    </r>
    <r>
      <rPr>
        <i/>
        <sz val="11"/>
        <color rgb="FF000000"/>
        <rFont val="Times New Roman"/>
        <family val="1"/>
      </rPr>
      <t xml:space="preserve">50 systems in place and parishes able to take appropriate response actions following protocols
</t>
    </r>
    <r>
      <rPr>
        <sz val="11"/>
        <color rgb="FF000000"/>
        <rFont val="Times New Roman"/>
        <family val="1"/>
      </rPr>
      <t>The target was updated accordingly with the new indicator, maintaining the coverage for the 50 targeted parishes.</t>
    </r>
  </si>
  <si>
    <r>
      <t>Outputs 1.3.1 &amp; 1.3.2 was merged in only one Output with two indicators, the new number is 1.3.1
The original</t>
    </r>
    <r>
      <rPr>
        <u/>
        <sz val="11"/>
        <color rgb="FF000000"/>
        <rFont val="Times New Roman"/>
        <family val="1"/>
      </rPr>
      <t xml:space="preserve"> indicators </t>
    </r>
    <r>
      <rPr>
        <sz val="11"/>
        <color rgb="FF000000"/>
        <rFont val="Times New Roman"/>
        <family val="1"/>
      </rPr>
      <t xml:space="preserve">were:
</t>
    </r>
    <r>
      <rPr>
        <i/>
        <sz val="11"/>
        <color rgb="FF000000"/>
        <rFont val="Times New Roman"/>
        <family val="1"/>
      </rPr>
      <t>Number of vulnerable cantons with a designed early warning system and protocols
A basic community based system for risk monitoring</t>
    </r>
    <r>
      <rPr>
        <sz val="11"/>
        <color rgb="FF000000"/>
        <rFont val="Times New Roman"/>
        <family val="1"/>
      </rPr>
      <t xml:space="preserve">
The original </t>
    </r>
    <r>
      <rPr>
        <u/>
        <sz val="11"/>
        <color rgb="FF000000"/>
        <rFont val="Times New Roman"/>
        <family val="1"/>
      </rPr>
      <t>targets</t>
    </r>
    <r>
      <rPr>
        <sz val="11"/>
        <color rgb="FF000000"/>
        <rFont val="Times New Roman"/>
        <family val="1"/>
      </rPr>
      <t xml:space="preserve"> were:
</t>
    </r>
    <r>
      <rPr>
        <i/>
        <sz val="11"/>
        <color rgb="FF000000"/>
        <rFont val="Times New Roman"/>
        <family val="1"/>
      </rPr>
      <t xml:space="preserve">50 parishes have designed their early warning systems and protocols
30 parishes have a monitoring system to track climate events
</t>
    </r>
    <r>
      <rPr>
        <sz val="11"/>
        <color rgb="FF000000"/>
        <rFont val="Times New Roman"/>
        <family val="1"/>
      </rPr>
      <t xml:space="preserve">As the new output comprises the climatic information system and the monitoring of climatic events to attend 50 targeted parishes, the indicators and targets were updated accordingly.
</t>
    </r>
  </si>
  <si>
    <t>Eight parishes had designed adaptation measures which have been approved by the  Steering Committee (7 in Jubones &amp; 1 in Pichincha) and are under implementation; 6 are in the process of approval; 13 are finalizing designs and 18 are going to be designed in early 2015. The balance of 5 measures are going to be identified and design in 2015. Please see Annex 2 for details.</t>
  </si>
  <si>
    <t>Climate change information systems that monitors climatic events has been designed in accordance with local contexts and are being implemented in each targeted area. The two systems will cover the 50 targeted parishes.</t>
  </si>
  <si>
    <r>
      <t xml:space="preserve">By the end of the project, </t>
    </r>
    <r>
      <rPr>
        <sz val="11"/>
        <color rgb="FF0070C0"/>
        <rFont val="Times New Roman"/>
        <family val="1"/>
      </rPr>
      <t>systems in place to cover targeted parishes (50)</t>
    </r>
    <r>
      <rPr>
        <sz val="11"/>
        <color rgb="FF000000"/>
        <rFont val="Times New Roman"/>
        <family val="1"/>
      </rPr>
      <t xml:space="preserve"> so they take appropriate response actions following protocols</t>
    </r>
  </si>
  <si>
    <t>By the end of the project one climatic information system, including monitoring of climatic events, is designed and implemented in each targeted area covering needs of 50 targeted parishes</t>
  </si>
  <si>
    <t>A climatic information system and climatic meteorological stations, including monitoring of climatic events, are designed and implemented in targeted areas covering needs of 50 targeted parishes</t>
  </si>
  <si>
    <t xml:space="preserve">Number of climatic information systems in place
</t>
  </si>
  <si>
    <r>
      <t>No community activities</t>
    </r>
    <r>
      <rPr>
        <sz val="11"/>
        <color rgb="FF0070C0"/>
        <rFont val="Times New Roman"/>
        <family val="1"/>
      </rPr>
      <t xml:space="preserve"> for climate change adaptation identified and designed </t>
    </r>
    <r>
      <rPr>
        <sz val="11"/>
        <color rgb="FF000000"/>
        <rFont val="Times New Roman"/>
        <family val="1"/>
      </rPr>
      <t>the targeted rural parishes</t>
    </r>
  </si>
  <si>
    <r>
      <t>By the end of the project 50 parishes have</t>
    </r>
    <r>
      <rPr>
        <sz val="11"/>
        <color rgb="FF0070C0"/>
        <rFont val="Times New Roman"/>
        <family val="1"/>
      </rPr>
      <t xml:space="preserve"> identified</t>
    </r>
    <r>
      <rPr>
        <sz val="11"/>
        <color rgb="FF000000"/>
        <rFont val="Times New Roman"/>
        <family val="1"/>
      </rPr>
      <t xml:space="preserve"> and designed at least three concrete adaptation measures</t>
    </r>
  </si>
  <si>
    <t>No community activities for climate change adaptation identified and designed the targeted rural parishes</t>
  </si>
  <si>
    <t>50 parishes have  identified and designed at least three concrete adaptation measures</t>
  </si>
  <si>
    <t>The indicator, baseline and target were updated to show coherence with output. This output deals with the design of adaptation measures, next output is related to the implementation</t>
  </si>
  <si>
    <r>
      <t xml:space="preserve">At the end of the project, </t>
    </r>
    <r>
      <rPr>
        <sz val="11"/>
        <color rgb="FF5B9BD5"/>
        <rFont val="Times New Roman"/>
        <family val="1"/>
      </rPr>
      <t>at least 30% of parishes uses incentives to support adaptation measures implementation</t>
    </r>
  </si>
  <si>
    <t>At least 30% of parishes uses incentives to support adaptation measures implementation.</t>
  </si>
  <si>
    <t>ANNEX 3 - ADJUSTED RESULTS FRAMEWORK</t>
  </si>
  <si>
    <t>Survey data (CAS index)
Focus group discussions</t>
  </si>
  <si>
    <t>Wording and acronyms have been updated.
The project is working at the community level, but the smallest administrative unit is the parish. Most of the projects' efforts are focused on parishes.</t>
  </si>
  <si>
    <r>
      <t xml:space="preserve">The original </t>
    </r>
    <r>
      <rPr>
        <u/>
        <sz val="11"/>
        <color rgb="FF000000"/>
        <rFont val="Times New Roman"/>
        <family val="1"/>
      </rPr>
      <t>target</t>
    </r>
    <r>
      <rPr>
        <sz val="11"/>
        <color rgb="FF000000"/>
        <rFont val="Times New Roman"/>
        <family val="1"/>
      </rPr>
      <t xml:space="preserve"> was:
</t>
    </r>
    <r>
      <rPr>
        <i/>
        <sz val="11"/>
        <color rgb="FF000000"/>
        <rFont val="Times New Roman"/>
        <family val="1"/>
      </rPr>
      <t>By the end of the project, two four-year awareness campaigns (one for MCRJ and one for GPP) have been established and implemented.</t>
    </r>
    <r>
      <rPr>
        <sz val="11"/>
        <color rgb="FF000000"/>
        <rFont val="Times New Roman"/>
        <family val="1"/>
      </rPr>
      <t xml:space="preserve">
The length requirement for the campaigns was eliminated because the campaign design process took a significant amount of time, and having the campaigns active for such a long period of time was too expensive.  Evaluating the number of people impacted by the campaigns is the most important factor.</t>
    </r>
  </si>
  <si>
    <r>
      <t>Outputs 1.3.1 &amp; 1.3.2 was merged in only one Output with two indicators, the new number is 1.3.1
The original</t>
    </r>
    <r>
      <rPr>
        <u/>
        <sz val="11"/>
        <rFont val="Times New Roman"/>
        <family val="1"/>
      </rPr>
      <t xml:space="preserve"> indicators</t>
    </r>
    <r>
      <rPr>
        <sz val="11"/>
        <rFont val="Times New Roman"/>
        <family val="1"/>
      </rPr>
      <t xml:space="preserve"> were:
</t>
    </r>
    <r>
      <rPr>
        <i/>
        <sz val="11"/>
        <rFont val="Times New Roman"/>
        <family val="1"/>
      </rPr>
      <t>Number of vulnerable cantons with a designed early warning system and protocols
A basic community based system for risk monitoring</t>
    </r>
    <r>
      <rPr>
        <sz val="11"/>
        <rFont val="Times New Roman"/>
        <family val="1"/>
      </rPr>
      <t xml:space="preserve">
The original </t>
    </r>
    <r>
      <rPr>
        <u/>
        <sz val="11"/>
        <rFont val="Times New Roman"/>
        <family val="1"/>
      </rPr>
      <t>targets</t>
    </r>
    <r>
      <rPr>
        <sz val="11"/>
        <rFont val="Times New Roman"/>
        <family val="1"/>
      </rPr>
      <t xml:space="preserve"> were:
</t>
    </r>
    <r>
      <rPr>
        <i/>
        <sz val="11"/>
        <rFont val="Times New Roman"/>
        <family val="1"/>
      </rPr>
      <t>50 parishes have designed their early warning systems and protocols
30 parishes have a monitoring system to track climate events</t>
    </r>
    <r>
      <rPr>
        <sz val="11"/>
        <rFont val="Times New Roman"/>
        <family val="1"/>
      </rPr>
      <t xml:space="preserve">
Given that the new output includes the climatic information system and the monitoring of climatic events in 50 targeted parishes, the indicators and targets were updated accordingly.</t>
    </r>
  </si>
  <si>
    <t>Target was included, as the original results framework does not specify a target for this output.</t>
  </si>
  <si>
    <r>
      <t>The indicator, baseline, and target were updated in accordance with the output. This output deals with the design of adaptation measures.  O</t>
    </r>
    <r>
      <rPr>
        <sz val="11"/>
        <rFont val="Times New Roman"/>
        <family val="1"/>
      </rPr>
      <t>utput 2.1.2 is related to the implementation.</t>
    </r>
  </si>
  <si>
    <r>
      <t>The original</t>
    </r>
    <r>
      <rPr>
        <u/>
        <sz val="11"/>
        <color rgb="FF000000"/>
        <rFont val="Times New Roman"/>
        <family val="1"/>
      </rPr>
      <t xml:space="preserve"> indicator</t>
    </r>
    <r>
      <rPr>
        <sz val="11"/>
        <color rgb="FF000000"/>
        <rFont val="Times New Roman"/>
        <family val="1"/>
      </rPr>
      <t xml:space="preserve"> was:
</t>
    </r>
    <r>
      <rPr>
        <i/>
        <sz val="11"/>
        <color rgb="FF000000"/>
        <rFont val="Times New Roman"/>
        <family val="1"/>
      </rPr>
      <t xml:space="preserve">Percentage of early warning systems that meet national meteorological standards are used </t>
    </r>
    <r>
      <rPr>
        <i/>
        <sz val="11"/>
        <rFont val="Times New Roman"/>
        <family val="1"/>
      </rPr>
      <t>on place.</t>
    </r>
    <r>
      <rPr>
        <sz val="11"/>
        <color rgb="FF000000"/>
        <rFont val="Times New Roman"/>
        <family val="1"/>
      </rPr>
      <t xml:space="preserve">
The indicator was modified in accordance with the technical recommendations made by INAMHI (the national regulatory authority in Ecuador) and CIIFEN (an international organization). </t>
    </r>
    <r>
      <rPr>
        <sz val="11"/>
        <rFont val="Times New Roman"/>
        <family val="1"/>
      </rPr>
      <t xml:space="preserve">When evaluating climatic scenarios and gathering information over a long period of time, </t>
    </r>
    <r>
      <rPr>
        <sz val="11"/>
        <color rgb="FF000000"/>
        <rFont val="Times New Roman"/>
        <family val="1"/>
      </rPr>
      <t xml:space="preserve">it is better to use the term "climatic information system" instead of "early warning system" to avoid confusion with short-term actions for emergency purposes.
The original </t>
    </r>
    <r>
      <rPr>
        <u/>
        <sz val="11"/>
        <color rgb="FF000000"/>
        <rFont val="Times New Roman"/>
        <family val="1"/>
      </rPr>
      <t>baseline</t>
    </r>
    <r>
      <rPr>
        <sz val="11"/>
        <color rgb="FF000000"/>
        <rFont val="Times New Roman"/>
        <family val="1"/>
      </rPr>
      <t xml:space="preserve"> was:
</t>
    </r>
    <r>
      <rPr>
        <i/>
        <sz val="11"/>
        <color rgb="FF000000"/>
        <rFont val="Times New Roman"/>
        <family val="1"/>
      </rPr>
      <t xml:space="preserve">No climatic information systems to cope with main disasters </t>
    </r>
    <r>
      <rPr>
        <i/>
        <sz val="11"/>
        <rFont val="Times New Roman"/>
        <family val="1"/>
      </rPr>
      <t>in place</t>
    </r>
    <r>
      <rPr>
        <sz val="11"/>
        <color rgb="FF000000"/>
        <rFont val="Times New Roman"/>
        <family val="1"/>
      </rPr>
      <t xml:space="preserve">
The baseline was updated in accordance with the new indicator.
The original </t>
    </r>
    <r>
      <rPr>
        <u/>
        <sz val="11"/>
        <color rgb="FF000000"/>
        <rFont val="Times New Roman"/>
        <family val="1"/>
      </rPr>
      <t>target</t>
    </r>
    <r>
      <rPr>
        <sz val="11"/>
        <color rgb="FF000000"/>
        <rFont val="Times New Roman"/>
        <family val="1"/>
      </rPr>
      <t xml:space="preserve"> was:
</t>
    </r>
    <r>
      <rPr>
        <i/>
        <sz val="11"/>
        <color rgb="FF000000"/>
        <rFont val="Times New Roman"/>
        <family val="1"/>
      </rPr>
      <t>50 systems in place and parishes able to take appropriate response actions following protocols</t>
    </r>
    <r>
      <rPr>
        <sz val="11"/>
        <color rgb="FF000000"/>
        <rFont val="Times New Roman"/>
        <family val="1"/>
      </rPr>
      <t xml:space="preserve">
The target was updated in accordance with the new indicator, covering the 50 targeted parishes.</t>
    </r>
  </si>
  <si>
    <r>
      <t>The original</t>
    </r>
    <r>
      <rPr>
        <u/>
        <sz val="11"/>
        <color rgb="FF000000"/>
        <rFont val="Times New Roman"/>
        <family val="1"/>
      </rPr>
      <t xml:space="preserve"> indicator</t>
    </r>
    <r>
      <rPr>
        <sz val="11"/>
        <color rgb="FF000000"/>
        <rFont val="Times New Roman"/>
        <family val="1"/>
      </rPr>
      <t xml:space="preserve"> was:
</t>
    </r>
    <r>
      <rPr>
        <i/>
        <sz val="11"/>
        <color rgb="FF000000"/>
        <rFont val="Times New Roman"/>
        <family val="1"/>
      </rPr>
      <t xml:space="preserve">Number of institutions with increased capacity to manage adverse climate change events.
</t>
    </r>
    <r>
      <rPr>
        <sz val="11"/>
        <color rgb="FF000000"/>
        <rFont val="Times New Roman"/>
        <family val="1"/>
      </rPr>
      <t xml:space="preserve">The indicator was changed because the output and target were established to measure agreements, not capacity.  The indicator needed to be </t>
    </r>
    <r>
      <rPr>
        <sz val="11"/>
        <rFont val="Times New Roman"/>
        <family val="1"/>
      </rPr>
      <t>aligned with the output</t>
    </r>
    <r>
      <rPr>
        <sz val="11"/>
        <color rgb="FF000000"/>
        <rFont val="Times New Roman"/>
        <family val="1"/>
      </rPr>
      <t xml:space="preserve">.
The original </t>
    </r>
    <r>
      <rPr>
        <u/>
        <sz val="11"/>
        <color rgb="FF000000"/>
        <rFont val="Times New Roman"/>
        <family val="1"/>
      </rPr>
      <t>target</t>
    </r>
    <r>
      <rPr>
        <sz val="11"/>
        <color rgb="FF000000"/>
        <rFont val="Times New Roman"/>
        <family val="1"/>
      </rPr>
      <t xml:space="preserve"> was:
</t>
    </r>
    <r>
      <rPr>
        <i/>
        <sz val="11"/>
        <color rgb="FF000000"/>
        <rFont val="Times New Roman"/>
        <family val="1"/>
      </rPr>
      <t>50 parishes sign agreements with required stakeholders</t>
    </r>
    <r>
      <rPr>
        <sz val="11"/>
        <color rgb="FF000000"/>
        <rFont val="Times New Roman"/>
        <family val="1"/>
      </rPr>
      <t xml:space="preserve">
The changes were introduced because MoU are signed only between Executing and Implementing Agencies. During the implementation of adaptation measures, each parish signs a letter of commitment.  Therefore, a new target was created.</t>
    </r>
  </si>
  <si>
    <r>
      <t xml:space="preserve">Outputs 1.3.1 and 1.3.2 have been combined into one output, and the total budget for the two outputs is $600,000.
</t>
    </r>
    <r>
      <rPr>
        <b/>
        <sz val="11"/>
        <rFont val="Times New Roman"/>
        <family val="1"/>
      </rPr>
      <t>New Output:</t>
    </r>
    <r>
      <rPr>
        <sz val="11"/>
        <rFont val="Times New Roman"/>
        <family val="1"/>
      </rPr>
      <t xml:space="preserve">
</t>
    </r>
    <r>
      <rPr>
        <b/>
        <i/>
        <sz val="11"/>
        <rFont val="Times New Roman"/>
        <family val="1"/>
      </rPr>
      <t>1.3.1. A climatic information system/ meteorological stations system, which monitors climatic events, designed and implemented in Jubones and Pichincha in accordance with the local context.</t>
    </r>
    <r>
      <rPr>
        <sz val="11"/>
        <rFont val="Times New Roman"/>
        <family val="1"/>
      </rPr>
      <t xml:space="preserve">
For budget purposes, the amount has been divided between activities in Jubones and Pichincha.
The total budget after combining outputs 1.3.1 and 1.3.2 has not changed. The budget continues to be $600,000.</t>
    </r>
  </si>
  <si>
    <r>
      <t>Outputs 2.1.2, 2.1.3 and 2.1.4 have been combined into one output, and the total budget for the three outputs is</t>
    </r>
    <r>
      <rPr>
        <sz val="11"/>
        <color rgb="FFFF0000"/>
        <rFont val="Times New Roman"/>
        <family val="1"/>
      </rPr>
      <t xml:space="preserve"> </t>
    </r>
    <r>
      <rPr>
        <sz val="11"/>
        <rFont val="Times New Roman"/>
        <family val="1"/>
      </rPr>
      <t xml:space="preserve">$3,797,000.  
</t>
    </r>
    <r>
      <rPr>
        <b/>
        <sz val="11"/>
        <rFont val="Times New Roman"/>
        <family val="1"/>
      </rPr>
      <t xml:space="preserve">New Output:
</t>
    </r>
    <r>
      <rPr>
        <b/>
        <i/>
        <sz val="11"/>
        <rFont val="Times New Roman"/>
        <family val="1"/>
      </rPr>
      <t>2.1.2. Adaptation to climate change measures (physical assets, natural assets and technologies) are implemented in accordance with the parishes' adaptation plans</t>
    </r>
    <r>
      <rPr>
        <sz val="11"/>
        <rFont val="Times New Roman"/>
        <family val="1"/>
      </rPr>
      <t xml:space="preserve">
For budget purposes, the amount has been divided between activities in Jubones and Pichincha.
The total budget after combining outputs 2.1.2, 2.1.3 and 2.1.4 has not changed. The budget continues to be $3,797,000</t>
    </r>
  </si>
  <si>
    <t>Risk of extreme climate events which could setback gains made by the project</t>
  </si>
  <si>
    <t>Local Stakeholders lack project implementation experience and understanding of adaptation to climate change processes delay the achievement of project objectives.</t>
  </si>
  <si>
    <t xml:space="preserve">This risk remains Medium
The project has a strong emphasis on capacity building. Most of the activities have a training component to improve knowledge of adaptation to climate change, food security, and gender. Additionally, MAE's previous experience in executing adaptation projects has been used to improve project activities.
</t>
  </si>
  <si>
    <t xml:space="preserve">This risk remains Medium
The project has developed a methodology to analyze vulnerability to climate change. This studies identify the most important climatic threats of targeted parishes. Adaptation measures are designed considering the most vulnerable areas and the most important climatic threats in these areas.
Additionally, the climatic information systems that are being designed will hold updated information and will create protocols to share this information, not only with local institutions but also communities. With this climatic information, people will increase their knowledge and ability to respond to the negative effects of climate change.
</t>
  </si>
  <si>
    <r>
      <t>This risk was overcome in 2012.
Every year, the project needs to update information with the Technical Secretariat for International Cooperation (SETECI)</t>
    </r>
    <r>
      <rPr>
        <sz val="11"/>
        <rFont val="Times New Roman"/>
        <family val="1"/>
        <charset val="1"/>
      </rPr>
      <t>. In 2014, MAE reported project achievements and bottlenecks, as well as planning activities, to SETECI .</t>
    </r>
  </si>
  <si>
    <t>A guideline and strategy for capacity development has been developed (it includes training modules on climate change and food security with gender empowerment). Furthermore, specific workshops on these topics have been held with communities, local authorities and project partners. A large-scale awareness campaign with radio messages on climate change, food security and gender has been implemented in the Jubones River Basin. It reached a total of 19.319 people. This campaign was designed by an organization named Aler, contracted by MAE. The procurement process was very long and took about four months, and the consultancy was executed during four months. During the design phase, MAE, MAGAP and WFP had an active role.</t>
  </si>
  <si>
    <t>Output 1.3.1. A climatic information system, including monitoring of climatic events, designed and implemented in each targeted areas in accordance with local context.</t>
  </si>
  <si>
    <t>One climatic information system, including monitoring of climatic events, is designed and implemented in each targeted area covering needs of 50 targeted parishes</t>
  </si>
  <si>
    <t>Project has improved implementation compared with previous year. Even though financial execution rate is not as planned, most of the enabling activities for implementing concrete activities with communities are in place. The project has invested in assessing local priorities and needs which results in a broad and outstanding collection of information and documents that is guiding execution of concrete activities within communities. These activities are the result of a vast investment in time, resources, and political and technical assistance. WFP has contributed along the process with technical assistance in food security. WFP was in charge of setting the monitoring system to follow up project implementation which is functioning and delivering reports. The logical framework of the project has been adjusted to better measure advances and report impacts. According with the monitoring plan, it is expected to have the midterm evaluation during the first semester of 2015 which will be led by WFP.
During the first semester of 2014 the project faced some delays due to changes in local authorities which prevent the beginning of concrete activities that were already designed. All the technical work done before the election needs to be presented to new authorities and obtain their agreement and commitment. As these activities could not be implemented as fast as they were planning to, project efforts focused on increasing the number of vulnerability assessments and adaptation plans. 
Regarding project execution in Jubones area, according to an assessment made by MAE and the revision of the compliance with the annual work plan, the execution partner (CCRJ) is facing some difficulties regarding its strength to manage the project and its executing capacity; these weaknesses have also led to delays in project implementation. To address this situation and ensure compliance with project’s time frame and expected results, MAE is analyzing some options to ensure proper project implementation which are being discussed with WFP. One of these options is having a mixed execution modality between CCRJ and MAE. CCRJ would be responsible for execution in 7 parishes that already initiated activities and MAE would take care of 32 parishes: 16 in early 2015 and 16 in the second semester of 2015. According to MAE, this proposal will mitigate political, operational and financial risks. CCRJ will have the opportunity to demonstrate its actual interest on project execution but at the same time MAE will assure that project is executed in a timely manner. 
MAE convened an extraordinary meeting of the Project Steering Committee in January 2015 with the purpose of discussing and approving this mixed modality of execution, which was accepted by Steering Committee members. Adjustments are being organized to accelerate the implementation at various levels: political, operational, administrative and financial. This report includes an indicative budget for 2015 that will be adjusted accordingly when all new mechanisms are in place. The management of the project is based on a flexible approach to ensure that effective mechanisms are put in place for its successful implementation and for the maintenance of local coordination and participation.
Regarding execution in Pichincha area, the Government of Pichincha Province (GADPP) formally began local execution in August 2014, date when MAE finalized the studies and assessments for this area. WFP needed to facilitate a dialogue with GADPP to face political issues and after solving some problems in communication and coordination between national and local level, GADPP has shown technical strength. GADPP is ready in 2015 to invest resources in adaptation to climate change measures and the strength of climatic stations.
The project has developed an innovative methodology for assessing vulnerability that represents a good practice to be shared and replicated. As of today, 90% of targeted parishes are benefiting of vulnerability assessments and adaptation plans. Most of the parishes have already identified the adaptation measures that are going to be implemented during 2015-2016 and 7 parishes are already executing concrete activities regarding recovery of seeds, the use of organic fertilizer, the construction of fences to protect water sources, and the creation of water reservoirs, benefiting 2,129 families. The process of assessment and design has been accompanied by training and awareness activities, and gender empowerment. 
From October to December 2014, a large awareness campaign has been implemented in the Jubones River Basin to reach 19,319 people in 39 parishes. This campaign included radio messages and workshops within parishes. During 2014, training activities reached 3,159 people, 53% being women among farmers, community leaders, local, and national government and partners’ staff. In Jubones, the climatic information systems, that generate and monitor climatic events to improve information, is being designed. The priority for GADPP is to strengthen the weather station network in order to have enough and quality data for climatic analysis. All these activities are being coordinated with the national authority on climate information (INAMHI), and the systems will cover the 50 targeted parishes in both targeted areas. 
As an added value to the project, WFP and GADPP supported the printing of the second edition of the book "Plantas de la Cordillera Andina", a compilation of native plants from Cayambe and Pedro Moncayo in the province of Pichincha and Papallacta in the province of Napo that supports adaptation at the community level. It is an important contribution in moving climate change responses from the purely scientific scope to a focus on the social and gender dimensions, with a collection of local knowledge to inform and strengthen the linkages between native species, food security, gender and climate change.
During 2015, as the mechanisms are all in place and analysis done, project execution and disbursements will quickly increase substantively as most of the investments are already planned and should be done in the first part of 2015. New execution arrangements will help to do so. As indicated in the financial part of the report, it is of utmost importance that next disbursement from the Adaptation Fund to cover 2015 indicative budget is done as early as possible.</t>
  </si>
  <si>
    <t>This past year the project, which had previously experienced significant delays in implementation, has made significant progress and was able to achieve what it have not been able to in past years for various reasons. The most important advances include: a significant number of people are now aware of the project’s work; the installation of climatic alert systems is underway in each targeted area, and is supported by INIAMHI - national entity -; the monitoring system is fully operational and 90% of participating parishes have participatory adaptation plans. Regarding component 2, the implementation of adaptation measures has begun and adaptation measure profiles exist for 90% of participating parishes. The changes in government that occurred as a result of the elections that took place at the beginning of this year delayed progress, and the project team decided to adjust measures with the new government officials to be able to continue with the project. This action was critical in guaranteeing the empowerment of the new governments. This year’s achievements have also created an important knowledge base, documents, and tools for Ecuador that use an innovative approach to address climate change, food security, and gender.
The CCRJ has been undergoing a serious institutional crisis. At the moment, it does not have the structural base and support that it offered to the project with the aim of guaranteeing its successful implementation. 
A strengthening plan for the CCRJ.  The project team works closely with the CCRJ in a supporting capacity, but the CCRJ has not been open to the team's support.  Currently, a scenario proposal is being developed to improve the project's implementation strategy.  
By December, two adaptation measures start implementation in Pichincha. The climatic information system is under execution. GADPP is a strong institution that contributes to enrich project studies.
Constantly, the Steering Committee is analyzing project´s indicators in order to advise if there would be a need of adjustments considering local contexts.
During 2015-2016 new adaptation measures are going to be implemented to cover the most vulnerable communities and households as per project´s target.</t>
  </si>
  <si>
    <t xml:space="preserve">- To ensure achieving project results and impacts, the project logical framework has been adjusted at product level. These adjustments are helping the monitoring of products, activities and indicators. There are no substantial changes in the logical framework, the matrix is included in Annex 3 for your reference.
There are two major improvements at product level with the aim of strengthening coherence between the project proposal and the reality of the parish. These are:
Products 1.3.1. and 1.3.2. from the logical framework, from now on will be expressed as “One climate information management systems, that include the monitoring of climatic events, are designed and implemented in each targeted parish in accordance with local context."
It was not feasible to have early warning systems for each parish, so the Steering Committee agreed that local executing entities design and implement systems to monitor climatic events and to improve climatic information, considering the context of each area of intervention.
Products 2.1.2; 2.1.3; and 2.1.4 from the logical framework, from now on will be expressed as one product “Physical, natural and technological assets are created, improved or maintained.” These merge was conceived with the only purpose to facilitate funds administration. Adaptation to climate change measures will combine activities for physical assets, natural assets and technologies. Some times in the same parish the project will have an adaptation measure with these three categories.
- Project management arrangements are been adjusted to face challenges and weaknesses from local execution partners. One of the project´s priority is to maintain local coordination to benefit vulnerable communities so the project management team will need to stay longer on targeted areas to ensure proper execution rate.
- The instability of the CCRJ and the political transition that occurred after this year’s elections has made change and adaptation necessary.  The message that it leaves is, “Adapt and be flexible to new situations, as is required by the context”
- Staff from partner associations, including MAE (3), MAGAP (3), PMA (3); CCRJ (7), GADPP (9) and the project team (10), have participated in awareness and capacity-strengthening workshops in order to reinforce knowledge and thus improve results on the ground. 
</t>
  </si>
  <si>
    <r>
      <t>Outputs 2.1.2, 2.1.3 and 2.1.4 have been combined into one output, and there is now one budget for the three outputs.</t>
    </r>
    <r>
      <rPr>
        <sz val="11"/>
        <color rgb="FFFF0000"/>
        <rFont val="Times New Roman"/>
        <family val="1"/>
      </rPr>
      <t xml:space="preserve"> </t>
    </r>
    <r>
      <rPr>
        <sz val="11"/>
        <color rgb="FF000000"/>
        <rFont val="Times New Roman"/>
        <family val="1"/>
      </rPr>
      <t xml:space="preserve">The indicators, baseline and targets were also combined, but they were not changed.
The original </t>
    </r>
    <r>
      <rPr>
        <u/>
        <sz val="11"/>
        <color rgb="FF000000"/>
        <rFont val="Times New Roman"/>
        <family val="1"/>
      </rPr>
      <t>outputs</t>
    </r>
    <r>
      <rPr>
        <sz val="11"/>
        <color rgb="FF000000"/>
        <rFont val="Times New Roman"/>
        <family val="1"/>
      </rPr>
      <t xml:space="preserve"> were:
</t>
    </r>
    <r>
      <rPr>
        <i/>
        <sz val="11"/>
        <color rgb="FF000000"/>
        <rFont val="Times New Roman"/>
        <family val="1"/>
      </rPr>
      <t xml:space="preserve">2.1.2 Physical assets created, improved or maintained
2.1.3 Natural assets created, improved or maintained
2.1.4 Identification of adaptation technology requirement.
</t>
    </r>
    <r>
      <rPr>
        <sz val="11"/>
        <color rgb="FF000000"/>
        <rFont val="Times New Roman"/>
        <family val="1"/>
      </rPr>
      <t>This change was conceived with the only purpose to facilitate funds administration. Adaptation to climate change measures will combine activities for physical assets, natural assets and technologies. Some times in the same parish the project will have an adaptation measure with these three categories</t>
    </r>
    <r>
      <rPr>
        <i/>
        <sz val="11"/>
        <color rgb="FF000000"/>
        <rFont val="Times New Roman"/>
        <family val="1"/>
      </rPr>
      <t>.</t>
    </r>
  </si>
  <si>
    <r>
      <t xml:space="preserve">Outputs 2.1.2, 2.1.3 and 2.1.4 have been merged in one and budget was added in a sole amount. Consequently the indicators, baseline and targets were also merged but they were not changed.
The original </t>
    </r>
    <r>
      <rPr>
        <u/>
        <sz val="11"/>
        <color rgb="FF000000"/>
        <rFont val="Times New Roman"/>
        <family val="1"/>
      </rPr>
      <t>outputs</t>
    </r>
    <r>
      <rPr>
        <sz val="11"/>
        <color rgb="FF000000"/>
        <rFont val="Times New Roman"/>
        <family val="1"/>
      </rPr>
      <t xml:space="preserve"> were:
</t>
    </r>
    <r>
      <rPr>
        <i/>
        <sz val="11"/>
        <color rgb="FF000000"/>
        <rFont val="Times New Roman"/>
        <family val="1"/>
      </rPr>
      <t xml:space="preserve">2.1.2 Physical assets created, improved or maintained
2.1.3 Natural assets created, improved or maintained
2.1.4 Identification of adaptation technology requirements
</t>
    </r>
    <r>
      <rPr>
        <sz val="11"/>
        <color rgb="FF000000"/>
        <rFont val="Times New Roman"/>
        <family val="1"/>
      </rPr>
      <t>This change was conceived with the only purpose to facilitate funds administration. Adaptation to climate change measures will combine activities for physical assets, natural assets and technologies. Some times in the same parish the project will have an adaptation measure with these three categories.</t>
    </r>
  </si>
  <si>
    <t>This risk remains Medium
MAE is working to assist local governments on mainstreaming climate change. The project has established coordination mechanisms among institutions at national and local levels to incorporate climate change priorities into local planning processes. The Guide to Incorporate Climate Change into Local Planning is accompanied by a capacity-strengthening process for local governments in climate change. The project team from MAE, CCRJ and GADPP has been beneficiary of this capacity-strengthening process. 
The project hired qualified staff and contract some external consultancies to work on baseline and vulnerability studies in targeted parishes to determine their knowledge on climate change, food security, and gender. The project is also assessing the technical resources, equipment, and infrastructure available at local level. The project has also designed and now is implementing a capacity-building strategy and training modules on climate change, food and nutrition security, and gender to improve communities' knowledge and ownership and to increase their resilience. Within the project's awareness campaign in Jubones, a group of "trainer of trainers" have been formed. In Pichincha and Jubones, the design and execution of concrete activities is accompanied with awareness information to strength local knowledge.</t>
  </si>
  <si>
    <r>
      <t>This risk was reduced to Low in 2014.
The Ecuadorian National Assembly enacted the new law for water management in July 2014. SENAGUA is still the national entity in charge of water management policies. According to the decentralization law (COOTAD), local governme</t>
    </r>
    <r>
      <rPr>
        <sz val="11"/>
        <rFont val="Times New Roman"/>
        <family val="1"/>
      </rPr>
      <t>nts are responsible</t>
    </r>
    <r>
      <rPr>
        <sz val="11"/>
        <rFont val="Times New Roman"/>
        <family val="1"/>
        <charset val="1"/>
      </rPr>
      <t xml:space="preserve"> to promote adaptation measures focused on water management at the local level. Given that the project is working in line with national policies, in coordination with national entities, and in partnership with local governments in accordance with the specific competencies outlined in COOTAD, there is little risk that project activities will be impacted.</t>
    </r>
  </si>
  <si>
    <t>This risk remains Low
Close coordination with local governments and clear information shared with communities are key elements in preventing conflict at the local level. 
In 2014, project activities prioritized participatory processes to design vulnerability studies, adaptation plans, and adaptation measures.
Additionally, through the capacity-building plan, the project is increasing knowledge and ensuring community participation and gender equality so that local communities take part in decision-making and in the execution of concrete activities.  These activities are designed to increase their adaptive capacity and resilience to the impacts of climate change that affect their food security.
Before implementing adaptation measures, each parish signed a letter of commitment demonstrating its involvement in the project.</t>
  </si>
  <si>
    <r>
      <t xml:space="preserve">This risk </t>
    </r>
    <r>
      <rPr>
        <sz val="11"/>
        <rFont val="Times New Roman"/>
        <family val="1"/>
      </rPr>
      <t>remains Medium</t>
    </r>
    <r>
      <rPr>
        <sz val="11"/>
        <rFont val="Times New Roman"/>
        <family val="1"/>
        <charset val="1"/>
      </rPr>
      <t xml:space="preserve">
The Project Steering Committee (MAE, MAGAP &amp; WFP) functions well, taking care of strategic decisions and following up project execution.
The Technical Committee (MAE, MAGAP; CCRJ, GADPP, WFP &amp; Project team) meets frequently, and technical discussions facilitate project execution. Project activities are designed and implemented taking into consideration the Operational Manual and stakeholder roles and responsibilities.
Given that there are various stakeholders involved in the project's implementation, coordination issues are still the main challenge. Constantly, WFP plays a coordinator role between institutions and work very close with the Project Manager to ensure project efficiency and efficacy. New implementing arrangements that were previously explained will help to better manage the project. Implementation in Pichincha improved notably since August 2014, GADPP is demonstrating a strong technical expertise to design adaptation to climate change concrete activities under the umbrella of provincial plans and strategies. Activities in Jubones need to be improved so MAE will take execution responsibilities in Jubones.</t>
    </r>
  </si>
  <si>
    <t>This risk was reduced to Low in 2014.
The Ministry of Environment, the executing partner for this project, is also the government institution responsible for climate change policies and strategies at the national level. The National Climate Change Strategy (NSCC) was approved in 2012 to strengthen capacities in sectorial ministries and local governments and to ensure long-term sustainable activities.
 In 2014, the Ministry of the Environment published the "Explanatory Guide for the Application of General Guidelines for Climate Change Plans, Programmes and Strategies during the Process of Updating the Territorial Development Legislation Plans (PDOT)" to facilitate the incorporation of climate change adaptation measures into local government plans.
The Provincial Government of Pichincha has also developed its Institutional Climate Change Strategy, aligned with the NSCC, which came into force in 2014.
This risk has been minimized, as the national strategy of climate change is strong; and, it has been appropriated by national and local entities. The project is contributing by having coordination mechanisms among a number of actors, including national and local actors (Ministry of Environment, Ministry of Agriculture, Secretariat of Water, National Meteorological Institute, Local Government of Pichincha, Jubones Consortium and local governments) and using MAE's guide to design adaptation to climate change plans in twelve parishes in Jubones. The project helped to reinforce national policies at the local level, promoting the empowerment and participation of local governments.</t>
  </si>
  <si>
    <t>This risk remains Low.
In line with Ecuador's decentralization law (COOTAD), local governments are updating their Territorial Plans (PDOT) based on their priorities. 
The Ministry of the Environment published its "Explanatory Guide for the Application of General Guidelines for Climate Change Plans, Programmes and Strategies during the Process of Updating the Territorial Development Legislation Plans (PDOT)" to facilitate the incorporation of climate change adaptation measures into local government plans. The project team has received training regarding the use of this guide. Project activities mitigate this risk by working with parishes to develop  Climate Change Adaptation Plans using a participatory approach. Most of the adaptation measures in the Jubones River Basin include the incorporation of climate change into local government plans. The project is taking advantage of the obligation that local governments have, after the election of new authorities in early 2014, to update their PDOT. In the province of Pichincha, an institutional climate change strategy ensures the incorporation of such measures into local plans and policies.</t>
  </si>
  <si>
    <r>
      <t xml:space="preserve">This risk was changed to High.
The Public Consortium of the Jubones River Basin (CCRJ) is one of the project's local executing partners, in charge of the 39 parish in the Jubones area. CCRJ has participated in all of the project's stages since it was designed. The CCRJ, formerly </t>
    </r>
    <r>
      <rPr>
        <i/>
        <sz val="10.5"/>
        <rFont val="Times New Roman"/>
        <family val="1"/>
      </rPr>
      <t>"Mancomunidad de la Cuenca del Río Jubones," (</t>
    </r>
    <r>
      <rPr>
        <sz val="10.5"/>
        <rFont val="Times New Roman"/>
        <family val="1"/>
      </rPr>
      <t>MCRJ)</t>
    </r>
    <r>
      <rPr>
        <i/>
        <sz val="10.5"/>
        <rFont val="Times New Roman"/>
        <family val="1"/>
      </rPr>
      <t>,</t>
    </r>
    <r>
      <rPr>
        <sz val="10.5"/>
        <rFont val="Times New Roman"/>
        <family val="1"/>
      </rPr>
      <t xml:space="preserve"> carried out a process to legally form a Public Consortium in line with the decentralization law (COOTAD) during 2010-2011.</t>
    </r>
    <r>
      <rPr>
        <sz val="10.5"/>
        <color indexed="10"/>
        <rFont val="Times New Roman"/>
        <family val="1"/>
      </rPr>
      <t xml:space="preserve"> </t>
    </r>
    <r>
      <rPr>
        <sz val="10.5"/>
        <rFont val="Times New Roman"/>
        <family val="1"/>
      </rPr>
      <t>During this transition period, the provincial governments of Loja, El Oro and Azuay left the consortium, which negatively impacted the CCRJ. In 2014, after the election of new local authorities, technical and managerial staff from the CCRJ were changed, which led to a weakening of the consortium and its local partners, which represents a high risk for project implementation. Consequently, in 2014 the CCRJ demonstrated a low capacity to execute activities.
Given this situation, the Project Steering Committee entrusted a project team to support CCRJ at all levels and to develop a strengthening proposal for the CCRJ. Unfortunately, the proposal was not well-received, nor was it implemented by the CCRJ. 
The project team has worked closely with the CCRJ team in order to mitigate difficulties caused by changes in staff; over the course of one year, there were four different CCRJ managers. Two of them had a different profile than what was required and had serious weaknesses in their ability to create a strategic vision. The new manager has been given support with respect to how to reposition and strengthen the CCRJ. The three territorial partner staff positions who ensured CCRJ presence at the local level and ensured coordination within the area are not filled at this time.
MAE entrusted the Project Manager to carry out a thorough analysis of the current institutional status of the CCRJ. The Steering Committee is aware of this situation and is discussing a proposal from the Ministry of Environment to make adjustments to the project's implementation arrangements in order to address any potential risks caused by the CCRJ's lack of capacity. This new model will utilize a mixed modality for execution in Jubones. It means that both the CCRJ and MAE will be directly working with parishes to speed up the execution of adaptation measures. For the time being, CCRJ will continue working in 7 parishes, and MAE will work with the remaining 32 parishes.  Additionally, the Project Manager, who resides in Quito, will have to spend half of his/her time in the Jubones area, and a greater presence on the part of MAE's technical team in the Jubones area is needed. To address this new challenge and avoid delays, WFP has been asked to make procurement on behalf the Government of Ecuador.</t>
    </r>
  </si>
  <si>
    <t>This risk remains Medium
MAE is implementing other climate change adaptation projects (PRAA, PACC, GACC), which have produced scientific and technical information regarding climate change. A climate model using information from global models has been developed (FClimdex) to identify climate variability. In addition, MAE, CIIFEN and INAMHI are working together to produce climatic information. In 2014, new climatic scenarios where produced for Ecuador with the financial support of IDB. 
The project has been improving its methodology for vulnerability assessments to better integrate climate change adaptation and food security measures into territorial planning. The project team has developed a proven methodology that has been used to conduct rapid assessments in 45 parishes. The vulnerability results were used to prepare the adaptation plans and also are been used to design the climate information system in Jubones and Pichincha.</t>
  </si>
  <si>
    <t xml:space="preserve">This risk remains Medium
The project has developed a vulnerability study in targeted areas to set baseline indicators in accordance with the project's results framework. The indicators include climate change threats, adaptive capacities, and community resilience as it relates to food security and gender empowerment. Climate change adaptation measures are designed using all this information, which is now available for targeted areas.
In the climatic information system, historic climatic data has been taken into account. Future scenarios will have more information from meteorological stations that are going to be installed or improved during project life. With this new data set, targeted areas will have more information for decision making processes; and, national and local institutions will be able to better manage climatic models and uncertainty.
</t>
  </si>
  <si>
    <r>
      <t>This risk</t>
    </r>
    <r>
      <rPr>
        <sz val="11"/>
        <rFont val="Times New Roman"/>
        <family val="1"/>
      </rPr>
      <t xml:space="preserve"> remains High</t>
    </r>
    <r>
      <rPr>
        <sz val="11"/>
        <rFont val="Times New Roman"/>
        <family val="1"/>
        <charset val="1"/>
      </rPr>
      <t xml:space="preserve">
The Steering Committee members (MAE, MAGAP and WFP) are seeking to build a lasting and efficient relationship with local partners and other local actors. In order to strengthen local capacities and improve project implementation, the Steering Committee decided in 2013 to make changes in the project's financial arrangements. WFP is now transferring funds directly to local executing partners for implementation at the local level instead of going first through MAE. This mechanism saves time and reduces the number of processes involved in the project's implementation. Memoranda of Understanding and Annual Operating Plans have been signed with local executing partners, and a monitoring system is in place to report advances each quarter. 
The Project Steering Committee is aware of this situation and is discussing a proposal from the Ministry of Environment to make adjustments to the project's implementation arrangements in order to address any potential risks caused by the CCRJ's lack of capacity. This new model utilizes a mixed modality for execution in Jubones. It means that both the CCRJ and MAE will be working directly with parishes to speed up the execution of adaptation measures. For the time being, the CCRJ will continue working in 7 parishes, and MAE will work with the remaining 32 parishes.  Additionally, the Project Manager, who resides in Quito, will have to spend half of his/her time in Jubones area, and a greater presence on the part of MAE’s technical team in the Jubones area is needed.  To address this new challenge and avoid delays, WFP has been asked to procure goods and services on behalf MAE.
On the other hand, project execution in Pichncha is going well. Implementation in Pichincha improved notably since August 2014, GADPP is demonstrating a strong technical expertise to design and implement adaptation to climate change concrete activities under the umbrella of provincial plans and strategies. It is expected that budget execution is going to improve during 2015.</t>
    </r>
  </si>
  <si>
    <r>
      <t>This risk was raised in 2014, and is now ranked as High
Due to national regulations, international resources cannot be used to pay national taxes. Most of the procurements for goods and services must pay the sales tax (VAT), even if the purchase is made by government institutions. 
In 2014, procurement processes were delayed due to this circumstance, so the execution of adaptation measures. To faced this situation, MAE and GADPP decided to assigned their own resources to cover VAT for purchases under their responsibility. On the grounds of internacional agreements and with the agreement of the Government of Ecuador, purchases made by WFP on behalf the government are subjet of VAT return. But when purchases have to be made by CCRJ, the problem is present. The project team filled out applications with the national tax agency, the Secretariat of Cooperation, and the Ministry of Finance, to obtaina a tax exemption or VAT return for CCRJ; the results were not favorable. As an alternative, CCRJ hired a lawyer to draft an agreement to be signed with local governments to include VAT values as co-financing amounts from local governments. However, some local governments do not have budget to do so or do not agree with this proposal.
Given this situation</t>
    </r>
    <r>
      <rPr>
        <sz val="11"/>
        <rFont val="Times New Roman"/>
        <family val="1"/>
      </rPr>
      <t>, the Project Steering Committee determined that CCRJ have to initiate purchases of goods that are exempt of VAT</t>
    </r>
    <r>
      <rPr>
        <sz val="11"/>
        <rFont val="Times New Roman"/>
        <family val="1"/>
        <charset val="1"/>
      </rPr>
      <t>. Under the new joint implementation in Jubones, MAE will procure some services and will ask WFP to procure goods and services on its behalf. This mechanism is accepted by the Government of Ecuador and procurement made by WFP follow WFP rules and regulations. As WFP is allowed to recover VAT, the problem could be solved in 2015.</t>
    </r>
  </si>
  <si>
    <t>Yes, according to Ecuador’s decentralization law, projects carried out in rural areas are the responsibility of parish governments. For this reason, it was necessary to adapt and expand FORECCSA’s community-based adaptation model to function at the parish level to work with communities in a participatory manner and to ensure the empowerment and participation of local governments in the analysis and design processes, the implementation of concrete adaptation measures, and their future sustainability. It also guarantees that the project will be implemented in the 50 targeted parishes. The number of communities and households that benefit from interventions is determined by the parish vulnerability assessments and the type of intervention. Once the intervention is completed, the number of participating communities and households will be adjusted. Working at parish level facilitates primary-source data gathering and information analysis; this information could later be included in local planning. But at the same time, challenges arise in coordination issues between local and national authorities, which do not always go smoothly. 
As explained in the description of risks, after the local elections in early 2014, there exist serious weaknesses in CCRJ as an institution and in its executing capacity. These weaknesses have led to delays in the project’s implementation. To address this situation and ensure compliance with the project’s established time frame and expected results, MAE make a proposal to the Steering Committee to strengthen and improve the management arrangements. This proposal calls for a greater presence of MAE’s technical team in the Jubones River Basin area to lead project execution and recover lost time. The project will ensure that effective mechanisms are put in place for its successful implementation and for the maintenance of local coordination. MAGAP, WFP and MAE are discussing options to speed up execution in Jubones.
As implementing partner, WFP has intervened not only at the technical level but at the political level to discuss challenges through project implementation and search for solutions. The relationship between GADPP and MAE's technical teams experienced some problems during the first semester of 2014, but after a high level intervention carried out by WFP Ecuador's Representative and the Prefecto of Pichincha, things started to go more smoothly. GADPP has very strong administrative and financial structures, and during the last quarter, it has demonstrated a high-level technical capacity to design concrete activities at local level.
If WFP will be responsible of some procurement services, on behalf MAE, the VAT issue will be solved. Also WFP will apply its own rules and regulations in order to maintain accuracy, transparency and cost effectiveness of project resources. There will be a clear separation of responsibilities between those as implementing institution and those on procurement issues.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</si>
</sst>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dd\-mmm\-yyyy"/>
    <numFmt numFmtId="165" formatCode="_(* #,##0.00_);_(* \(#,##0.00\);_(* \-??_);_(@_)"/>
    <numFmt numFmtId="168" formatCode="_(* #,##0_);_(* \(#,##0\);_(* \-??_);_(@_)"/>
    <numFmt numFmtId="169" formatCode="&quot; &quot;#,##0.00&quot; &quot;;&quot; &quot;&quot;(&quot;#,##0.00&quot;)&quot;;&quot; &quot;&quot;-&quot;#&quot; &quot;;&quot; &quot;@&quot; &quot;"/>
  </numFmts>
  <fonts count="76" x14ac:knownFonts="1">
    <font>
      <sz val="11"/>
      <color rgb="FF000000"/>
      <name val="Calibri"/>
      <family val="2"/>
      <charset val="1"/>
    </font>
    <font>
      <sz val="11"/>
      <color theme="1"/>
      <name val="Calibri"/>
      <family val="2"/>
      <scheme val="minor"/>
    </font>
    <font>
      <sz val="11"/>
      <color rgb="FF000000"/>
      <name val="Times New Roman"/>
      <family val="1"/>
      <charset val="1"/>
    </font>
    <font>
      <b/>
      <sz val="14"/>
      <color rgb="FF000000"/>
      <name val="Times New Roman"/>
      <family val="1"/>
      <charset val="1"/>
    </font>
    <font>
      <b/>
      <sz val="11"/>
      <color rgb="FF000000"/>
      <name val="Times New Roman"/>
      <family val="1"/>
      <charset val="1"/>
    </font>
    <font>
      <i/>
      <sz val="11"/>
      <color rgb="FF000000"/>
      <name val="Times New Roman"/>
      <family val="1"/>
      <charset val="1"/>
    </font>
    <font>
      <u/>
      <sz val="11"/>
      <color rgb="FF0000FF"/>
      <name val="Calibri"/>
      <family val="2"/>
      <charset val="1"/>
    </font>
    <font>
      <b/>
      <sz val="16"/>
      <name val="Times New Roman"/>
      <family val="1"/>
      <charset val="1"/>
    </font>
    <font>
      <sz val="11"/>
      <name val="Times New Roman"/>
      <family val="1"/>
      <charset val="1"/>
    </font>
    <font>
      <b/>
      <sz val="11"/>
      <name val="Times New Roman"/>
      <family val="1"/>
      <charset val="1"/>
    </font>
    <font>
      <i/>
      <sz val="11"/>
      <name val="Times New Roman"/>
      <family val="1"/>
      <charset val="1"/>
    </font>
    <font>
      <sz val="11"/>
      <color rgb="FFFF0000"/>
      <name val="Times New Roman"/>
      <family val="1"/>
      <charset val="1"/>
    </font>
    <font>
      <sz val="11"/>
      <color rgb="FFFFFF99"/>
      <name val="Times New Roman"/>
      <family val="1"/>
      <charset val="1"/>
    </font>
    <font>
      <b/>
      <sz val="11"/>
      <color rgb="FFFFFFFF"/>
      <name val="Times New Roman"/>
      <family val="1"/>
      <charset val="1"/>
    </font>
    <font>
      <sz val="11"/>
      <color rgb="FF1F497D"/>
      <name val="Times New Roman"/>
      <family val="1"/>
      <charset val="1"/>
    </font>
    <font>
      <sz val="11"/>
      <color rgb="FFFF0000"/>
      <name val="Times New Roman"/>
      <family val="1"/>
    </font>
    <font>
      <b/>
      <i/>
      <sz val="11"/>
      <name val="Times New Roman"/>
      <family val="1"/>
      <charset val="1"/>
    </font>
    <font>
      <b/>
      <i/>
      <sz val="11"/>
      <color rgb="FF000000"/>
      <name val="Times New Roman"/>
      <family val="1"/>
      <charset val="1"/>
    </font>
    <font>
      <sz val="20"/>
      <color rgb="FF000000"/>
      <name val="Calibri"/>
      <family val="2"/>
      <charset val="1"/>
    </font>
    <font>
      <sz val="18"/>
      <color rgb="FF000000"/>
      <name val="Calibri"/>
      <family val="2"/>
      <charset val="1"/>
    </font>
    <font>
      <b/>
      <sz val="12"/>
      <color rgb="FF000000"/>
      <name val="Times New Roman"/>
      <family val="1"/>
      <charset val="1"/>
    </font>
    <font>
      <sz val="12"/>
      <color rgb="FF000000"/>
      <name val="Times New Roman"/>
      <family val="1"/>
      <charset val="1"/>
    </font>
    <font>
      <b/>
      <sz val="10"/>
      <color rgb="FF000000"/>
      <name val="Times New Roman"/>
      <family val="1"/>
      <charset val="1"/>
    </font>
    <font>
      <b/>
      <i/>
      <sz val="10"/>
      <color rgb="FF000000"/>
      <name val="Times New Roman"/>
      <family val="1"/>
      <charset val="1"/>
    </font>
    <font>
      <b/>
      <sz val="14"/>
      <color rgb="FFFFFFFF"/>
      <name val="Calibri"/>
      <family val="2"/>
      <charset val="1"/>
    </font>
    <font>
      <b/>
      <sz val="10"/>
      <color rgb="FFFFFFFF"/>
      <name val="Times New Roman"/>
      <family val="1"/>
      <charset val="1"/>
    </font>
    <font>
      <b/>
      <sz val="9"/>
      <color rgb="FF000000"/>
      <name val="Microsoft Sans Serif"/>
      <family val="2"/>
      <charset val="1"/>
    </font>
    <font>
      <sz val="9"/>
      <color rgb="FF000000"/>
      <name val="Microsoft Sans Serif"/>
      <family val="2"/>
      <charset val="1"/>
    </font>
    <font>
      <b/>
      <sz val="12"/>
      <color rgb="FFFFFFFF"/>
      <name val="Times New Roman"/>
      <family val="1"/>
      <charset val="1"/>
    </font>
    <font>
      <sz val="10"/>
      <color rgb="FF000000"/>
      <name val="Microsoft Sans Serif"/>
      <family val="2"/>
      <charset val="1"/>
    </font>
    <font>
      <b/>
      <sz val="10"/>
      <color rgb="FF000000"/>
      <name val="Microsoft Sans Serif"/>
      <family val="2"/>
      <charset val="1"/>
    </font>
    <font>
      <i/>
      <sz val="10"/>
      <color rgb="FF000000"/>
      <name val="Microsoft Sans Serif"/>
      <family val="2"/>
      <charset val="1"/>
    </font>
    <font>
      <sz val="11"/>
      <color rgb="FF000000"/>
      <name val="Calibri"/>
      <family val="2"/>
      <charset val="1"/>
    </font>
    <font>
      <sz val="11"/>
      <color indexed="8"/>
      <name val="Times New Roman"/>
      <family val="1"/>
    </font>
    <font>
      <sz val="11"/>
      <name val="Times New Roman"/>
      <family val="1"/>
    </font>
    <font>
      <u/>
      <sz val="11"/>
      <color theme="10"/>
      <name val="Calibri"/>
      <family val="2"/>
    </font>
    <font>
      <sz val="11"/>
      <color theme="1"/>
      <name val="Times New Roman"/>
      <family val="1"/>
    </font>
    <font>
      <b/>
      <sz val="14"/>
      <color rgb="FF000000"/>
      <name val="Times New Roman"/>
      <family val="1"/>
    </font>
    <font>
      <b/>
      <sz val="11"/>
      <color theme="1"/>
      <name val="Times New Roman"/>
      <family val="1"/>
    </font>
    <font>
      <b/>
      <sz val="11"/>
      <color indexed="8"/>
      <name val="Times New Roman"/>
      <family val="1"/>
    </font>
    <font>
      <sz val="10"/>
      <name val="Times New Roman"/>
      <family val="1"/>
    </font>
    <font>
      <sz val="11"/>
      <color indexed="9"/>
      <name val="Times New Roman"/>
      <family val="1"/>
    </font>
    <font>
      <b/>
      <sz val="11"/>
      <name val="Times New Roman"/>
      <family val="1"/>
    </font>
    <font>
      <i/>
      <sz val="11"/>
      <name val="Times New Roman"/>
      <family val="1"/>
    </font>
    <font>
      <b/>
      <sz val="11"/>
      <color rgb="FF0070C0"/>
      <name val="Times New Roman"/>
      <family val="1"/>
    </font>
    <font>
      <b/>
      <sz val="16"/>
      <name val="Times New Roman"/>
      <family val="1"/>
    </font>
    <font>
      <sz val="11"/>
      <color indexed="43"/>
      <name val="Times New Roman"/>
      <family val="1"/>
    </font>
    <font>
      <sz val="11"/>
      <color theme="0" tint="-0.249977111117893"/>
      <name val="Times New Roman"/>
      <family val="1"/>
    </font>
    <font>
      <b/>
      <sz val="11"/>
      <color theme="0"/>
      <name val="Times New Roman"/>
      <family val="1"/>
    </font>
    <font>
      <u/>
      <sz val="11"/>
      <name val="Times New Roman"/>
      <family val="1"/>
    </font>
    <font>
      <sz val="8"/>
      <color rgb="FF000000"/>
      <name val="Calibri"/>
      <family val="2"/>
      <charset val="1"/>
    </font>
    <font>
      <sz val="11"/>
      <color theme="1"/>
      <name val="Times New Roman"/>
      <family val="1"/>
      <charset val="1"/>
    </font>
    <font>
      <b/>
      <sz val="11"/>
      <color rgb="FF000000"/>
      <name val="Times New Roman"/>
      <family val="1"/>
    </font>
    <font>
      <sz val="10"/>
      <name val="Times New Roman"/>
      <family val="1"/>
      <charset val="1"/>
    </font>
    <font>
      <sz val="11"/>
      <color rgb="FF000000"/>
      <name val="Calibri"/>
      <family val="2"/>
    </font>
    <font>
      <sz val="11"/>
      <color rgb="FF000000"/>
      <name val="Times New Roman"/>
      <family val="1"/>
    </font>
    <font>
      <b/>
      <sz val="11"/>
      <color rgb="FF000000"/>
      <name val="Calibri"/>
      <family val="2"/>
    </font>
    <font>
      <sz val="11"/>
      <color theme="0"/>
      <name val="Times New Roman"/>
      <family val="1"/>
    </font>
    <font>
      <b/>
      <sz val="9"/>
      <color rgb="FF000000"/>
      <name val="Times New Roman"/>
      <family val="1"/>
    </font>
    <font>
      <b/>
      <sz val="10.5"/>
      <color rgb="FFFF0000"/>
      <name val="Times New Roman"/>
      <family val="1"/>
    </font>
    <font>
      <sz val="8"/>
      <color indexed="81"/>
      <name val="Tahoma"/>
      <family val="2"/>
    </font>
    <font>
      <b/>
      <sz val="8"/>
      <color indexed="81"/>
      <name val="Tahoma"/>
      <family val="2"/>
    </font>
    <font>
      <sz val="8"/>
      <color theme="1"/>
      <name val="Times New Roman"/>
      <family val="1"/>
    </font>
    <font>
      <b/>
      <sz val="11"/>
      <name val="Calibri"/>
      <family val="2"/>
    </font>
    <font>
      <sz val="10.5"/>
      <name val="Times New Roman"/>
      <family val="1"/>
    </font>
    <font>
      <sz val="11"/>
      <color rgb="FF0070C0"/>
      <name val="Times New Roman"/>
      <family val="1"/>
    </font>
    <font>
      <b/>
      <sz val="11"/>
      <color rgb="FF5B9BD5"/>
      <name val="Times New Roman"/>
      <family val="1"/>
    </font>
    <font>
      <sz val="11"/>
      <color rgb="FF5B9BD5"/>
      <name val="Times New Roman"/>
      <family val="1"/>
    </font>
    <font>
      <b/>
      <sz val="11"/>
      <color rgb="FF00B0F0"/>
      <name val="Times New Roman"/>
      <family val="1"/>
    </font>
    <font>
      <b/>
      <i/>
      <sz val="11"/>
      <name val="Times New Roman"/>
      <family val="1"/>
    </font>
    <font>
      <i/>
      <sz val="11"/>
      <color rgb="FF000000"/>
      <name val="Times New Roman"/>
      <family val="1"/>
    </font>
    <font>
      <i/>
      <sz val="11"/>
      <color rgb="FF000000"/>
      <name val="Calibri"/>
      <family val="2"/>
    </font>
    <font>
      <u/>
      <sz val="11"/>
      <color rgb="FF000000"/>
      <name val="Calibri"/>
      <family val="2"/>
    </font>
    <font>
      <u/>
      <sz val="11"/>
      <color rgb="FF000000"/>
      <name val="Times New Roman"/>
      <family val="1"/>
    </font>
    <font>
      <i/>
      <sz val="10.5"/>
      <name val="Times New Roman"/>
      <family val="1"/>
    </font>
    <font>
      <sz val="10.5"/>
      <color indexed="10"/>
      <name val="Times New Roman"/>
      <family val="1"/>
    </font>
  </fonts>
  <fills count="19">
    <fill>
      <patternFill patternType="none"/>
    </fill>
    <fill>
      <patternFill patternType="gray125"/>
    </fill>
    <fill>
      <patternFill patternType="solid">
        <fgColor rgb="FFD7E4BD"/>
        <bgColor rgb="FFD9D9D9"/>
      </patternFill>
    </fill>
    <fill>
      <patternFill patternType="solid">
        <fgColor rgb="FFFFFFFF"/>
        <bgColor rgb="FFEEECE1"/>
      </patternFill>
    </fill>
    <fill>
      <patternFill patternType="solid">
        <fgColor rgb="FFEEECE1"/>
        <bgColor rgb="FFD7E4BD"/>
      </patternFill>
    </fill>
    <fill>
      <patternFill patternType="solid">
        <fgColor rgb="FF77933C"/>
        <bgColor rgb="FF808080"/>
      </patternFill>
    </fill>
    <fill>
      <patternFill patternType="solid">
        <fgColor theme="6"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theme="0"/>
        <bgColor indexed="22"/>
      </patternFill>
    </fill>
    <fill>
      <patternFill patternType="solid">
        <fgColor theme="0"/>
        <bgColor rgb="FFFFFF00"/>
      </patternFill>
    </fill>
    <fill>
      <patternFill patternType="solid">
        <fgColor theme="0"/>
        <bgColor rgb="FFEEECE1"/>
      </patternFill>
    </fill>
    <fill>
      <patternFill patternType="solid">
        <fgColor theme="0"/>
        <bgColor indexed="52"/>
      </patternFill>
    </fill>
    <fill>
      <patternFill patternType="solid">
        <fgColor theme="0"/>
        <bgColor indexed="45"/>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bgColor indexed="26"/>
      </patternFill>
    </fill>
  </fills>
  <borders count="8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right style="medium">
        <color auto="1"/>
      </right>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bottom style="thin">
        <color auto="1"/>
      </bottom>
      <diagonal/>
    </border>
    <border>
      <left/>
      <right/>
      <top style="medium">
        <color auto="1"/>
      </top>
      <bottom style="medium">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right style="thin">
        <color auto="1"/>
      </right>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style="thin">
        <color indexed="64"/>
      </right>
      <top style="thin">
        <color indexed="64"/>
      </top>
      <bottom/>
      <diagonal/>
    </border>
    <border>
      <left style="thin">
        <color auto="1"/>
      </left>
      <right style="medium">
        <color indexed="64"/>
      </right>
      <top/>
      <bottom style="thin">
        <color auto="1"/>
      </bottom>
      <diagonal/>
    </border>
    <border>
      <left style="medium">
        <color auto="1"/>
      </left>
      <right style="thin">
        <color indexed="64"/>
      </right>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auto="1"/>
      </left>
      <right style="medium">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indexed="64"/>
      </right>
      <top style="medium">
        <color auto="1"/>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right style="medium">
        <color indexed="64"/>
      </right>
      <top style="thin">
        <color auto="1"/>
      </top>
      <bottom style="thin">
        <color auto="1"/>
      </bottom>
      <diagonal/>
    </border>
    <border>
      <left style="thin">
        <color indexed="8"/>
      </left>
      <right style="thin">
        <color indexed="8"/>
      </right>
      <top style="thin">
        <color indexed="8"/>
      </top>
      <bottom style="thin">
        <color indexed="8"/>
      </bottom>
      <diagonal/>
    </border>
    <border>
      <left style="medium">
        <color auto="1"/>
      </left>
      <right style="medium">
        <color auto="1"/>
      </right>
      <top style="thin">
        <color auto="1"/>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auto="1"/>
      </bottom>
      <diagonal/>
    </border>
    <border>
      <left/>
      <right style="thin">
        <color auto="1"/>
      </right>
      <top style="medium">
        <color indexed="64"/>
      </top>
      <bottom style="medium">
        <color indexed="64"/>
      </bottom>
      <diagonal/>
    </border>
    <border>
      <left style="medium">
        <color auto="1"/>
      </left>
      <right style="medium">
        <color auto="1"/>
      </right>
      <top style="thin">
        <color indexed="64"/>
      </top>
      <bottom/>
      <diagonal/>
    </border>
    <border>
      <left style="medium">
        <color auto="1"/>
      </left>
      <right/>
      <top style="thin">
        <color indexed="64"/>
      </top>
      <bottom/>
      <diagonal/>
    </border>
    <border>
      <left/>
      <right style="medium">
        <color auto="1"/>
      </right>
      <top style="thin">
        <color indexed="64"/>
      </top>
      <bottom/>
      <diagonal/>
    </border>
    <border>
      <left style="medium">
        <color indexed="64"/>
      </left>
      <right style="medium">
        <color indexed="64"/>
      </right>
      <top style="thin">
        <color indexed="64"/>
      </top>
      <bottom style="thin">
        <color indexed="64"/>
      </bottom>
      <diagonal/>
    </border>
  </borders>
  <cellStyleXfs count="9">
    <xf numFmtId="0" fontId="0" fillId="0" borderId="0"/>
    <xf numFmtId="165" fontId="32" fillId="0" borderId="0" applyBorder="0" applyProtection="0"/>
    <xf numFmtId="9" fontId="32" fillId="0" borderId="0" applyBorder="0" applyProtection="0"/>
    <xf numFmtId="0" fontId="6" fillId="0" borderId="0" applyBorder="0" applyProtection="0"/>
    <xf numFmtId="0" fontId="1" fillId="0" borderId="0"/>
    <xf numFmtId="0" fontId="35" fillId="0" borderId="0" applyNumberFormat="0" applyFill="0" applyBorder="0" applyAlignment="0" applyProtection="0">
      <alignment vertical="top"/>
      <protection locked="0"/>
    </xf>
    <xf numFmtId="43" fontId="1" fillId="0" borderId="0" applyFont="0" applyFill="0" applyBorder="0" applyAlignment="0" applyProtection="0"/>
    <xf numFmtId="9" fontId="1" fillId="0" borderId="0" applyFont="0" applyFill="0" applyBorder="0" applyAlignment="0" applyProtection="0"/>
    <xf numFmtId="169" fontId="54" fillId="0" borderId="0"/>
  </cellStyleXfs>
  <cellXfs count="736">
    <xf numFmtId="0" fontId="0" fillId="0" borderId="0" xfId="0"/>
    <xf numFmtId="0" fontId="2" fillId="2" borderId="2" xfId="0" applyFont="1" applyFill="1" applyBorder="1" applyProtection="1"/>
    <xf numFmtId="0" fontId="2" fillId="2" borderId="3" xfId="0" applyFont="1" applyFill="1" applyBorder="1" applyProtection="1"/>
    <xf numFmtId="0" fontId="2" fillId="2" borderId="0" xfId="0" applyFont="1" applyFill="1" applyBorder="1" applyAlignment="1" applyProtection="1">
      <alignment horizontal="right"/>
    </xf>
    <xf numFmtId="0" fontId="2" fillId="2" borderId="6" xfId="0" applyFont="1" applyFill="1" applyBorder="1" applyProtection="1"/>
    <xf numFmtId="0" fontId="2" fillId="2" borderId="0" xfId="0" applyFont="1" applyFill="1" applyBorder="1" applyProtection="1"/>
    <xf numFmtId="0" fontId="4" fillId="2" borderId="0" xfId="0" applyFont="1" applyFill="1" applyBorder="1" applyProtection="1"/>
    <xf numFmtId="0" fontId="2" fillId="2" borderId="14" xfId="0" applyFont="1" applyFill="1" applyBorder="1" applyProtection="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8" fillId="2" borderId="6" xfId="0" applyFont="1" applyFill="1" applyBorder="1" applyAlignment="1" applyProtection="1">
      <alignment vertical="top" wrapText="1"/>
    </xf>
    <xf numFmtId="0" fontId="8" fillId="2" borderId="4" xfId="0" applyFont="1" applyFill="1" applyBorder="1" applyAlignment="1" applyProtection="1">
      <alignment vertical="top" wrapText="1"/>
    </xf>
    <xf numFmtId="0" fontId="8" fillId="2" borderId="0" xfId="0" applyFont="1" applyFill="1" applyBorder="1" applyProtection="1"/>
    <xf numFmtId="0" fontId="8" fillId="2" borderId="0" xfId="0" applyFont="1" applyFill="1" applyBorder="1" applyAlignment="1" applyProtection="1">
      <alignment vertical="top" wrapText="1"/>
    </xf>
    <xf numFmtId="0" fontId="9" fillId="3" borderId="5" xfId="0" applyFont="1" applyFill="1" applyBorder="1" applyAlignment="1" applyProtection="1">
      <alignment vertical="top" wrapText="1"/>
    </xf>
    <xf numFmtId="0" fontId="9" fillId="3" borderId="5" xfId="0" applyFont="1" applyFill="1" applyBorder="1" applyAlignment="1" applyProtection="1">
      <alignment horizontal="center" vertical="top" wrapText="1"/>
    </xf>
    <xf numFmtId="0" fontId="8" fillId="3" borderId="9" xfId="0" applyFont="1" applyFill="1" applyBorder="1" applyAlignment="1" applyProtection="1">
      <alignment vertical="top" wrapText="1"/>
    </xf>
    <xf numFmtId="0" fontId="8" fillId="3" borderId="15" xfId="0" applyFont="1" applyFill="1" applyBorder="1" applyAlignment="1" applyProtection="1">
      <alignment horizontal="center" vertical="top" wrapText="1"/>
    </xf>
    <xf numFmtId="0" fontId="8" fillId="3" borderId="9" xfId="0" applyFont="1" applyFill="1" applyBorder="1" applyAlignment="1" applyProtection="1">
      <alignment horizontal="center" vertical="top" wrapText="1"/>
    </xf>
    <xf numFmtId="0" fontId="0" fillId="2" borderId="12" xfId="0" applyFont="1" applyFill="1" applyBorder="1" applyAlignment="1" applyProtection="1">
      <alignment vertical="top" wrapText="1"/>
    </xf>
    <xf numFmtId="0" fontId="0" fillId="2" borderId="13" xfId="0" applyFont="1" applyFill="1" applyBorder="1" applyAlignment="1" applyProtection="1">
      <alignment vertical="top" wrapText="1"/>
    </xf>
    <xf numFmtId="0" fontId="0" fillId="2" borderId="14" xfId="0" applyFont="1" applyFill="1" applyBorder="1" applyAlignment="1" applyProtection="1">
      <alignment vertical="top" wrapText="1"/>
    </xf>
    <xf numFmtId="0" fontId="2" fillId="0" borderId="0" xfId="0" applyFont="1"/>
    <xf numFmtId="0" fontId="2" fillId="0" borderId="0" xfId="0" applyFont="1" applyAlignment="1">
      <alignment horizontal="left" vertical="center"/>
    </xf>
    <xf numFmtId="0" fontId="2" fillId="2" borderId="2" xfId="0" applyFont="1" applyFill="1" applyBorder="1"/>
    <xf numFmtId="0" fontId="2" fillId="2" borderId="3" xfId="0" applyFont="1" applyFill="1" applyBorder="1"/>
    <xf numFmtId="0" fontId="2" fillId="2" borderId="0" xfId="0" applyFont="1" applyFill="1" applyBorder="1" applyAlignment="1" applyProtection="1">
      <alignment horizontal="left" vertical="center"/>
    </xf>
    <xf numFmtId="0" fontId="2" fillId="2" borderId="0" xfId="0" applyFont="1" applyFill="1" applyBorder="1" applyAlignment="1" applyProtection="1">
      <alignment horizontal="left" vertical="center" wrapText="1"/>
    </xf>
    <xf numFmtId="0" fontId="4" fillId="2" borderId="0" xfId="0" applyFont="1" applyFill="1" applyBorder="1" applyAlignment="1" applyProtection="1">
      <alignment horizontal="left" vertical="center" wrapText="1"/>
    </xf>
    <xf numFmtId="0" fontId="2" fillId="2" borderId="13" xfId="0" applyFont="1" applyFill="1" applyBorder="1" applyAlignment="1" applyProtection="1">
      <alignment horizontal="left" vertical="center" wrapText="1"/>
    </xf>
    <xf numFmtId="0" fontId="2" fillId="2" borderId="13" xfId="0" applyFont="1" applyFill="1" applyBorder="1" applyAlignment="1" applyProtection="1">
      <alignment vertical="top" wrapText="1"/>
    </xf>
    <xf numFmtId="0" fontId="9" fillId="2" borderId="0" xfId="0" applyFont="1" applyFill="1" applyBorder="1" applyAlignment="1" applyProtection="1">
      <alignment vertical="top" wrapText="1"/>
    </xf>
    <xf numFmtId="0" fontId="10" fillId="2" borderId="0" xfId="0" applyFont="1" applyFill="1" applyBorder="1" applyAlignment="1" applyProtection="1">
      <alignment horizontal="left" vertical="center" wrapText="1"/>
    </xf>
    <xf numFmtId="0" fontId="0" fillId="0" borderId="0" xfId="0" applyBorder="1"/>
    <xf numFmtId="0" fontId="8" fillId="3" borderId="15" xfId="0" applyFont="1" applyFill="1" applyBorder="1" applyAlignment="1" applyProtection="1">
      <alignment vertical="top" wrapText="1"/>
    </xf>
    <xf numFmtId="0" fontId="9" fillId="3" borderId="28" xfId="0" applyFont="1" applyFill="1" applyBorder="1" applyAlignment="1" applyProtection="1">
      <alignment horizontal="center" vertical="top" wrapText="1"/>
    </xf>
    <xf numFmtId="0" fontId="0" fillId="0" borderId="0" xfId="0" applyAlignment="1">
      <alignment horizontal="left" vertical="center"/>
    </xf>
    <xf numFmtId="0" fontId="0" fillId="0" borderId="0" xfId="0" applyAlignment="1"/>
    <xf numFmtId="0" fontId="2" fillId="2" borderId="1" xfId="0" applyFont="1" applyFill="1" applyBorder="1" applyProtection="1"/>
    <xf numFmtId="0" fontId="2" fillId="2" borderId="2" xfId="0" applyFont="1" applyFill="1" applyBorder="1" applyAlignment="1" applyProtection="1">
      <alignment horizontal="left" vertical="center"/>
    </xf>
    <xf numFmtId="0" fontId="0" fillId="2" borderId="2" xfId="0" applyFill="1" applyBorder="1" applyAlignment="1"/>
    <xf numFmtId="0" fontId="7" fillId="2" borderId="6" xfId="0" applyFont="1" applyFill="1" applyBorder="1" applyAlignment="1" applyProtection="1"/>
    <xf numFmtId="0" fontId="2" fillId="2" borderId="4" xfId="0" applyFont="1" applyFill="1" applyBorder="1" applyProtection="1"/>
    <xf numFmtId="0" fontId="10" fillId="2" borderId="0" xfId="0" applyFont="1" applyFill="1" applyBorder="1" applyAlignment="1" applyProtection="1">
      <alignment horizontal="center" wrapText="1"/>
    </xf>
    <xf numFmtId="0" fontId="0" fillId="2" borderId="0" xfId="0" applyFill="1" applyBorder="1" applyAlignment="1"/>
    <xf numFmtId="0" fontId="4" fillId="2" borderId="0" xfId="0" applyFont="1" applyFill="1" applyBorder="1" applyAlignment="1" applyProtection="1">
      <alignment horizontal="center" vertical="center" wrapText="1"/>
    </xf>
    <xf numFmtId="0" fontId="2" fillId="2" borderId="4" xfId="0" applyFont="1" applyFill="1" applyBorder="1" applyAlignment="1" applyProtection="1">
      <alignment horizontal="left" vertical="center"/>
    </xf>
    <xf numFmtId="0" fontId="4" fillId="2" borderId="6" xfId="0" applyFont="1" applyFill="1" applyBorder="1" applyAlignment="1" applyProtection="1">
      <alignment horizontal="left" vertical="center" wrapText="1"/>
    </xf>
    <xf numFmtId="0" fontId="2" fillId="2" borderId="6" xfId="0" applyFont="1" applyFill="1" applyBorder="1" applyAlignment="1" applyProtection="1">
      <alignment horizontal="left" vertical="center"/>
    </xf>
    <xf numFmtId="0" fontId="2" fillId="4" borderId="0" xfId="0" applyFont="1" applyFill="1" applyBorder="1" applyAlignment="1" applyProtection="1">
      <alignment horizontal="right" vertical="center"/>
    </xf>
    <xf numFmtId="0" fontId="2" fillId="2" borderId="0" xfId="0" applyFont="1" applyFill="1" applyBorder="1" applyAlignment="1" applyProtection="1">
      <alignment horizontal="right" vertical="center"/>
    </xf>
    <xf numFmtId="0" fontId="11" fillId="2" borderId="0" xfId="0" applyFont="1" applyFill="1" applyBorder="1" applyAlignment="1" applyProtection="1">
      <alignment horizontal="left" vertical="center"/>
    </xf>
    <xf numFmtId="0" fontId="0" fillId="0" borderId="0" xfId="0"/>
    <xf numFmtId="0" fontId="5" fillId="2" borderId="0" xfId="0" applyFont="1" applyFill="1" applyBorder="1" applyAlignment="1" applyProtection="1"/>
    <xf numFmtId="0" fontId="0" fillId="2" borderId="0" xfId="0" applyFill="1"/>
    <xf numFmtId="0" fontId="0" fillId="3" borderId="5" xfId="0" applyFill="1" applyBorder="1" applyAlignment="1">
      <alignment horizontal="left" vertical="center"/>
    </xf>
    <xf numFmtId="0" fontId="0" fillId="3" borderId="5" xfId="0" applyFill="1" applyBorder="1" applyAlignment="1">
      <alignment horizontal="center" vertical="center"/>
    </xf>
    <xf numFmtId="0" fontId="2" fillId="4" borderId="5" xfId="0" applyFont="1" applyFill="1" applyBorder="1" applyAlignment="1" applyProtection="1">
      <alignment horizontal="center" vertical="center"/>
    </xf>
    <xf numFmtId="0" fontId="12" fillId="2" borderId="0" xfId="0" applyFont="1" applyFill="1" applyBorder="1" applyAlignment="1" applyProtection="1">
      <alignment vertical="top" wrapText="1"/>
    </xf>
    <xf numFmtId="0" fontId="2" fillId="3" borderId="7" xfId="0" applyFont="1" applyFill="1" applyBorder="1" applyAlignment="1" applyProtection="1">
      <alignment horizontal="left" vertical="top" wrapText="1"/>
    </xf>
    <xf numFmtId="0" fontId="2" fillId="3" borderId="9" xfId="0" applyFont="1" applyFill="1" applyBorder="1" applyAlignment="1" applyProtection="1">
      <alignment horizontal="left" vertical="top" wrapText="1"/>
    </xf>
    <xf numFmtId="0" fontId="2" fillId="3" borderId="11" xfId="0" applyFont="1" applyFill="1" applyBorder="1" applyAlignment="1" applyProtection="1">
      <alignment horizontal="left" vertical="top" wrapText="1"/>
    </xf>
    <xf numFmtId="0" fontId="2" fillId="2" borderId="12" xfId="0" applyFont="1" applyFill="1" applyBorder="1" applyProtection="1"/>
    <xf numFmtId="0" fontId="0" fillId="2" borderId="13" xfId="0" applyFill="1" applyBorder="1" applyAlignment="1"/>
    <xf numFmtId="0" fontId="4" fillId="2" borderId="5" xfId="0" applyFont="1" applyFill="1" applyBorder="1" applyAlignment="1">
      <alignment horizontal="center" vertical="center" wrapText="1"/>
    </xf>
    <xf numFmtId="0" fontId="4" fillId="3" borderId="5" xfId="0" applyFont="1" applyFill="1" applyBorder="1" applyAlignment="1" applyProtection="1">
      <alignment horizontal="center" vertical="center" wrapText="1"/>
    </xf>
    <xf numFmtId="0" fontId="4" fillId="3" borderId="28" xfId="0" applyFont="1" applyFill="1" applyBorder="1" applyAlignment="1" applyProtection="1">
      <alignment horizontal="center" vertical="center" wrapText="1"/>
    </xf>
    <xf numFmtId="0" fontId="2" fillId="2" borderId="34" xfId="0" applyFont="1" applyFill="1" applyBorder="1" applyAlignment="1" applyProtection="1">
      <alignment horizontal="left" vertical="center" wrapText="1"/>
    </xf>
    <xf numFmtId="0" fontId="2" fillId="2" borderId="8" xfId="0" applyFont="1" applyFill="1" applyBorder="1" applyAlignment="1" applyProtection="1">
      <alignment horizontal="left" vertical="center" wrapText="1"/>
    </xf>
    <xf numFmtId="0" fontId="2" fillId="2" borderId="12" xfId="0" applyFont="1" applyFill="1" applyBorder="1" applyAlignment="1" applyProtection="1">
      <alignment vertical="center"/>
    </xf>
    <xf numFmtId="0" fontId="2" fillId="2" borderId="13" xfId="0" applyFont="1" applyFill="1" applyBorder="1" applyAlignment="1" applyProtection="1">
      <alignment vertical="center"/>
    </xf>
    <xf numFmtId="0" fontId="2" fillId="2" borderId="14" xfId="0" applyFont="1" applyFill="1" applyBorder="1" applyAlignment="1" applyProtection="1">
      <alignment vertical="center"/>
    </xf>
    <xf numFmtId="0" fontId="2" fillId="2" borderId="1" xfId="0" applyFont="1" applyFill="1" applyBorder="1"/>
    <xf numFmtId="0" fontId="2" fillId="2" borderId="4" xfId="0" applyFont="1" applyFill="1" applyBorder="1"/>
    <xf numFmtId="0" fontId="2" fillId="2" borderId="6" xfId="0" applyFont="1" applyFill="1" applyBorder="1"/>
    <xf numFmtId="0" fontId="2" fillId="2" borderId="0" xfId="0" applyFont="1" applyFill="1" applyBorder="1"/>
    <xf numFmtId="0" fontId="5" fillId="2" borderId="0" xfId="0" applyFont="1" applyFill="1" applyBorder="1"/>
    <xf numFmtId="0" fontId="4" fillId="0" borderId="5" xfId="0" applyFont="1" applyBorder="1" applyAlignment="1">
      <alignment horizontal="center" vertical="top" wrapText="1"/>
    </xf>
    <xf numFmtId="0" fontId="4" fillId="0" borderId="35" xfId="0" applyFont="1" applyBorder="1" applyAlignment="1">
      <alignment horizontal="center" vertical="top" wrapText="1"/>
    </xf>
    <xf numFmtId="0" fontId="2" fillId="0" borderId="33" xfId="0" applyFont="1" applyBorder="1" applyAlignment="1">
      <alignment vertical="top" wrapText="1"/>
    </xf>
    <xf numFmtId="0" fontId="2" fillId="0" borderId="8" xfId="0" applyFont="1" applyBorder="1" applyAlignment="1">
      <alignment vertical="top" wrapText="1"/>
    </xf>
    <xf numFmtId="0" fontId="2" fillId="0" borderId="5" xfId="0" applyFont="1" applyBorder="1" applyAlignment="1">
      <alignment vertical="top" wrapText="1"/>
    </xf>
    <xf numFmtId="0" fontId="4" fillId="0" borderId="5" xfId="0" applyFont="1" applyBorder="1" applyAlignment="1">
      <alignment horizontal="center" vertical="top"/>
    </xf>
    <xf numFmtId="0" fontId="2" fillId="0" borderId="5" xfId="0" applyFont="1" applyBorder="1" applyAlignment="1">
      <alignment vertical="center"/>
    </xf>
    <xf numFmtId="0" fontId="2" fillId="0" borderId="5" xfId="0" applyFont="1" applyBorder="1" applyAlignment="1">
      <alignment vertical="center" wrapText="1"/>
    </xf>
    <xf numFmtId="0" fontId="2" fillId="2" borderId="12" xfId="0" applyFont="1" applyFill="1" applyBorder="1"/>
    <xf numFmtId="0" fontId="2" fillId="2" borderId="13" xfId="0" applyFont="1" applyFill="1" applyBorder="1"/>
    <xf numFmtId="0" fontId="2" fillId="2" borderId="14" xfId="0" applyFont="1" applyFill="1" applyBorder="1"/>
    <xf numFmtId="0" fontId="0" fillId="0" borderId="0" xfId="0" applyBorder="1"/>
    <xf numFmtId="0" fontId="18" fillId="2" borderId="1" xfId="0" applyFont="1" applyFill="1" applyBorder="1" applyAlignment="1">
      <alignment vertical="center"/>
    </xf>
    <xf numFmtId="0" fontId="18" fillId="2" borderId="4" xfId="0" applyFont="1" applyFill="1" applyBorder="1" applyAlignment="1">
      <alignment vertical="center"/>
    </xf>
    <xf numFmtId="0" fontId="18" fillId="2" borderId="0" xfId="0" applyFont="1" applyFill="1" applyBorder="1" applyAlignment="1">
      <alignment vertical="center"/>
    </xf>
    <xf numFmtId="0" fontId="0" fillId="2" borderId="0" xfId="0" applyFill="1" applyBorder="1"/>
    <xf numFmtId="0" fontId="0" fillId="2" borderId="6" xfId="0" applyFill="1" applyBorder="1"/>
    <xf numFmtId="0" fontId="6" fillId="3" borderId="0" xfId="3" applyFill="1" applyBorder="1" applyAlignment="1" applyProtection="1">
      <alignment horizontal="center" vertical="top" wrapText="1"/>
    </xf>
    <xf numFmtId="0" fontId="0" fillId="3" borderId="0" xfId="0" applyFill="1"/>
    <xf numFmtId="0" fontId="0" fillId="0" borderId="0" xfId="0" applyAlignment="1">
      <alignment horizontal="center" vertical="center"/>
    </xf>
    <xf numFmtId="0" fontId="25" fillId="5" borderId="5" xfId="0" applyFont="1" applyFill="1" applyBorder="1" applyAlignment="1">
      <alignment horizontal="center" vertical="center" wrapText="1"/>
    </xf>
    <xf numFmtId="0" fontId="25" fillId="5" borderId="35" xfId="0" applyFont="1" applyFill="1" applyBorder="1" applyAlignment="1">
      <alignment horizontal="center" vertical="center" wrapText="1"/>
    </xf>
    <xf numFmtId="0" fontId="0" fillId="0" borderId="0" xfId="0" applyAlignment="1">
      <alignment horizontal="left"/>
    </xf>
    <xf numFmtId="0" fontId="26" fillId="0" borderId="22" xfId="0" applyFont="1" applyBorder="1" applyAlignment="1" applyProtection="1">
      <alignment vertical="top" wrapText="1"/>
    </xf>
    <xf numFmtId="0" fontId="21" fillId="2" borderId="34" xfId="0" applyFont="1" applyFill="1" applyBorder="1" applyAlignment="1">
      <alignment horizontal="center" vertical="center" wrapText="1"/>
    </xf>
    <xf numFmtId="0" fontId="26" fillId="0" borderId="22" xfId="0" applyFont="1" applyBorder="1" applyAlignment="1" applyProtection="1">
      <alignment horizontal="left" vertical="top" wrapText="1"/>
    </xf>
    <xf numFmtId="0" fontId="21" fillId="2" borderId="5" xfId="0" applyFont="1" applyFill="1" applyBorder="1" applyAlignment="1">
      <alignment horizontal="center" vertical="center" wrapText="1"/>
    </xf>
    <xf numFmtId="0" fontId="0" fillId="0" borderId="0" xfId="0" applyBorder="1" applyAlignment="1">
      <alignment horizontal="left"/>
    </xf>
    <xf numFmtId="0" fontId="21" fillId="3" borderId="34" xfId="0" applyFont="1" applyFill="1" applyBorder="1" applyAlignment="1">
      <alignment vertical="top" wrapText="1"/>
    </xf>
    <xf numFmtId="0" fontId="0" fillId="3" borderId="0" xfId="0" applyFill="1" applyBorder="1"/>
    <xf numFmtId="0" fontId="28" fillId="5" borderId="35"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vertical="center"/>
    </xf>
    <xf numFmtId="0" fontId="26" fillId="0" borderId="19" xfId="0" applyFont="1" applyBorder="1" applyAlignment="1" applyProtection="1">
      <alignment vertical="top" wrapText="1"/>
    </xf>
    <xf numFmtId="0" fontId="25" fillId="5" borderId="3" xfId="0" applyFont="1" applyFill="1" applyBorder="1" applyAlignment="1">
      <alignment horizontal="center" vertical="center" wrapText="1"/>
    </xf>
    <xf numFmtId="0" fontId="21" fillId="3" borderId="0" xfId="0" applyFont="1" applyFill="1" applyBorder="1" applyAlignment="1">
      <alignment horizontal="left" vertical="top" wrapText="1"/>
    </xf>
    <xf numFmtId="0" fontId="21" fillId="3" borderId="0" xfId="0" applyFont="1" applyFill="1" applyBorder="1" applyAlignment="1">
      <alignment horizontal="center" vertical="center" wrapText="1"/>
    </xf>
    <xf numFmtId="0" fontId="29" fillId="3" borderId="0" xfId="0" applyFont="1" applyFill="1" applyBorder="1" applyAlignment="1" applyProtection="1">
      <alignment vertical="top" wrapText="1"/>
    </xf>
    <xf numFmtId="0" fontId="21" fillId="3" borderId="0" xfId="0" applyFont="1" applyFill="1" applyBorder="1" applyAlignment="1">
      <alignment horizontal="center" vertical="top" wrapText="1"/>
    </xf>
    <xf numFmtId="0" fontId="28" fillId="5" borderId="28" xfId="0" applyFont="1" applyFill="1" applyBorder="1" applyAlignment="1">
      <alignment horizontal="center" vertical="center" wrapText="1"/>
    </xf>
    <xf numFmtId="0" fontId="30" fillId="2" borderId="22" xfId="0" applyFont="1" applyFill="1" applyBorder="1" applyAlignment="1" applyProtection="1">
      <alignment horizontal="left" vertical="top" wrapText="1"/>
    </xf>
    <xf numFmtId="0" fontId="30" fillId="2" borderId="19" xfId="0" applyFont="1" applyFill="1" applyBorder="1" applyAlignment="1" applyProtection="1">
      <alignment vertical="top" wrapText="1"/>
    </xf>
    <xf numFmtId="0" fontId="8" fillId="3" borderId="10" xfId="0" applyFont="1" applyFill="1" applyBorder="1" applyAlignment="1" applyProtection="1">
      <alignment vertical="top" wrapText="1"/>
    </xf>
    <xf numFmtId="0" fontId="36" fillId="0" borderId="0" xfId="0" applyFont="1" applyFill="1" applyAlignment="1" applyProtection="1">
      <alignment horizontal="right"/>
    </xf>
    <xf numFmtId="0" fontId="36" fillId="0" borderId="0" xfId="0" applyFont="1" applyFill="1" applyProtection="1"/>
    <xf numFmtId="0" fontId="36" fillId="0" borderId="0" xfId="0" applyFont="1" applyProtection="1"/>
    <xf numFmtId="0" fontId="36" fillId="6" borderId="1" xfId="0" applyFont="1" applyFill="1" applyBorder="1" applyAlignment="1" applyProtection="1">
      <alignment horizontal="right"/>
    </xf>
    <xf numFmtId="0" fontId="36" fillId="6" borderId="2" xfId="0" applyFont="1" applyFill="1" applyBorder="1" applyAlignment="1" applyProtection="1">
      <alignment horizontal="right"/>
    </xf>
    <xf numFmtId="0" fontId="36" fillId="6" borderId="2" xfId="0" applyFont="1" applyFill="1" applyBorder="1" applyProtection="1"/>
    <xf numFmtId="0" fontId="36" fillId="6" borderId="3" xfId="0" applyFont="1" applyFill="1" applyBorder="1" applyProtection="1"/>
    <xf numFmtId="0" fontId="36" fillId="6" borderId="4" xfId="0" applyFont="1" applyFill="1" applyBorder="1" applyAlignment="1" applyProtection="1">
      <alignment horizontal="right"/>
    </xf>
    <xf numFmtId="0" fontId="36" fillId="6" borderId="0" xfId="0" applyFont="1" applyFill="1" applyBorder="1" applyAlignment="1" applyProtection="1">
      <alignment horizontal="right"/>
    </xf>
    <xf numFmtId="0" fontId="37" fillId="0" borderId="5" xfId="0" applyFont="1" applyBorder="1" applyAlignment="1">
      <alignment horizontal="center" readingOrder="1"/>
    </xf>
    <xf numFmtId="0" fontId="36" fillId="6" borderId="6" xfId="0" applyFont="1" applyFill="1" applyBorder="1" applyProtection="1"/>
    <xf numFmtId="0" fontId="36" fillId="6" borderId="0" xfId="0" applyFont="1" applyFill="1" applyBorder="1" applyProtection="1"/>
    <xf numFmtId="0" fontId="38" fillId="6" borderId="0" xfId="0" applyFont="1" applyFill="1" applyBorder="1" applyAlignment="1" applyProtection="1">
      <alignment horizontal="right"/>
    </xf>
    <xf numFmtId="0" fontId="38" fillId="7" borderId="5" xfId="0" applyFont="1" applyFill="1" applyBorder="1" applyAlignment="1" applyProtection="1">
      <alignment horizontal="center"/>
    </xf>
    <xf numFmtId="0" fontId="33" fillId="6" borderId="4" xfId="0" applyFont="1" applyFill="1" applyBorder="1" applyAlignment="1" applyProtection="1">
      <alignment horizontal="right"/>
    </xf>
    <xf numFmtId="0" fontId="33" fillId="6" borderId="0" xfId="0" applyFont="1" applyFill="1" applyBorder="1" applyAlignment="1" applyProtection="1">
      <alignment horizontal="right"/>
    </xf>
    <xf numFmtId="0" fontId="33" fillId="6" borderId="0" xfId="0" applyFont="1" applyFill="1" applyBorder="1" applyProtection="1"/>
    <xf numFmtId="0" fontId="33" fillId="6" borderId="6" xfId="0" applyFont="1" applyFill="1" applyBorder="1" applyProtection="1"/>
    <xf numFmtId="0" fontId="33" fillId="0" borderId="0" xfId="0" applyFont="1" applyFill="1" applyProtection="1"/>
    <xf numFmtId="0" fontId="39" fillId="6" borderId="0" xfId="0" applyFont="1" applyFill="1" applyBorder="1" applyAlignment="1" applyProtection="1">
      <alignment horizontal="right" vertical="center"/>
    </xf>
    <xf numFmtId="0" fontId="39" fillId="6" borderId="0" xfId="0" applyFont="1" applyFill="1" applyBorder="1" applyAlignment="1" applyProtection="1">
      <alignment horizontal="right" vertical="top"/>
    </xf>
    <xf numFmtId="0" fontId="40" fillId="0" borderId="0" xfId="0" applyFont="1" applyProtection="1"/>
    <xf numFmtId="0" fontId="41" fillId="6" borderId="6" xfId="0" applyFont="1" applyFill="1" applyBorder="1" applyProtection="1"/>
    <xf numFmtId="0" fontId="41" fillId="0" borderId="0" xfId="0" applyFont="1" applyFill="1" applyProtection="1"/>
    <xf numFmtId="0" fontId="35" fillId="7" borderId="37" xfId="5" applyFill="1" applyBorder="1" applyAlignment="1" applyProtection="1">
      <protection locked="0"/>
    </xf>
    <xf numFmtId="0" fontId="33" fillId="6" borderId="13" xfId="0" applyFont="1" applyFill="1" applyBorder="1" applyProtection="1"/>
    <xf numFmtId="0" fontId="33" fillId="6" borderId="14" xfId="0" applyFont="1" applyFill="1" applyBorder="1" applyProtection="1"/>
    <xf numFmtId="0" fontId="34" fillId="7" borderId="5" xfId="0" applyFont="1" applyFill="1" applyBorder="1" applyAlignment="1" applyProtection="1">
      <alignment horizontal="left" vertical="top" wrapText="1"/>
      <protection locked="0"/>
    </xf>
    <xf numFmtId="0" fontId="42" fillId="6" borderId="0" xfId="0" applyFont="1" applyFill="1" applyBorder="1" applyAlignment="1" applyProtection="1">
      <alignment horizontal="right" vertical="top"/>
    </xf>
    <xf numFmtId="0" fontId="34" fillId="6" borderId="4" xfId="0" applyFont="1" applyFill="1" applyBorder="1" applyAlignment="1" applyProtection="1">
      <alignment horizontal="right"/>
    </xf>
    <xf numFmtId="0" fontId="42" fillId="6" borderId="0" xfId="0" applyFont="1" applyFill="1" applyBorder="1" applyAlignment="1" applyProtection="1">
      <alignment horizontal="right"/>
    </xf>
    <xf numFmtId="0" fontId="34" fillId="6" borderId="4" xfId="0" applyFont="1" applyFill="1" applyBorder="1" applyAlignment="1" applyProtection="1">
      <alignment horizontal="right" vertical="top" wrapText="1"/>
    </xf>
    <xf numFmtId="1" fontId="34" fillId="7" borderId="7" xfId="0" applyNumberFormat="1" applyFont="1" applyFill="1" applyBorder="1" applyAlignment="1" applyProtection="1">
      <alignment horizontal="left"/>
      <protection locked="0"/>
    </xf>
    <xf numFmtId="1" fontId="34" fillId="7" borderId="37" xfId="0" applyNumberFormat="1" applyFont="1" applyFill="1" applyBorder="1" applyAlignment="1" applyProtection="1">
      <alignment horizontal="left" vertical="center"/>
      <protection locked="0"/>
    </xf>
    <xf numFmtId="1" fontId="34" fillId="7" borderId="37" xfId="0" applyNumberFormat="1" applyFont="1" applyFill="1" applyBorder="1" applyAlignment="1" applyProtection="1">
      <alignment horizontal="left"/>
      <protection locked="0"/>
    </xf>
    <xf numFmtId="1" fontId="34" fillId="7" borderId="38" xfId="0" applyNumberFormat="1" applyFont="1" applyFill="1" applyBorder="1" applyAlignment="1" applyProtection="1">
      <alignment horizontal="left"/>
      <protection locked="0"/>
    </xf>
    <xf numFmtId="1" fontId="34" fillId="7" borderId="5" xfId="0" applyNumberFormat="1" applyFont="1" applyFill="1" applyBorder="1" applyAlignment="1" applyProtection="1">
      <alignment horizontal="left" vertical="center" wrapText="1"/>
      <protection locked="0"/>
    </xf>
    <xf numFmtId="0" fontId="34" fillId="6" borderId="0" xfId="0" applyFont="1" applyFill="1" applyBorder="1" applyProtection="1"/>
    <xf numFmtId="0" fontId="43" fillId="6" borderId="0" xfId="0" applyFont="1" applyFill="1" applyBorder="1" applyAlignment="1" applyProtection="1">
      <alignment horizontal="right"/>
    </xf>
    <xf numFmtId="0" fontId="34" fillId="6" borderId="0" xfId="0" applyFont="1" applyFill="1" applyBorder="1" applyAlignment="1" applyProtection="1">
      <alignment horizontal="right"/>
    </xf>
    <xf numFmtId="0" fontId="34" fillId="6" borderId="0" xfId="0" applyFont="1" applyFill="1" applyBorder="1" applyAlignment="1" applyProtection="1">
      <alignment horizontal="center"/>
    </xf>
    <xf numFmtId="0" fontId="42" fillId="6" borderId="0" xfId="0" applyFont="1" applyFill="1" applyBorder="1" applyProtection="1"/>
    <xf numFmtId="0" fontId="34" fillId="7" borderId="5" xfId="0" quotePrefix="1" applyFont="1" applyFill="1" applyBorder="1" applyAlignment="1" applyProtection="1">
      <alignment vertical="top" wrapText="1"/>
      <protection locked="0"/>
    </xf>
    <xf numFmtId="0" fontId="34" fillId="6" borderId="12" xfId="0" applyFont="1" applyFill="1" applyBorder="1" applyAlignment="1" applyProtection="1">
      <alignment horizontal="right"/>
    </xf>
    <xf numFmtId="0" fontId="34" fillId="6" borderId="13" xfId="0" applyFont="1" applyFill="1" applyBorder="1" applyAlignment="1" applyProtection="1">
      <alignment horizontal="right"/>
    </xf>
    <xf numFmtId="0" fontId="34" fillId="7" borderId="7" xfId="0" applyFont="1" applyFill="1" applyBorder="1" applyProtection="1">
      <protection locked="0"/>
    </xf>
    <xf numFmtId="164" fontId="34" fillId="7" borderId="39" xfId="0" applyNumberFormat="1" applyFont="1" applyFill="1" applyBorder="1" applyAlignment="1" applyProtection="1">
      <alignment horizontal="left"/>
      <protection locked="0"/>
    </xf>
    <xf numFmtId="0" fontId="44" fillId="6" borderId="0" xfId="0" applyFont="1" applyFill="1" applyBorder="1" applyAlignment="1" applyProtection="1">
      <alignment horizontal="right"/>
    </xf>
    <xf numFmtId="0" fontId="36" fillId="0" borderId="0" xfId="0" applyFont="1" applyAlignment="1">
      <alignment horizontal="left" vertical="center"/>
    </xf>
    <xf numFmtId="0" fontId="36" fillId="0" borderId="0" xfId="0" applyFont="1"/>
    <xf numFmtId="0" fontId="36" fillId="6" borderId="1" xfId="0" applyFont="1" applyFill="1" applyBorder="1" applyAlignment="1">
      <alignment horizontal="left" vertical="center"/>
    </xf>
    <xf numFmtId="0" fontId="36" fillId="6" borderId="2" xfId="0" applyFont="1" applyFill="1" applyBorder="1" applyAlignment="1">
      <alignment horizontal="left" vertical="center"/>
    </xf>
    <xf numFmtId="0" fontId="36" fillId="6" borderId="2" xfId="0" applyFont="1" applyFill="1" applyBorder="1"/>
    <xf numFmtId="0" fontId="36" fillId="6" borderId="3" xfId="0" applyFont="1" applyFill="1" applyBorder="1"/>
    <xf numFmtId="0" fontId="36" fillId="6" borderId="4" xfId="0" applyFont="1" applyFill="1" applyBorder="1" applyAlignment="1">
      <alignment horizontal="left" vertical="center"/>
    </xf>
    <xf numFmtId="0" fontId="33" fillId="6" borderId="6" xfId="0" applyFont="1" applyFill="1" applyBorder="1" applyAlignment="1" applyProtection="1">
      <alignment vertical="top" wrapText="1"/>
    </xf>
    <xf numFmtId="0" fontId="33" fillId="6" borderId="0" xfId="0" applyFont="1" applyFill="1" applyBorder="1" applyAlignment="1" applyProtection="1">
      <alignment vertical="top" wrapText="1"/>
    </xf>
    <xf numFmtId="0" fontId="33" fillId="6" borderId="4" xfId="0" applyFont="1" applyFill="1" applyBorder="1" applyAlignment="1" applyProtection="1">
      <alignment horizontal="left" vertical="center" wrapText="1"/>
    </xf>
    <xf numFmtId="43" fontId="42" fillId="7" borderId="0" xfId="1" applyNumberFormat="1" applyFont="1" applyFill="1" applyBorder="1" applyAlignment="1" applyProtection="1">
      <alignment vertical="top" wrapText="1"/>
    </xf>
    <xf numFmtId="9" fontId="47" fillId="0" borderId="0" xfId="2" applyFont="1" applyAlignment="1">
      <alignment vertical="center"/>
    </xf>
    <xf numFmtId="9" fontId="48" fillId="8" borderId="0" xfId="2" applyFont="1" applyFill="1" applyAlignment="1">
      <alignment vertical="center"/>
    </xf>
    <xf numFmtId="9" fontId="48" fillId="8" borderId="0" xfId="2" applyNumberFormat="1" applyFont="1" applyFill="1" applyAlignment="1">
      <alignment vertical="center"/>
    </xf>
    <xf numFmtId="0" fontId="36" fillId="0" borderId="0" xfId="0" applyFont="1" applyFill="1"/>
    <xf numFmtId="0" fontId="33" fillId="6" borderId="12" xfId="0" applyFont="1" applyFill="1" applyBorder="1" applyAlignment="1" applyProtection="1">
      <alignment horizontal="left" vertical="center" wrapText="1"/>
    </xf>
    <xf numFmtId="0" fontId="33" fillId="6" borderId="13" xfId="0" applyFont="1" applyFill="1" applyBorder="1" applyAlignment="1" applyProtection="1">
      <alignment horizontal="left" vertical="center" wrapText="1"/>
    </xf>
    <xf numFmtId="0" fontId="33" fillId="6" borderId="13" xfId="0" applyFont="1" applyFill="1" applyBorder="1" applyAlignment="1" applyProtection="1">
      <alignment vertical="top" wrapText="1"/>
    </xf>
    <xf numFmtId="0" fontId="33" fillId="6" borderId="14" xfId="0" applyFont="1" applyFill="1" applyBorder="1" applyAlignment="1" applyProtection="1">
      <alignment vertical="top" wrapText="1"/>
    </xf>
    <xf numFmtId="0" fontId="33" fillId="0" borderId="0" xfId="0" applyFont="1" applyFill="1" applyBorder="1" applyAlignment="1" applyProtection="1">
      <alignment horizontal="left" vertical="center" wrapText="1"/>
    </xf>
    <xf numFmtId="0" fontId="39" fillId="0" borderId="0" xfId="0" applyFont="1" applyFill="1" applyBorder="1" applyAlignment="1" applyProtection="1">
      <alignment vertical="top" wrapText="1"/>
    </xf>
    <xf numFmtId="0" fontId="33" fillId="0" borderId="0" xfId="0" applyFont="1" applyFill="1" applyBorder="1" applyAlignment="1" applyProtection="1">
      <alignment vertical="top" wrapText="1"/>
    </xf>
    <xf numFmtId="0" fontId="33" fillId="0" borderId="0" xfId="0" applyFont="1" applyFill="1" applyBorder="1" applyAlignment="1" applyProtection="1"/>
    <xf numFmtId="0" fontId="33" fillId="0" borderId="0" xfId="0" applyFont="1" applyFill="1" applyBorder="1" applyProtection="1"/>
    <xf numFmtId="0" fontId="36" fillId="0" borderId="0" xfId="0" applyFont="1" applyAlignment="1"/>
    <xf numFmtId="43" fontId="36" fillId="0" borderId="0" xfId="1" applyNumberFormat="1" applyFont="1"/>
    <xf numFmtId="0" fontId="39" fillId="6" borderId="13" xfId="0" applyFont="1" applyFill="1" applyBorder="1" applyAlignment="1" applyProtection="1">
      <alignment vertical="top" wrapText="1"/>
    </xf>
    <xf numFmtId="0" fontId="36" fillId="0" borderId="0" xfId="0" applyFont="1" applyAlignment="1">
      <alignment wrapText="1"/>
    </xf>
    <xf numFmtId="0" fontId="39" fillId="0" borderId="0" xfId="0" applyFont="1" applyFill="1" applyBorder="1" applyAlignment="1" applyProtection="1">
      <alignment horizontal="left" vertical="center" wrapText="1"/>
    </xf>
    <xf numFmtId="0" fontId="33" fillId="0" borderId="0" xfId="0" applyFont="1" applyFill="1" applyBorder="1" applyAlignment="1" applyProtection="1">
      <alignment horizontal="left" vertical="center"/>
    </xf>
    <xf numFmtId="0" fontId="34" fillId="6" borderId="0" xfId="0" applyFont="1" applyFill="1" applyBorder="1" applyAlignment="1" applyProtection="1">
      <alignment horizontal="left" vertical="center"/>
    </xf>
    <xf numFmtId="0" fontId="34" fillId="6" borderId="0" xfId="0" applyFont="1" applyFill="1" applyBorder="1" applyAlignment="1" applyProtection="1">
      <alignment horizontal="left" vertical="center" wrapText="1"/>
    </xf>
    <xf numFmtId="0" fontId="34" fillId="6" borderId="0" xfId="0" applyFont="1" applyFill="1" applyBorder="1" applyAlignment="1" applyProtection="1">
      <alignment vertical="top" wrapText="1"/>
    </xf>
    <xf numFmtId="0" fontId="42" fillId="7" borderId="16" xfId="0" applyFont="1" applyFill="1" applyBorder="1" applyAlignment="1" applyProtection="1">
      <alignment horizontal="center" vertical="center" wrapText="1"/>
    </xf>
    <xf numFmtId="0" fontId="42" fillId="7" borderId="17" xfId="0" applyFont="1" applyFill="1" applyBorder="1" applyAlignment="1" applyProtection="1">
      <alignment horizontal="center" vertical="center" wrapText="1"/>
    </xf>
    <xf numFmtId="0" fontId="34" fillId="7" borderId="42" xfId="0" applyFont="1" applyFill="1" applyBorder="1" applyAlignment="1" applyProtection="1">
      <alignment vertical="top" wrapText="1"/>
    </xf>
    <xf numFmtId="0" fontId="42" fillId="7" borderId="18" xfId="0" applyFont="1" applyFill="1" applyBorder="1" applyAlignment="1" applyProtection="1">
      <alignment horizontal="right" vertical="center" wrapText="1"/>
    </xf>
    <xf numFmtId="0" fontId="42" fillId="7" borderId="18" xfId="0" applyFont="1" applyFill="1" applyBorder="1" applyAlignment="1" applyProtection="1">
      <alignment horizontal="center" vertical="center" wrapText="1"/>
    </xf>
    <xf numFmtId="0" fontId="42" fillId="7" borderId="20" xfId="0" applyFont="1" applyFill="1" applyBorder="1" applyAlignment="1" applyProtection="1">
      <alignment horizontal="center" vertical="center" wrapText="1"/>
    </xf>
    <xf numFmtId="0" fontId="42" fillId="7" borderId="19" xfId="0" applyFont="1" applyFill="1" applyBorder="1" applyAlignment="1" applyProtection="1">
      <alignment horizontal="center" vertical="center" wrapText="1"/>
    </xf>
    <xf numFmtId="17" fontId="34" fillId="7" borderId="21" xfId="0" applyNumberFormat="1" applyFont="1" applyFill="1" applyBorder="1" applyAlignment="1" applyProtection="1">
      <alignment vertical="top" wrapText="1"/>
    </xf>
    <xf numFmtId="17" fontId="34" fillId="7" borderId="45" xfId="0" applyNumberFormat="1" applyFont="1" applyFill="1" applyBorder="1" applyAlignment="1" applyProtection="1">
      <alignment vertical="top" wrapText="1"/>
    </xf>
    <xf numFmtId="17" fontId="34" fillId="7" borderId="49" xfId="0" applyNumberFormat="1" applyFont="1" applyFill="1" applyBorder="1" applyAlignment="1" applyProtection="1">
      <alignment vertical="top" wrapText="1"/>
    </xf>
    <xf numFmtId="17" fontId="34" fillId="7" borderId="23" xfId="0" applyNumberFormat="1" applyFont="1" applyFill="1" applyBorder="1" applyAlignment="1" applyProtection="1">
      <alignment vertical="top" wrapText="1"/>
    </xf>
    <xf numFmtId="0" fontId="34" fillId="6" borderId="0" xfId="0" applyFont="1" applyFill="1" applyBorder="1" applyAlignment="1" applyProtection="1">
      <alignment horizontal="left" vertical="top" wrapText="1"/>
    </xf>
    <xf numFmtId="165" fontId="50" fillId="0" borderId="0" xfId="1" applyNumberFormat="1" applyFont="1"/>
    <xf numFmtId="0" fontId="8" fillId="10" borderId="29" xfId="0" applyFont="1" applyFill="1" applyBorder="1" applyAlignment="1" applyProtection="1">
      <alignment horizontal="center" vertical="top" wrapText="1"/>
    </xf>
    <xf numFmtId="0" fontId="8" fillId="10" borderId="30" xfId="0" applyFont="1" applyFill="1" applyBorder="1" applyAlignment="1" applyProtection="1">
      <alignment horizontal="center" vertical="top" wrapText="1"/>
    </xf>
    <xf numFmtId="0" fontId="34" fillId="7" borderId="32" xfId="4" applyFont="1" applyFill="1" applyBorder="1" applyAlignment="1" applyProtection="1">
      <alignment vertical="center" wrapText="1"/>
    </xf>
    <xf numFmtId="0" fontId="8" fillId="10" borderId="5" xfId="0" applyFont="1" applyFill="1" applyBorder="1" applyAlignment="1" applyProtection="1">
      <alignment horizontal="center" vertical="center" wrapText="1"/>
    </xf>
    <xf numFmtId="0" fontId="34" fillId="10" borderId="32" xfId="0" applyFont="1" applyFill="1" applyBorder="1" applyAlignment="1" applyProtection="1">
      <alignment vertical="center" wrapText="1"/>
    </xf>
    <xf numFmtId="0" fontId="51" fillId="3" borderId="10" xfId="0" applyFont="1" applyFill="1" applyBorder="1" applyAlignment="1" applyProtection="1">
      <alignment horizontal="center" vertical="top" wrapText="1"/>
    </xf>
    <xf numFmtId="0" fontId="51" fillId="3" borderId="10" xfId="0" applyFont="1" applyFill="1" applyBorder="1" applyAlignment="1" applyProtection="1">
      <alignment vertical="top" wrapText="1"/>
    </xf>
    <xf numFmtId="0" fontId="51" fillId="3" borderId="11" xfId="0" applyFont="1" applyFill="1" applyBorder="1" applyAlignment="1" applyProtection="1">
      <alignment vertical="top" wrapText="1"/>
    </xf>
    <xf numFmtId="0" fontId="51" fillId="3" borderId="11" xfId="0" applyFont="1" applyFill="1" applyBorder="1" applyAlignment="1" applyProtection="1">
      <alignment horizontal="center" vertical="top" wrapText="1"/>
    </xf>
    <xf numFmtId="0" fontId="51" fillId="10" borderId="9" xfId="0" applyFont="1" applyFill="1" applyBorder="1" applyAlignment="1" applyProtection="1">
      <alignment vertical="top" wrapText="1"/>
    </xf>
    <xf numFmtId="0" fontId="51" fillId="10" borderId="9" xfId="0" applyFont="1" applyFill="1" applyBorder="1" applyAlignment="1" applyProtection="1">
      <alignment horizontal="center" vertical="top" wrapText="1"/>
    </xf>
    <xf numFmtId="0" fontId="8" fillId="3" borderId="39" xfId="0" applyFont="1" applyFill="1" applyBorder="1" applyAlignment="1" applyProtection="1">
      <alignment vertical="top" wrapText="1"/>
    </xf>
    <xf numFmtId="0" fontId="9" fillId="3" borderId="5" xfId="0" applyFont="1" applyFill="1" applyBorder="1" applyAlignment="1" applyProtection="1">
      <alignment horizontal="center" vertical="top" wrapText="1"/>
    </xf>
    <xf numFmtId="0" fontId="8" fillId="3" borderId="37" xfId="0" applyFont="1" applyFill="1" applyBorder="1" applyAlignment="1" applyProtection="1">
      <alignment vertical="top" wrapText="1"/>
    </xf>
    <xf numFmtId="43" fontId="42" fillId="7" borderId="19" xfId="1" applyNumberFormat="1" applyFont="1" applyFill="1" applyBorder="1" applyAlignment="1" applyProtection="1">
      <alignment vertical="top" wrapText="1"/>
    </xf>
    <xf numFmtId="0" fontId="8" fillId="10" borderId="37" xfId="0" applyFont="1" applyFill="1" applyBorder="1" applyAlignment="1" applyProtection="1">
      <alignment horizontal="center" vertical="top" wrapText="1"/>
    </xf>
    <xf numFmtId="0" fontId="34" fillId="10" borderId="37" xfId="0" applyFont="1" applyFill="1" applyBorder="1" applyAlignment="1" applyProtection="1">
      <alignment horizontal="center" vertical="top" wrapText="1"/>
    </xf>
    <xf numFmtId="0" fontId="8" fillId="10" borderId="39" xfId="0" applyFont="1" applyFill="1" applyBorder="1" applyAlignment="1" applyProtection="1">
      <alignment horizontal="center" vertical="top" wrapText="1"/>
    </xf>
    <xf numFmtId="0" fontId="8" fillId="3" borderId="38" xfId="0" applyFont="1" applyFill="1" applyBorder="1" applyAlignment="1" applyProtection="1">
      <alignment vertical="top" wrapText="1"/>
    </xf>
    <xf numFmtId="0" fontId="8" fillId="3" borderId="38" xfId="0" applyFont="1" applyFill="1" applyBorder="1" applyAlignment="1" applyProtection="1">
      <alignment horizontal="center" vertical="top" wrapText="1"/>
    </xf>
    <xf numFmtId="0" fontId="8" fillId="11" borderId="5" xfId="0" applyFont="1" applyFill="1" applyBorder="1" applyAlignment="1" applyProtection="1">
      <alignment horizontal="center" vertical="center" wrapText="1"/>
    </xf>
    <xf numFmtId="0" fontId="2" fillId="11" borderId="5" xfId="0" applyFont="1" applyFill="1" applyBorder="1" applyAlignment="1" applyProtection="1">
      <alignment horizontal="center" vertical="center"/>
    </xf>
    <xf numFmtId="0" fontId="53" fillId="10" borderId="5" xfId="0" applyFont="1" applyFill="1" applyBorder="1" applyAlignment="1" applyProtection="1">
      <alignment horizontal="center" vertical="center"/>
    </xf>
    <xf numFmtId="0" fontId="54" fillId="0" borderId="0" xfId="0" applyFont="1" applyAlignment="1">
      <alignment horizontal="justify" vertical="center"/>
    </xf>
    <xf numFmtId="0" fontId="55" fillId="0" borderId="0" xfId="0" applyFont="1"/>
    <xf numFmtId="165" fontId="55" fillId="0" borderId="0" xfId="1" applyFont="1"/>
    <xf numFmtId="0" fontId="55" fillId="2" borderId="1" xfId="0" applyFont="1" applyFill="1" applyBorder="1"/>
    <xf numFmtId="0" fontId="55" fillId="2" borderId="2" xfId="0" applyFont="1" applyFill="1" applyBorder="1"/>
    <xf numFmtId="0" fontId="55" fillId="2" borderId="3" xfId="0" applyFont="1" applyFill="1" applyBorder="1"/>
    <xf numFmtId="0" fontId="55" fillId="2" borderId="4" xfId="0" applyFont="1" applyFill="1" applyBorder="1"/>
    <xf numFmtId="0" fontId="55" fillId="2" borderId="6" xfId="0" applyFont="1" applyFill="1" applyBorder="1"/>
    <xf numFmtId="0" fontId="55" fillId="2" borderId="0" xfId="0" applyFont="1" applyFill="1" applyBorder="1"/>
    <xf numFmtId="0" fontId="55" fillId="2" borderId="4" xfId="0" applyFont="1" applyFill="1" applyBorder="1" applyAlignment="1">
      <alignment vertical="center"/>
    </xf>
    <xf numFmtId="0" fontId="52" fillId="0" borderId="25" xfId="0" applyFont="1" applyBorder="1" applyAlignment="1">
      <alignment horizontal="center" vertical="center" wrapText="1"/>
    </xf>
    <xf numFmtId="0" fontId="55" fillId="2" borderId="6" xfId="0" applyFont="1" applyFill="1" applyBorder="1" applyAlignment="1">
      <alignment vertical="center"/>
    </xf>
    <xf numFmtId="0" fontId="55" fillId="0" borderId="0" xfId="0" applyFont="1" applyAlignment="1">
      <alignment vertical="center"/>
    </xf>
    <xf numFmtId="0" fontId="52" fillId="2" borderId="4" xfId="0" applyFont="1" applyFill="1" applyBorder="1" applyAlignment="1">
      <alignment horizontal="center" vertical="center"/>
    </xf>
    <xf numFmtId="0" fontId="52" fillId="2" borderId="6" xfId="0" applyFont="1" applyFill="1" applyBorder="1" applyAlignment="1">
      <alignment horizontal="center" vertical="center"/>
    </xf>
    <xf numFmtId="0" fontId="52" fillId="0" borderId="0" xfId="0" applyFont="1" applyAlignment="1">
      <alignment horizontal="center" vertical="center"/>
    </xf>
    <xf numFmtId="0" fontId="55" fillId="2" borderId="12" xfId="0" applyFont="1" applyFill="1" applyBorder="1"/>
    <xf numFmtId="0" fontId="55" fillId="2" borderId="13" xfId="0" applyFont="1" applyFill="1" applyBorder="1"/>
    <xf numFmtId="0" fontId="55" fillId="2" borderId="14" xfId="0" applyFont="1" applyFill="1" applyBorder="1"/>
    <xf numFmtId="0" fontId="33" fillId="0" borderId="0" xfId="0" applyFont="1" applyFill="1" applyBorder="1" applyAlignment="1" applyProtection="1">
      <alignment horizontal="left" vertical="center" wrapText="1"/>
    </xf>
    <xf numFmtId="0" fontId="0" fillId="0" borderId="0" xfId="0" applyFont="1"/>
    <xf numFmtId="0" fontId="34" fillId="9" borderId="54" xfId="0" applyFont="1" applyFill="1" applyBorder="1" applyAlignment="1" applyProtection="1">
      <alignment vertical="top" wrapText="1"/>
    </xf>
    <xf numFmtId="43" fontId="34" fillId="9" borderId="55" xfId="1" applyNumberFormat="1" applyFont="1" applyFill="1" applyBorder="1" applyAlignment="1" applyProtection="1">
      <alignment vertical="top" wrapText="1"/>
    </xf>
    <xf numFmtId="0" fontId="34" fillId="7" borderId="56" xfId="0" applyFont="1" applyFill="1" applyBorder="1" applyAlignment="1" applyProtection="1">
      <alignment vertical="top" wrapText="1"/>
    </xf>
    <xf numFmtId="43" fontId="34" fillId="7" borderId="57" xfId="1" applyNumberFormat="1" applyFont="1" applyFill="1" applyBorder="1" applyAlignment="1" applyProtection="1">
      <alignment vertical="top" wrapText="1"/>
    </xf>
    <xf numFmtId="43" fontId="38" fillId="0" borderId="0" xfId="0" applyNumberFormat="1" applyFont="1" applyAlignment="1">
      <alignment horizontal="left" vertical="center"/>
    </xf>
    <xf numFmtId="43" fontId="62" fillId="0" borderId="0" xfId="0" applyNumberFormat="1" applyFont="1" applyAlignment="1">
      <alignment horizontal="left" vertical="center"/>
    </xf>
    <xf numFmtId="0" fontId="56" fillId="0" borderId="32" xfId="1" applyNumberFormat="1" applyFont="1" applyBorder="1" applyAlignment="1" applyProtection="1">
      <alignment vertical="center"/>
      <protection locked="0"/>
    </xf>
    <xf numFmtId="43" fontId="52" fillId="0" borderId="35" xfId="1" applyNumberFormat="1" applyFont="1" applyBorder="1" applyAlignment="1" applyProtection="1">
      <alignment vertical="center"/>
      <protection locked="0"/>
    </xf>
    <xf numFmtId="0" fontId="34" fillId="9" borderId="40" xfId="0" applyFont="1" applyFill="1" applyBorder="1" applyAlignment="1" applyProtection="1">
      <alignment vertical="top" wrapText="1"/>
    </xf>
    <xf numFmtId="0" fontId="34" fillId="9" borderId="46" xfId="0" applyFont="1" applyFill="1" applyBorder="1" applyAlignment="1" applyProtection="1">
      <alignment vertical="top" wrapText="1"/>
    </xf>
    <xf numFmtId="0" fontId="55" fillId="0" borderId="56" xfId="0" applyFont="1" applyBorder="1" applyAlignment="1">
      <alignment horizontal="center" vertical="center" wrapText="1"/>
    </xf>
    <xf numFmtId="0" fontId="55" fillId="0" borderId="59" xfId="0" applyFont="1" applyBorder="1" applyAlignment="1">
      <alignment vertical="center" wrapText="1"/>
    </xf>
    <xf numFmtId="0" fontId="55" fillId="0" borderId="59" xfId="0" applyFont="1" applyBorder="1" applyAlignment="1">
      <alignment horizontal="center" vertical="center" wrapText="1"/>
    </xf>
    <xf numFmtId="165" fontId="55" fillId="0" borderId="59" xfId="1" applyFont="1" applyBorder="1" applyAlignment="1">
      <alignment vertical="center"/>
    </xf>
    <xf numFmtId="16" fontId="55" fillId="0" borderId="59" xfId="0" applyNumberFormat="1" applyFont="1" applyBorder="1" applyAlignment="1">
      <alignment vertical="center" wrapText="1"/>
    </xf>
    <xf numFmtId="0" fontId="57" fillId="14" borderId="59" xfId="0" applyFont="1" applyFill="1" applyBorder="1" applyAlignment="1">
      <alignment horizontal="center" vertical="center" wrapText="1"/>
    </xf>
    <xf numFmtId="0" fontId="55" fillId="15" borderId="60" xfId="0" applyFont="1" applyFill="1" applyBorder="1" applyAlignment="1">
      <alignment vertical="center" wrapText="1"/>
    </xf>
    <xf numFmtId="0" fontId="34" fillId="10" borderId="61" xfId="0" applyFont="1" applyFill="1" applyBorder="1" applyAlignment="1">
      <alignment vertical="center" wrapText="1"/>
    </xf>
    <xf numFmtId="0" fontId="55" fillId="0" borderId="60" xfId="0" applyFont="1" applyBorder="1" applyAlignment="1">
      <alignment vertical="center" wrapText="1"/>
    </xf>
    <xf numFmtId="0" fontId="57" fillId="7" borderId="59" xfId="0" applyFont="1" applyFill="1" applyBorder="1" applyAlignment="1">
      <alignment vertical="center" wrapText="1"/>
    </xf>
    <xf numFmtId="165" fontId="34" fillId="0" borderId="0" xfId="1" applyFont="1"/>
    <xf numFmtId="0" fontId="34" fillId="2" borderId="2" xfId="0" applyFont="1" applyFill="1" applyBorder="1"/>
    <xf numFmtId="0" fontId="34" fillId="2" borderId="0" xfId="0" applyFont="1" applyFill="1" applyBorder="1"/>
    <xf numFmtId="165" fontId="34" fillId="0" borderId="59" xfId="1" applyFont="1" applyBorder="1" applyAlignment="1">
      <alignment vertical="center" wrapText="1"/>
    </xf>
    <xf numFmtId="165" fontId="34" fillId="0" borderId="59" xfId="1" applyFont="1" applyBorder="1" applyAlignment="1">
      <alignment vertical="center"/>
    </xf>
    <xf numFmtId="165" fontId="63" fillId="6" borderId="0" xfId="1" applyFont="1" applyFill="1" applyBorder="1"/>
    <xf numFmtId="0" fontId="34" fillId="2" borderId="13" xfId="0" applyFont="1" applyFill="1" applyBorder="1"/>
    <xf numFmtId="43" fontId="34" fillId="6" borderId="0" xfId="0" applyNumberFormat="1" applyFont="1" applyFill="1" applyBorder="1" applyAlignment="1" applyProtection="1">
      <alignment vertical="top" wrapText="1"/>
    </xf>
    <xf numFmtId="0" fontId="62" fillId="0" borderId="0" xfId="0" applyFont="1" applyAlignment="1">
      <alignment horizontal="center" vertical="center"/>
    </xf>
    <xf numFmtId="0" fontId="62" fillId="0" borderId="0" xfId="0" applyFont="1" applyAlignment="1">
      <alignment horizontal="center"/>
    </xf>
    <xf numFmtId="165" fontId="50" fillId="0" borderId="0" xfId="1" applyFont="1"/>
    <xf numFmtId="0" fontId="55" fillId="7" borderId="56" xfId="0" applyFont="1" applyFill="1" applyBorder="1" applyAlignment="1">
      <alignment horizontal="center" vertical="center" wrapText="1"/>
    </xf>
    <xf numFmtId="0" fontId="16" fillId="2" borderId="0" xfId="0" applyFont="1" applyFill="1" applyBorder="1" applyAlignment="1" applyProtection="1">
      <alignment horizontal="left" vertical="center" wrapText="1"/>
    </xf>
    <xf numFmtId="0" fontId="2" fillId="3" borderId="15" xfId="0" applyFont="1" applyFill="1" applyBorder="1" applyAlignment="1" applyProtection="1">
      <alignment horizontal="left" vertical="center" wrapText="1"/>
    </xf>
    <xf numFmtId="43" fontId="33" fillId="0" borderId="0" xfId="0" applyNumberFormat="1" applyFont="1" applyFill="1" applyBorder="1" applyAlignment="1" applyProtection="1">
      <alignment vertical="top" wrapText="1"/>
    </xf>
    <xf numFmtId="0" fontId="52" fillId="0" borderId="59" xfId="0" applyFont="1" applyBorder="1" applyAlignment="1">
      <alignment horizontal="center" vertical="center" wrapText="1"/>
    </xf>
    <xf numFmtId="0" fontId="58" fillId="0" borderId="59" xfId="0" applyFont="1" applyBorder="1" applyAlignment="1">
      <alignment horizontal="center" vertical="center" wrapText="1"/>
    </xf>
    <xf numFmtId="0" fontId="58" fillId="0" borderId="60" xfId="0" applyFont="1" applyBorder="1" applyAlignment="1">
      <alignment horizontal="center" vertical="center" wrapText="1"/>
    </xf>
    <xf numFmtId="0" fontId="58" fillId="0" borderId="61" xfId="0" applyFont="1" applyBorder="1" applyAlignment="1">
      <alignment horizontal="center" vertical="center" wrapText="1"/>
    </xf>
    <xf numFmtId="0" fontId="52" fillId="0" borderId="56" xfId="0" applyFont="1" applyBorder="1" applyAlignment="1">
      <alignment horizontal="center" vertical="center" wrapText="1"/>
    </xf>
    <xf numFmtId="0" fontId="42" fillId="0" borderId="59" xfId="0" applyFont="1" applyBorder="1" applyAlignment="1">
      <alignment horizontal="center" vertical="center" wrapText="1"/>
    </xf>
    <xf numFmtId="0" fontId="34" fillId="7" borderId="59" xfId="1" applyNumberFormat="1" applyFont="1" applyFill="1" applyBorder="1" applyAlignment="1">
      <alignment vertical="center" wrapText="1"/>
    </xf>
    <xf numFmtId="16" fontId="55" fillId="7" borderId="59" xfId="0" applyNumberFormat="1" applyFont="1" applyFill="1" applyBorder="1" applyAlignment="1">
      <alignment vertical="center" wrapText="1"/>
    </xf>
    <xf numFmtId="165" fontId="34" fillId="7" borderId="59" xfId="1" applyFont="1" applyFill="1" applyBorder="1" applyAlignment="1">
      <alignment vertical="center" wrapText="1"/>
    </xf>
    <xf numFmtId="165" fontId="55" fillId="0" borderId="59" xfId="1" applyFont="1" applyBorder="1" applyAlignment="1">
      <alignment horizontal="right" vertical="center"/>
    </xf>
    <xf numFmtId="0" fontId="55" fillId="16" borderId="60" xfId="0" applyFont="1" applyFill="1" applyBorder="1" applyAlignment="1">
      <alignment horizontal="center" vertical="center" wrapText="1"/>
    </xf>
    <xf numFmtId="0" fontId="34" fillId="7" borderId="59" xfId="0" applyFont="1" applyFill="1" applyBorder="1" applyAlignment="1">
      <alignment vertical="center" wrapText="1"/>
    </xf>
    <xf numFmtId="0" fontId="34" fillId="7" borderId="59" xfId="0" applyFont="1" applyFill="1" applyBorder="1" applyAlignment="1">
      <alignment horizontal="center" vertical="center" wrapText="1"/>
    </xf>
    <xf numFmtId="165" fontId="15" fillId="7" borderId="59" xfId="1" applyFont="1" applyFill="1" applyBorder="1" applyAlignment="1">
      <alignment vertical="center"/>
    </xf>
    <xf numFmtId="0" fontId="34" fillId="7" borderId="59" xfId="0" applyFont="1" applyFill="1" applyBorder="1" applyAlignment="1">
      <alignment horizontal="left" vertical="center" wrapText="1"/>
    </xf>
    <xf numFmtId="0" fontId="55" fillId="7" borderId="59" xfId="0" applyFont="1" applyFill="1" applyBorder="1" applyAlignment="1">
      <alignment vertical="center" wrapText="1"/>
    </xf>
    <xf numFmtId="0" fontId="55" fillId="7" borderId="59" xfId="0" applyFont="1" applyFill="1" applyBorder="1" applyAlignment="1">
      <alignment horizontal="center" vertical="center" wrapText="1"/>
    </xf>
    <xf numFmtId="165" fontId="55" fillId="7" borderId="59" xfId="1" applyFont="1" applyFill="1" applyBorder="1" applyAlignment="1">
      <alignment vertical="center"/>
    </xf>
    <xf numFmtId="165" fontId="34" fillId="7" borderId="59" xfId="1" applyFont="1" applyFill="1" applyBorder="1" applyAlignment="1">
      <alignment vertical="center"/>
    </xf>
    <xf numFmtId="0" fontId="42" fillId="10" borderId="61" xfId="0" applyFont="1" applyFill="1" applyBorder="1" applyAlignment="1">
      <alignment vertical="center" wrapText="1"/>
    </xf>
    <xf numFmtId="0" fontId="55" fillId="0" borderId="65" xfId="0" applyFont="1" applyBorder="1" applyAlignment="1">
      <alignment horizontal="center" vertical="center" wrapText="1"/>
    </xf>
    <xf numFmtId="0" fontId="55" fillId="0" borderId="66" xfId="0" applyFont="1" applyBorder="1" applyAlignment="1">
      <alignment vertical="center" wrapText="1"/>
    </xf>
    <xf numFmtId="165" fontId="55" fillId="0" borderId="66" xfId="1" applyFont="1" applyBorder="1" applyAlignment="1">
      <alignment vertical="center"/>
    </xf>
    <xf numFmtId="165" fontId="34" fillId="0" borderId="66" xfId="1" applyFont="1" applyBorder="1" applyAlignment="1">
      <alignment vertical="center"/>
    </xf>
    <xf numFmtId="0" fontId="55" fillId="0" borderId="67" xfId="0" applyFont="1" applyBorder="1" applyAlignment="1">
      <alignment vertical="center" wrapText="1"/>
    </xf>
    <xf numFmtId="0" fontId="34" fillId="10" borderId="68" xfId="0" applyFont="1" applyFill="1" applyBorder="1" applyAlignment="1">
      <alignment vertical="center" wrapText="1"/>
    </xf>
    <xf numFmtId="43" fontId="42" fillId="7" borderId="20" xfId="1" applyNumberFormat="1" applyFont="1" applyFill="1" applyBorder="1" applyAlignment="1" applyProtection="1">
      <alignment vertical="top" wrapText="1"/>
    </xf>
    <xf numFmtId="43" fontId="36" fillId="0" borderId="0" xfId="0" applyNumberFormat="1" applyFont="1"/>
    <xf numFmtId="0" fontId="34" fillId="7" borderId="5" xfId="0" applyFont="1" applyFill="1" applyBorder="1" applyAlignment="1" applyProtection="1">
      <alignment wrapText="1"/>
      <protection locked="0"/>
    </xf>
    <xf numFmtId="0" fontId="34" fillId="10" borderId="34" xfId="0" applyFont="1" applyFill="1" applyBorder="1" applyAlignment="1" applyProtection="1">
      <alignment vertical="center" wrapText="1"/>
    </xf>
    <xf numFmtId="0" fontId="34" fillId="10" borderId="36" xfId="0" applyFont="1" applyFill="1" applyBorder="1" applyAlignment="1">
      <alignment vertical="center" wrapText="1"/>
    </xf>
    <xf numFmtId="0" fontId="64" fillId="10" borderId="6" xfId="0" quotePrefix="1" applyFont="1" applyFill="1" applyBorder="1" applyAlignment="1">
      <alignment horizontal="left" vertical="top" wrapText="1"/>
    </xf>
    <xf numFmtId="0" fontId="34" fillId="10" borderId="35" xfId="0" applyFont="1" applyFill="1" applyBorder="1" applyAlignment="1">
      <alignment vertical="center" wrapText="1"/>
    </xf>
    <xf numFmtId="0" fontId="55" fillId="0" borderId="6" xfId="0" applyFont="1" applyBorder="1" applyAlignment="1">
      <alignment vertical="top" wrapText="1"/>
    </xf>
    <xf numFmtId="0" fontId="55" fillId="0" borderId="14" xfId="0" applyFont="1" applyBorder="1" applyAlignment="1">
      <alignment vertical="top" wrapText="1"/>
    </xf>
    <xf numFmtId="0" fontId="55" fillId="0" borderId="8" xfId="0" applyFont="1" applyBorder="1" applyAlignment="1">
      <alignment vertical="top" wrapText="1"/>
    </xf>
    <xf numFmtId="0" fontId="55" fillId="0" borderId="33" xfId="0" applyFont="1" applyBorder="1" applyAlignment="1">
      <alignment vertical="top" wrapText="1"/>
    </xf>
    <xf numFmtId="0" fontId="52" fillId="0" borderId="5" xfId="0" applyFont="1" applyBorder="1" applyAlignment="1">
      <alignment horizontal="center" vertical="center" wrapText="1"/>
    </xf>
    <xf numFmtId="0" fontId="52" fillId="0" borderId="33" xfId="0" applyFont="1" applyBorder="1" applyAlignment="1">
      <alignment vertical="center" wrapText="1"/>
    </xf>
    <xf numFmtId="0" fontId="55" fillId="0" borderId="33" xfId="0" applyFont="1" applyBorder="1" applyAlignment="1">
      <alignment vertical="center" wrapText="1"/>
    </xf>
    <xf numFmtId="0" fontId="52" fillId="0" borderId="14" xfId="0" applyFont="1" applyBorder="1" applyAlignment="1">
      <alignment vertical="center" wrapText="1"/>
    </xf>
    <xf numFmtId="0" fontId="55" fillId="0" borderId="6" xfId="0" applyFont="1" applyBorder="1" applyAlignment="1">
      <alignment vertical="center" wrapText="1"/>
    </xf>
    <xf numFmtId="0" fontId="55" fillId="0" borderId="14" xfId="0" applyFont="1" applyBorder="1" applyAlignment="1">
      <alignment vertical="center" wrapText="1"/>
    </xf>
    <xf numFmtId="0" fontId="52" fillId="0" borderId="8" xfId="0" applyFont="1" applyBorder="1" applyAlignment="1">
      <alignment vertical="center" wrapText="1"/>
    </xf>
    <xf numFmtId="0" fontId="55" fillId="0" borderId="8" xfId="0" applyFont="1" applyBorder="1" applyAlignment="1">
      <alignment vertical="center" wrapText="1"/>
    </xf>
    <xf numFmtId="0" fontId="67" fillId="0" borderId="6" xfId="0" applyFont="1" applyBorder="1" applyAlignment="1">
      <alignment vertical="center" wrapText="1"/>
    </xf>
    <xf numFmtId="0" fontId="67" fillId="0" borderId="8" xfId="0" applyFont="1" applyBorder="1" applyAlignment="1">
      <alignment vertical="center" wrapText="1"/>
    </xf>
    <xf numFmtId="0" fontId="55" fillId="0" borderId="1" xfId="0" applyFont="1" applyBorder="1" applyAlignment="1">
      <alignment vertical="center" wrapText="1"/>
    </xf>
    <xf numFmtId="0" fontId="55" fillId="0" borderId="3" xfId="0" applyFont="1" applyBorder="1" applyAlignment="1">
      <alignment vertical="center" wrapText="1"/>
    </xf>
    <xf numFmtId="0" fontId="55" fillId="0" borderId="4" xfId="0" applyFont="1" applyBorder="1" applyAlignment="1">
      <alignment vertical="center" wrapText="1"/>
    </xf>
    <xf numFmtId="0" fontId="52" fillId="0" borderId="32" xfId="0" applyFont="1" applyBorder="1" applyAlignment="1">
      <alignment vertical="center" wrapText="1"/>
    </xf>
    <xf numFmtId="0" fontId="55" fillId="0" borderId="34" xfId="0" applyFont="1" applyBorder="1" applyAlignment="1">
      <alignment vertical="center" wrapText="1"/>
    </xf>
    <xf numFmtId="0" fontId="55" fillId="0" borderId="4" xfId="0" applyFont="1" applyBorder="1" applyAlignment="1">
      <alignment vertical="top" wrapText="1"/>
    </xf>
    <xf numFmtId="0" fontId="55" fillId="0" borderId="12" xfId="0" applyFont="1" applyBorder="1" applyAlignment="1">
      <alignment vertical="top" wrapText="1"/>
    </xf>
    <xf numFmtId="0" fontId="55" fillId="2" borderId="8" xfId="0" applyFont="1" applyFill="1" applyBorder="1"/>
    <xf numFmtId="0" fontId="52" fillId="0" borderId="34" xfId="0" applyFont="1" applyBorder="1" applyAlignment="1">
      <alignment vertical="center" wrapText="1"/>
    </xf>
    <xf numFmtId="0" fontId="66" fillId="0" borderId="34" xfId="0" applyFont="1" applyBorder="1" applyAlignment="1">
      <alignment vertical="center" wrapText="1"/>
    </xf>
    <xf numFmtId="0" fontId="55" fillId="0" borderId="34" xfId="0" applyFont="1" applyBorder="1" applyAlignment="1">
      <alignment vertical="top" wrapText="1"/>
    </xf>
    <xf numFmtId="0" fontId="36" fillId="10" borderId="5" xfId="0" applyFont="1" applyFill="1" applyBorder="1" applyAlignment="1" applyProtection="1">
      <alignment vertical="center" wrapText="1"/>
    </xf>
    <xf numFmtId="0" fontId="36" fillId="10" borderId="32" xfId="0" applyFont="1" applyFill="1" applyBorder="1" applyAlignment="1" applyProtection="1">
      <alignment vertical="center" wrapText="1"/>
    </xf>
    <xf numFmtId="0" fontId="34" fillId="3" borderId="39" xfId="0" applyFont="1" applyFill="1" applyBorder="1" applyAlignment="1" applyProtection="1">
      <alignment vertical="top" wrapText="1"/>
    </xf>
    <xf numFmtId="0" fontId="34" fillId="10" borderId="50" xfId="0" applyFont="1" applyFill="1" applyBorder="1" applyAlignment="1" applyProtection="1">
      <alignment horizontal="center" vertical="top" wrapText="1"/>
    </xf>
    <xf numFmtId="0" fontId="34" fillId="10" borderId="31" xfId="0" applyFont="1" applyFill="1" applyBorder="1" applyAlignment="1" applyProtection="1">
      <alignment horizontal="center" vertical="top" wrapText="1"/>
    </xf>
    <xf numFmtId="0" fontId="55" fillId="10" borderId="27" xfId="0" applyFont="1" applyFill="1" applyBorder="1" applyAlignment="1" applyProtection="1">
      <alignment horizontal="left" vertical="center" wrapText="1"/>
    </xf>
    <xf numFmtId="0" fontId="34" fillId="10" borderId="27" xfId="0" applyFont="1" applyFill="1" applyBorder="1" applyAlignment="1" applyProtection="1">
      <alignment horizontal="left" vertical="center" wrapText="1"/>
    </xf>
    <xf numFmtId="0" fontId="2" fillId="3" borderId="70" xfId="0" applyFont="1" applyFill="1" applyBorder="1" applyAlignment="1" applyProtection="1">
      <alignment horizontal="left" vertical="center" wrapText="1"/>
    </xf>
    <xf numFmtId="0" fontId="55" fillId="10" borderId="59" xfId="0" applyFont="1" applyFill="1" applyBorder="1" applyAlignment="1" applyProtection="1">
      <alignment horizontal="left" vertical="center" wrapText="1"/>
    </xf>
    <xf numFmtId="0" fontId="34" fillId="10" borderId="59" xfId="0" applyFont="1" applyFill="1" applyBorder="1" applyAlignment="1" applyProtection="1">
      <alignment horizontal="left" vertical="center" wrapText="1"/>
    </xf>
    <xf numFmtId="0" fontId="34" fillId="3" borderId="70" xfId="0" applyFont="1" applyFill="1" applyBorder="1" applyAlignment="1" applyProtection="1">
      <alignment horizontal="left" vertical="center" wrapText="1"/>
    </xf>
    <xf numFmtId="0" fontId="8" fillId="3" borderId="70" xfId="0" applyFont="1" applyFill="1" applyBorder="1" applyAlignment="1" applyProtection="1">
      <alignment horizontal="left" vertical="center" wrapText="1"/>
    </xf>
    <xf numFmtId="0" fontId="2" fillId="3" borderId="69" xfId="0" applyFont="1" applyFill="1" applyBorder="1" applyAlignment="1" applyProtection="1">
      <alignment horizontal="left" vertical="center" wrapText="1"/>
    </xf>
    <xf numFmtId="0" fontId="34" fillId="10" borderId="70" xfId="0" applyFont="1" applyFill="1" applyBorder="1" applyAlignment="1" applyProtection="1">
      <alignment horizontal="left" vertical="center" wrapText="1"/>
    </xf>
    <xf numFmtId="0" fontId="2" fillId="3" borderId="71" xfId="0" applyFont="1" applyFill="1" applyBorder="1" applyAlignment="1" applyProtection="1">
      <alignment horizontal="left" vertical="center" wrapText="1"/>
    </xf>
    <xf numFmtId="0" fontId="34" fillId="13" borderId="72" xfId="4" applyFont="1" applyFill="1" applyBorder="1" applyAlignment="1" applyProtection="1">
      <alignment horizontal="left" vertical="center" wrapText="1"/>
    </xf>
    <xf numFmtId="0" fontId="34" fillId="12" borderId="72" xfId="4" applyFont="1" applyFill="1" applyBorder="1" applyAlignment="1" applyProtection="1">
      <alignment horizontal="left" vertical="center" wrapText="1"/>
    </xf>
    <xf numFmtId="0" fontId="34" fillId="10" borderId="58" xfId="0" applyFont="1" applyFill="1" applyBorder="1" applyAlignment="1" applyProtection="1">
      <alignment vertical="center" wrapText="1"/>
    </xf>
    <xf numFmtId="0" fontId="2" fillId="2" borderId="33" xfId="0" applyFont="1" applyFill="1" applyBorder="1" applyAlignment="1" applyProtection="1">
      <alignment horizontal="left" vertical="center" wrapText="1"/>
    </xf>
    <xf numFmtId="0" fontId="2" fillId="3" borderId="73" xfId="0" applyFont="1" applyFill="1" applyBorder="1" applyAlignment="1" applyProtection="1">
      <alignment horizontal="left" vertical="center" wrapText="1"/>
    </xf>
    <xf numFmtId="0" fontId="34" fillId="10" borderId="66" xfId="0" applyFont="1" applyFill="1" applyBorder="1" applyAlignment="1" applyProtection="1">
      <alignment horizontal="left" vertical="center" wrapText="1"/>
    </xf>
    <xf numFmtId="43" fontId="34" fillId="7" borderId="44" xfId="1" applyNumberFormat="1" applyFont="1" applyFill="1" applyBorder="1" applyAlignment="1" applyProtection="1">
      <alignment vertical="top" wrapText="1"/>
    </xf>
    <xf numFmtId="43" fontId="34" fillId="7" borderId="51" xfId="1" applyNumberFormat="1" applyFont="1" applyFill="1" applyBorder="1" applyAlignment="1" applyProtection="1">
      <alignment horizontal="center" vertical="top" wrapText="1"/>
    </xf>
    <xf numFmtId="43" fontId="34" fillId="7" borderId="47" xfId="1" applyNumberFormat="1" applyFont="1" applyFill="1" applyBorder="1" applyAlignment="1" applyProtection="1">
      <alignment vertical="center" wrapText="1"/>
    </xf>
    <xf numFmtId="43" fontId="34" fillId="7" borderId="51" xfId="1" applyNumberFormat="1" applyFont="1" applyFill="1" applyBorder="1" applyAlignment="1" applyProtection="1">
      <alignment horizontal="center" vertical="center" wrapText="1"/>
    </xf>
    <xf numFmtId="43" fontId="34" fillId="7" borderId="48" xfId="1" applyNumberFormat="1" applyFont="1" applyFill="1" applyBorder="1" applyAlignment="1" applyProtection="1">
      <alignment vertical="top" wrapText="1"/>
    </xf>
    <xf numFmtId="43" fontId="34" fillId="9" borderId="41" xfId="1" applyNumberFormat="1" applyFont="1" applyFill="1" applyBorder="1" applyAlignment="1" applyProtection="1">
      <alignment vertical="top" wrapText="1"/>
    </xf>
    <xf numFmtId="43" fontId="34" fillId="7" borderId="43" xfId="1" applyNumberFormat="1" applyFont="1" applyFill="1" applyBorder="1" applyAlignment="1" applyProtection="1">
      <alignment vertical="top" wrapText="1"/>
    </xf>
    <xf numFmtId="43" fontId="42" fillId="7" borderId="19" xfId="1" applyNumberFormat="1" applyFont="1" applyFill="1" applyBorder="1" applyAlignment="1" applyProtection="1">
      <alignment vertical="center" wrapText="1"/>
    </xf>
    <xf numFmtId="43" fontId="36" fillId="0" borderId="0" xfId="0" applyNumberFormat="1" applyFont="1" applyFill="1"/>
    <xf numFmtId="0" fontId="16" fillId="2" borderId="0" xfId="0" applyFont="1" applyFill="1" applyBorder="1" applyAlignment="1" applyProtection="1">
      <alignment horizontal="left" vertical="center" wrapText="1"/>
    </xf>
    <xf numFmtId="168" fontId="32" fillId="0" borderId="0" xfId="0" applyNumberFormat="1" applyFont="1" applyFill="1" applyAlignment="1"/>
    <xf numFmtId="9" fontId="32" fillId="0" borderId="0" xfId="0" applyNumberFormat="1" applyFont="1" applyFill="1" applyAlignment="1"/>
    <xf numFmtId="0" fontId="34" fillId="10" borderId="35" xfId="0" quotePrefix="1" applyFont="1" applyFill="1" applyBorder="1" applyAlignment="1">
      <alignment vertical="center" wrapText="1"/>
    </xf>
    <xf numFmtId="165" fontId="32" fillId="0" borderId="0" xfId="0" applyNumberFormat="1" applyFont="1" applyFill="1" applyAlignment="1"/>
    <xf numFmtId="0" fontId="34" fillId="0" borderId="0" xfId="0" applyFont="1"/>
    <xf numFmtId="0" fontId="34" fillId="2" borderId="1" xfId="0" applyFont="1" applyFill="1" applyBorder="1"/>
    <xf numFmtId="0" fontId="34" fillId="2" borderId="3" xfId="0" applyFont="1" applyFill="1" applyBorder="1"/>
    <xf numFmtId="0" fontId="34" fillId="2" borderId="4" xfId="0" applyFont="1" applyFill="1" applyBorder="1"/>
    <xf numFmtId="0" fontId="34" fillId="2" borderId="6" xfId="0" applyFont="1" applyFill="1" applyBorder="1"/>
    <xf numFmtId="0" fontId="34" fillId="2" borderId="8" xfId="0" applyFont="1" applyFill="1" applyBorder="1"/>
    <xf numFmtId="0" fontId="34" fillId="2" borderId="12" xfId="0" applyFont="1" applyFill="1" applyBorder="1"/>
    <xf numFmtId="0" fontId="34" fillId="2" borderId="14" xfId="0" applyFont="1" applyFill="1" applyBorder="1"/>
    <xf numFmtId="0" fontId="55" fillId="0" borderId="34" xfId="0" applyFont="1" applyBorder="1" applyAlignment="1">
      <alignment vertical="center" wrapText="1"/>
    </xf>
    <xf numFmtId="0" fontId="55" fillId="0" borderId="8" xfId="0" applyFont="1" applyBorder="1" applyAlignment="1">
      <alignment vertical="center" wrapText="1"/>
    </xf>
    <xf numFmtId="0" fontId="55" fillId="0" borderId="33" xfId="0" applyFont="1" applyBorder="1" applyAlignment="1">
      <alignment vertical="center" wrapText="1"/>
    </xf>
    <xf numFmtId="0" fontId="55" fillId="0" borderId="1" xfId="0" applyFont="1" applyBorder="1" applyAlignment="1">
      <alignment vertical="center" wrapText="1"/>
    </xf>
    <xf numFmtId="0" fontId="55" fillId="0" borderId="4" xfId="0" applyFont="1" applyBorder="1" applyAlignment="1">
      <alignment vertical="center" wrapText="1"/>
    </xf>
    <xf numFmtId="0" fontId="55" fillId="0" borderId="12" xfId="0" applyFont="1" applyBorder="1" applyAlignment="1">
      <alignment vertical="center" wrapText="1"/>
    </xf>
    <xf numFmtId="0" fontId="52" fillId="0" borderId="8" xfId="0" applyFont="1" applyBorder="1" applyAlignment="1">
      <alignment vertical="center" wrapText="1"/>
    </xf>
    <xf numFmtId="0" fontId="52" fillId="0" borderId="33" xfId="0" applyFont="1" applyBorder="1" applyAlignment="1">
      <alignment vertical="center" wrapText="1"/>
    </xf>
    <xf numFmtId="0" fontId="65" fillId="0" borderId="34" xfId="0" applyFont="1" applyBorder="1" applyAlignment="1">
      <alignment vertical="center" wrapText="1"/>
    </xf>
    <xf numFmtId="0" fontId="65" fillId="0" borderId="8" xfId="0" applyFont="1" applyBorder="1" applyAlignment="1">
      <alignment vertical="center" wrapText="1"/>
    </xf>
    <xf numFmtId="0" fontId="65" fillId="0" borderId="33" xfId="0" applyFont="1" applyBorder="1" applyAlignment="1">
      <alignment vertical="center" wrapText="1"/>
    </xf>
    <xf numFmtId="0" fontId="55" fillId="0" borderId="6" xfId="0" applyFont="1" applyBorder="1" applyAlignment="1">
      <alignment vertical="center" wrapText="1"/>
    </xf>
    <xf numFmtId="0" fontId="34" fillId="0" borderId="0" xfId="0" applyFont="1" applyBorder="1" applyAlignment="1">
      <alignment vertical="center" wrapText="1"/>
    </xf>
    <xf numFmtId="0" fontId="34" fillId="7" borderId="37" xfId="0" applyFont="1" applyFill="1" applyBorder="1" applyAlignment="1" applyProtection="1">
      <alignment horizontal="center" vertical="center"/>
    </xf>
    <xf numFmtId="0" fontId="34" fillId="7" borderId="39" xfId="0" applyFont="1" applyFill="1" applyBorder="1" applyAlignment="1" applyProtection="1">
      <alignment horizontal="center" vertical="center"/>
    </xf>
    <xf numFmtId="165" fontId="52" fillId="6" borderId="0" xfId="1" applyFont="1" applyFill="1" applyBorder="1"/>
    <xf numFmtId="168" fontId="52" fillId="6" borderId="0" xfId="1" applyNumberFormat="1" applyFont="1" applyFill="1" applyBorder="1"/>
    <xf numFmtId="0" fontId="42" fillId="0" borderId="5" xfId="0" applyFont="1" applyBorder="1" applyAlignment="1">
      <alignment vertical="center" wrapText="1"/>
    </xf>
    <xf numFmtId="0" fontId="34" fillId="0" borderId="59" xfId="0" applyFont="1" applyBorder="1" applyAlignment="1">
      <alignment vertical="center" wrapText="1"/>
    </xf>
    <xf numFmtId="0" fontId="34" fillId="0" borderId="61" xfId="0" applyFont="1" applyBorder="1" applyAlignment="1">
      <alignment vertical="center" wrapText="1"/>
    </xf>
    <xf numFmtId="0" fontId="34" fillId="0" borderId="66" xfId="0" applyFont="1" applyBorder="1" applyAlignment="1">
      <alignment vertical="center" wrapText="1"/>
    </xf>
    <xf numFmtId="0" fontId="34" fillId="2" borderId="4" xfId="0" applyFont="1" applyFill="1" applyBorder="1" applyAlignment="1">
      <alignment vertical="center"/>
    </xf>
    <xf numFmtId="0" fontId="34" fillId="2" borderId="6" xfId="0" applyFont="1" applyFill="1" applyBorder="1" applyAlignment="1">
      <alignment vertical="center"/>
    </xf>
    <xf numFmtId="0" fontId="34" fillId="0" borderId="0" xfId="0" applyFont="1" applyAlignment="1">
      <alignment vertical="center"/>
    </xf>
    <xf numFmtId="0" fontId="42" fillId="0" borderId="56" xfId="0" applyFont="1" applyBorder="1" applyAlignment="1">
      <alignment horizontal="center" vertical="center" wrapText="1"/>
    </xf>
    <xf numFmtId="0" fontId="42" fillId="0" borderId="61" xfId="0" applyFont="1" applyBorder="1" applyAlignment="1">
      <alignment horizontal="center" vertical="center" wrapText="1"/>
    </xf>
    <xf numFmtId="165" fontId="52" fillId="0" borderId="59" xfId="1" applyFont="1" applyBorder="1" applyAlignment="1">
      <alignment horizontal="center"/>
    </xf>
    <xf numFmtId="0" fontId="34" fillId="0" borderId="27" xfId="0" applyFont="1" applyBorder="1" applyAlignment="1">
      <alignment vertical="center" wrapText="1"/>
    </xf>
    <xf numFmtId="165" fontId="34" fillId="0" borderId="27" xfId="1" applyFont="1" applyBorder="1" applyAlignment="1">
      <alignment vertical="center" wrapText="1"/>
    </xf>
    <xf numFmtId="0" fontId="34" fillId="0" borderId="75" xfId="0" applyFont="1" applyBorder="1" applyAlignment="1">
      <alignment vertical="center" wrapText="1"/>
    </xf>
    <xf numFmtId="165" fontId="34" fillId="0" borderId="75" xfId="1" applyFont="1" applyBorder="1" applyAlignment="1">
      <alignment vertical="center" wrapText="1"/>
    </xf>
    <xf numFmtId="0" fontId="34" fillId="0" borderId="77" xfId="0" applyFont="1" applyBorder="1" applyAlignment="1">
      <alignment horizontal="left" vertical="center" wrapText="1"/>
    </xf>
    <xf numFmtId="0" fontId="34" fillId="0" borderId="68" xfId="0" applyFont="1" applyBorder="1" applyAlignment="1">
      <alignment vertical="center" wrapText="1"/>
    </xf>
    <xf numFmtId="0" fontId="42" fillId="0" borderId="24" xfId="0" applyFont="1" applyBorder="1" applyAlignment="1">
      <alignment horizontal="center" vertical="center" wrapText="1"/>
    </xf>
    <xf numFmtId="0" fontId="42" fillId="0" borderId="25" xfId="0" applyFont="1" applyBorder="1" applyAlignment="1">
      <alignment horizontal="center" vertical="center" wrapText="1"/>
    </xf>
    <xf numFmtId="0" fontId="42" fillId="0" borderId="21" xfId="0" applyFont="1" applyBorder="1" applyAlignment="1">
      <alignment horizontal="center" vertical="center" wrapText="1"/>
    </xf>
    <xf numFmtId="0" fontId="34" fillId="0" borderId="19" xfId="0" applyFont="1" applyBorder="1" applyAlignment="1">
      <alignment vertical="center" wrapText="1"/>
    </xf>
    <xf numFmtId="0" fontId="42" fillId="0" borderId="19" xfId="0" applyFont="1" applyBorder="1" applyAlignment="1">
      <alignment vertical="center" wrapText="1"/>
    </xf>
    <xf numFmtId="165" fontId="34" fillId="0" borderId="0" xfId="0" applyNumberFormat="1" applyFont="1" applyAlignment="1">
      <alignment vertical="center"/>
    </xf>
    <xf numFmtId="165" fontId="52" fillId="0" borderId="25" xfId="1" applyFont="1" applyBorder="1" applyAlignment="1">
      <alignment horizontal="center" vertical="center"/>
    </xf>
    <xf numFmtId="165" fontId="55" fillId="0" borderId="79" xfId="1" applyFont="1" applyBorder="1" applyAlignment="1">
      <alignment vertical="center"/>
    </xf>
    <xf numFmtId="0" fontId="42" fillId="2" borderId="4" xfId="0" applyFont="1" applyFill="1" applyBorder="1" applyAlignment="1">
      <alignment vertical="center"/>
    </xf>
    <xf numFmtId="0" fontId="42" fillId="2" borderId="6" xfId="0" applyFont="1" applyFill="1" applyBorder="1" applyAlignment="1">
      <alignment vertical="center"/>
    </xf>
    <xf numFmtId="0" fontId="42" fillId="0" borderId="0" xfId="0" applyFont="1" applyAlignment="1">
      <alignment vertical="center"/>
    </xf>
    <xf numFmtId="0" fontId="34" fillId="0" borderId="77" xfId="0" applyFont="1" applyBorder="1" applyAlignment="1">
      <alignment vertical="center" wrapText="1"/>
    </xf>
    <xf numFmtId="165" fontId="34" fillId="0" borderId="66" xfId="1" applyFont="1" applyBorder="1" applyAlignment="1">
      <alignment vertical="center" wrapText="1"/>
    </xf>
    <xf numFmtId="165" fontId="34" fillId="0" borderId="79" xfId="1" applyFont="1" applyBorder="1" applyAlignment="1">
      <alignment vertical="center" wrapText="1"/>
    </xf>
    <xf numFmtId="165" fontId="42" fillId="0" borderId="79" xfId="1" applyFont="1" applyBorder="1" applyAlignment="1">
      <alignment vertical="center" wrapText="1"/>
    </xf>
    <xf numFmtId="43" fontId="34" fillId="0" borderId="0" xfId="0" applyNumberFormat="1" applyFont="1" applyAlignment="1">
      <alignment vertical="center"/>
    </xf>
    <xf numFmtId="9" fontId="34" fillId="0" borderId="0" xfId="0" applyNumberFormat="1" applyFont="1" applyAlignment="1">
      <alignment vertical="center"/>
    </xf>
    <xf numFmtId="9" fontId="32" fillId="0" borderId="0" xfId="2"/>
    <xf numFmtId="0" fontId="52" fillId="0" borderId="34" xfId="0" applyFont="1" applyBorder="1" applyAlignment="1">
      <alignment vertical="center" wrapText="1"/>
    </xf>
    <xf numFmtId="0" fontId="52" fillId="0" borderId="8" xfId="0" applyFont="1" applyBorder="1" applyAlignment="1">
      <alignment vertical="center" wrapText="1"/>
    </xf>
    <xf numFmtId="0" fontId="55" fillId="0" borderId="34" xfId="0" applyFont="1" applyBorder="1" applyAlignment="1">
      <alignment vertical="center" wrapText="1"/>
    </xf>
    <xf numFmtId="0" fontId="55" fillId="0" borderId="8" xfId="0" applyFont="1" applyBorder="1" applyAlignment="1">
      <alignment vertical="center" wrapText="1"/>
    </xf>
    <xf numFmtId="0" fontId="55" fillId="0" borderId="33" xfId="0" applyFont="1" applyBorder="1" applyAlignment="1">
      <alignment vertical="center" wrapText="1"/>
    </xf>
    <xf numFmtId="0" fontId="55" fillId="0" borderId="4" xfId="0" applyFont="1" applyBorder="1" applyAlignment="1">
      <alignment vertical="center" wrapText="1"/>
    </xf>
    <xf numFmtId="0" fontId="55" fillId="0" borderId="6" xfId="0" applyFont="1" applyBorder="1" applyAlignment="1">
      <alignment vertical="center" wrapText="1"/>
    </xf>
    <xf numFmtId="0" fontId="52" fillId="0" borderId="33" xfId="0" applyFont="1" applyBorder="1" applyAlignment="1">
      <alignment vertical="center" wrapText="1"/>
    </xf>
    <xf numFmtId="0" fontId="55" fillId="0" borderId="12" xfId="0" applyFont="1" applyBorder="1" applyAlignment="1">
      <alignment vertical="center" wrapText="1"/>
    </xf>
    <xf numFmtId="0" fontId="55" fillId="0" borderId="1" xfId="0" applyFont="1" applyBorder="1" applyAlignment="1">
      <alignment vertical="center" wrapText="1"/>
    </xf>
    <xf numFmtId="0" fontId="67" fillId="0" borderId="1" xfId="0" applyFont="1" applyBorder="1" applyAlignment="1">
      <alignment vertical="center" wrapText="1"/>
    </xf>
    <xf numFmtId="0" fontId="67" fillId="0" borderId="34" xfId="0" applyFont="1" applyBorder="1" applyAlignment="1">
      <alignment vertical="center" wrapText="1"/>
    </xf>
    <xf numFmtId="0" fontId="67" fillId="0" borderId="8" xfId="0" applyFont="1" applyBorder="1" applyAlignment="1">
      <alignment vertical="center" wrapText="1"/>
    </xf>
    <xf numFmtId="0" fontId="67" fillId="0" borderId="4" xfId="0" applyFont="1" applyBorder="1" applyAlignment="1">
      <alignment vertical="center" wrapText="1"/>
    </xf>
    <xf numFmtId="165" fontId="55" fillId="0" borderId="59" xfId="1" applyFont="1" applyBorder="1" applyAlignment="1">
      <alignment vertical="center" wrapText="1"/>
    </xf>
    <xf numFmtId="0" fontId="34" fillId="0" borderId="0" xfId="0" applyFont="1" applyBorder="1" applyAlignment="1">
      <alignment vertical="center"/>
    </xf>
    <xf numFmtId="0" fontId="55" fillId="0" borderId="34" xfId="0" applyFont="1" applyBorder="1" applyAlignment="1">
      <alignment vertical="top" wrapText="1"/>
    </xf>
    <xf numFmtId="0" fontId="55" fillId="0" borderId="8" xfId="0" applyFont="1" applyBorder="1" applyAlignment="1">
      <alignment vertical="top" wrapText="1"/>
    </xf>
    <xf numFmtId="0" fontId="55" fillId="0" borderId="33" xfId="0" applyFont="1" applyBorder="1" applyAlignment="1">
      <alignment vertical="top" wrapText="1"/>
    </xf>
    <xf numFmtId="0" fontId="55" fillId="0" borderId="1" xfId="0" applyFont="1" applyBorder="1" applyAlignment="1">
      <alignment vertical="top" wrapText="1"/>
    </xf>
    <xf numFmtId="0" fontId="55" fillId="0" borderId="8" xfId="0" applyFont="1" applyBorder="1" applyAlignment="1">
      <alignment horizontal="left" vertical="top" wrapText="1"/>
    </xf>
    <xf numFmtId="0" fontId="65" fillId="0" borderId="12" xfId="0" applyFont="1" applyBorder="1" applyAlignment="1">
      <alignment vertical="top" wrapText="1"/>
    </xf>
    <xf numFmtId="0" fontId="52" fillId="0" borderId="8" xfId="0" applyFont="1" applyBorder="1" applyAlignment="1">
      <alignment vertical="top" wrapText="1"/>
    </xf>
    <xf numFmtId="0" fontId="65" fillId="0" borderId="4" xfId="0" applyFont="1" applyBorder="1" applyAlignment="1">
      <alignment vertical="top" wrapText="1"/>
    </xf>
    <xf numFmtId="0" fontId="65" fillId="0" borderId="8" xfId="0" applyFont="1" applyBorder="1" applyAlignment="1">
      <alignment vertical="top" wrapText="1"/>
    </xf>
    <xf numFmtId="0" fontId="65" fillId="0" borderId="33" xfId="0" applyFont="1" applyBorder="1" applyAlignment="1">
      <alignment vertical="top" wrapText="1"/>
    </xf>
    <xf numFmtId="0" fontId="55" fillId="0" borderId="33" xfId="0" applyFont="1" applyBorder="1" applyAlignment="1">
      <alignment horizontal="left" vertical="top" wrapText="1"/>
    </xf>
    <xf numFmtId="0" fontId="52" fillId="0" borderId="34" xfId="0" applyFont="1" applyBorder="1" applyAlignment="1">
      <alignment vertical="top" wrapText="1"/>
    </xf>
    <xf numFmtId="0" fontId="67" fillId="0" borderId="4" xfId="0" applyFont="1" applyBorder="1" applyAlignment="1">
      <alignment vertical="top" wrapText="1"/>
    </xf>
    <xf numFmtId="0" fontId="55" fillId="0" borderId="8" xfId="0" applyFont="1" applyBorder="1" applyAlignment="1">
      <alignment vertical="top" wrapText="1"/>
    </xf>
    <xf numFmtId="0" fontId="55" fillId="0" borderId="6" xfId="0" applyFont="1" applyBorder="1" applyAlignment="1">
      <alignment vertical="center" wrapText="1"/>
    </xf>
    <xf numFmtId="0" fontId="55" fillId="0" borderId="8" xfId="0" applyFont="1" applyBorder="1" applyAlignment="1">
      <alignment horizontal="left" vertical="top" wrapText="1"/>
    </xf>
    <xf numFmtId="0" fontId="55" fillId="0" borderId="4" xfId="0" applyFont="1" applyBorder="1" applyAlignment="1">
      <alignment horizontal="left" vertical="top" wrapText="1"/>
    </xf>
    <xf numFmtId="0" fontId="55" fillId="0" borderId="6" xfId="0" applyFont="1" applyBorder="1" applyAlignment="1">
      <alignment horizontal="left" vertical="top" wrapText="1"/>
    </xf>
    <xf numFmtId="0" fontId="67" fillId="0" borderId="6" xfId="0" applyFont="1" applyBorder="1" applyAlignment="1">
      <alignment horizontal="left" vertical="top" wrapText="1"/>
    </xf>
    <xf numFmtId="0" fontId="55" fillId="0" borderId="12" xfId="0" applyFont="1" applyBorder="1" applyAlignment="1">
      <alignment horizontal="left" vertical="top" wrapText="1"/>
    </xf>
    <xf numFmtId="0" fontId="67" fillId="0" borderId="33" xfId="0" applyFont="1" applyBorder="1" applyAlignment="1">
      <alignment vertical="top" wrapText="1"/>
    </xf>
    <xf numFmtId="0" fontId="55" fillId="0" borderId="82" xfId="0" applyFont="1" applyBorder="1" applyAlignment="1">
      <alignment vertical="center" wrapText="1"/>
    </xf>
    <xf numFmtId="0" fontId="55" fillId="0" borderId="83" xfId="0" applyFont="1" applyBorder="1" applyAlignment="1">
      <alignment vertical="center" wrapText="1"/>
    </xf>
    <xf numFmtId="0" fontId="55" fillId="0" borderId="82" xfId="0" applyFont="1" applyBorder="1" applyAlignment="1">
      <alignment vertical="top" wrapText="1"/>
    </xf>
    <xf numFmtId="0" fontId="55" fillId="0" borderId="84" xfId="0" applyFont="1" applyBorder="1" applyAlignment="1">
      <alignment vertical="top" wrapText="1"/>
    </xf>
    <xf numFmtId="0" fontId="67" fillId="0" borderId="82" xfId="0" applyFont="1" applyBorder="1" applyAlignment="1">
      <alignment vertical="top" wrapText="1"/>
    </xf>
    <xf numFmtId="0" fontId="55" fillId="0" borderId="83" xfId="0" applyFont="1" applyBorder="1" applyAlignment="1">
      <alignment horizontal="left" vertical="top" wrapText="1"/>
    </xf>
    <xf numFmtId="0" fontId="55" fillId="0" borderId="82" xfId="0" applyFont="1" applyBorder="1" applyAlignment="1">
      <alignment horizontal="left" vertical="top" wrapText="1"/>
    </xf>
    <xf numFmtId="0" fontId="55" fillId="0" borderId="83" xfId="0" applyFont="1" applyBorder="1" applyAlignment="1">
      <alignment vertical="top" wrapText="1"/>
    </xf>
    <xf numFmtId="0" fontId="55" fillId="0" borderId="82" xfId="0" applyFont="1" applyBorder="1" applyAlignment="1">
      <alignment vertical="top" wrapText="1"/>
    </xf>
    <xf numFmtId="165" fontId="55" fillId="17" borderId="59" xfId="1" applyFont="1" applyFill="1" applyBorder="1" applyAlignment="1">
      <alignment vertical="center"/>
    </xf>
    <xf numFmtId="165" fontId="34" fillId="17" borderId="59" xfId="1" applyFont="1" applyFill="1" applyBorder="1" applyAlignment="1">
      <alignment vertical="center" wrapText="1"/>
    </xf>
    <xf numFmtId="165" fontId="34" fillId="17" borderId="75" xfId="1" applyFont="1" applyFill="1" applyBorder="1" applyAlignment="1">
      <alignment vertical="center" wrapText="1"/>
    </xf>
    <xf numFmtId="165" fontId="55" fillId="17" borderId="75" xfId="1" applyFont="1" applyFill="1" applyBorder="1" applyAlignment="1">
      <alignment vertical="center"/>
    </xf>
    <xf numFmtId="0" fontId="34" fillId="0" borderId="32" xfId="0" applyFont="1" applyBorder="1"/>
    <xf numFmtId="0" fontId="34" fillId="0" borderId="28" xfId="0" applyFont="1" applyBorder="1" applyAlignment="1">
      <alignment vertical="center" wrapText="1"/>
    </xf>
    <xf numFmtId="0" fontId="34" fillId="0" borderId="28" xfId="0" applyFont="1" applyBorder="1" applyAlignment="1">
      <alignment wrapText="1"/>
    </xf>
    <xf numFmtId="165" fontId="34" fillId="0" borderId="28" xfId="1" applyFont="1" applyBorder="1" applyAlignment="1">
      <alignment wrapText="1"/>
    </xf>
    <xf numFmtId="165" fontId="55" fillId="0" borderId="28" xfId="1" applyFont="1" applyBorder="1" applyAlignment="1"/>
    <xf numFmtId="0" fontId="34" fillId="0" borderId="35" xfId="0" applyFont="1" applyBorder="1" applyAlignment="1">
      <alignment vertical="center" wrapText="1"/>
    </xf>
    <xf numFmtId="0" fontId="65" fillId="7" borderId="8" xfId="0" applyFont="1" applyFill="1" applyBorder="1" applyAlignment="1">
      <alignment vertical="top" wrapText="1"/>
    </xf>
    <xf numFmtId="0" fontId="65" fillId="7" borderId="33" xfId="0" applyFont="1" applyFill="1" applyBorder="1" applyAlignment="1">
      <alignment vertical="top" wrapText="1"/>
    </xf>
    <xf numFmtId="0" fontId="52" fillId="0" borderId="34" xfId="0" applyFont="1" applyBorder="1" applyAlignment="1">
      <alignment horizontal="center" vertical="center" wrapText="1"/>
    </xf>
    <xf numFmtId="0" fontId="67" fillId="0" borderId="8" xfId="0" applyFont="1" applyBorder="1" applyAlignment="1">
      <alignment horizontal="left" vertical="top" wrapText="1"/>
    </xf>
    <xf numFmtId="0" fontId="52" fillId="0" borderId="5" xfId="0" applyFont="1" applyBorder="1" applyAlignment="1">
      <alignment vertical="center" wrapText="1"/>
    </xf>
    <xf numFmtId="0" fontId="0" fillId="7" borderId="0" xfId="0" applyFill="1" applyAlignment="1">
      <alignment wrapText="1"/>
    </xf>
    <xf numFmtId="0" fontId="4" fillId="3" borderId="0" xfId="0" applyFont="1" applyFill="1" applyBorder="1" applyAlignment="1" applyProtection="1">
      <alignment horizontal="center" vertical="center" wrapText="1"/>
    </xf>
    <xf numFmtId="0" fontId="71" fillId="0" borderId="0" xfId="0" applyFont="1"/>
    <xf numFmtId="0" fontId="55" fillId="0" borderId="0" xfId="0" applyFont="1" applyAlignment="1">
      <alignment vertical="center" wrapText="1"/>
    </xf>
    <xf numFmtId="0" fontId="55" fillId="0" borderId="0" xfId="0" applyFont="1" applyAlignment="1">
      <alignment wrapText="1"/>
    </xf>
    <xf numFmtId="0" fontId="66" fillId="7" borderId="34" xfId="0" applyFont="1" applyFill="1" applyBorder="1" applyAlignment="1">
      <alignment vertical="center" wrapText="1"/>
    </xf>
    <xf numFmtId="0" fontId="67" fillId="7" borderId="3" xfId="0" applyFont="1" applyFill="1" applyBorder="1" applyAlignment="1">
      <alignment vertical="center" wrapText="1"/>
    </xf>
    <xf numFmtId="0" fontId="67" fillId="7" borderId="34" xfId="0" applyFont="1" applyFill="1" applyBorder="1" applyAlignment="1">
      <alignment vertical="center" wrapText="1"/>
    </xf>
    <xf numFmtId="0" fontId="67" fillId="7" borderId="1" xfId="0" applyFont="1" applyFill="1" applyBorder="1" applyAlignment="1">
      <alignment vertical="center" wrapText="1"/>
    </xf>
    <xf numFmtId="0" fontId="67" fillId="7" borderId="8" xfId="0" applyFont="1" applyFill="1" applyBorder="1" applyAlignment="1">
      <alignment vertical="top" wrapText="1"/>
    </xf>
    <xf numFmtId="0" fontId="67" fillId="7" borderId="6" xfId="0" applyFont="1" applyFill="1" applyBorder="1" applyAlignment="1">
      <alignment vertical="top" wrapText="1"/>
    </xf>
    <xf numFmtId="0" fontId="67" fillId="7" borderId="4" xfId="0" applyFont="1" applyFill="1" applyBorder="1" applyAlignment="1">
      <alignment vertical="top" wrapText="1"/>
    </xf>
    <xf numFmtId="0" fontId="66" fillId="7" borderId="8" xfId="0" applyFont="1" applyFill="1" applyBorder="1" applyAlignment="1">
      <alignment vertical="top" wrapText="1"/>
    </xf>
    <xf numFmtId="0" fontId="67" fillId="7" borderId="33" xfId="0" applyFont="1" applyFill="1" applyBorder="1" applyAlignment="1">
      <alignment vertical="top" wrapText="1"/>
    </xf>
    <xf numFmtId="0" fontId="67" fillId="7" borderId="14" xfId="0" applyFont="1" applyFill="1" applyBorder="1" applyAlignment="1">
      <alignment vertical="top" wrapText="1"/>
    </xf>
    <xf numFmtId="0" fontId="67" fillId="7" borderId="12" xfId="0" applyFont="1" applyFill="1" applyBorder="1" applyAlignment="1">
      <alignment vertical="top" wrapText="1"/>
    </xf>
    <xf numFmtId="0" fontId="8" fillId="3" borderId="69" xfId="0" applyFont="1" applyFill="1" applyBorder="1" applyAlignment="1" applyProtection="1">
      <alignment horizontal="left" vertical="center" wrapText="1"/>
    </xf>
    <xf numFmtId="0" fontId="65" fillId="0" borderId="6" xfId="0" applyFont="1" applyBorder="1" applyAlignment="1">
      <alignment horizontal="left" vertical="top" wrapText="1"/>
    </xf>
    <xf numFmtId="0" fontId="67" fillId="0" borderId="8" xfId="0" applyFont="1" applyBorder="1" applyAlignment="1">
      <alignment vertical="top" wrapText="1"/>
    </xf>
    <xf numFmtId="0" fontId="55" fillId="0" borderId="0" xfId="0" applyFont="1" applyAlignment="1">
      <alignment vertical="top" wrapText="1"/>
    </xf>
    <xf numFmtId="0" fontId="67" fillId="0" borderId="33" xfId="0" applyFont="1" applyBorder="1" applyAlignment="1">
      <alignment vertical="center" wrapText="1"/>
    </xf>
    <xf numFmtId="0" fontId="67" fillId="7" borderId="83" xfId="0" applyFont="1" applyFill="1" applyBorder="1" applyAlignment="1">
      <alignment vertical="top" wrapText="1"/>
    </xf>
    <xf numFmtId="0" fontId="55" fillId="7" borderId="0" xfId="0" applyFont="1" applyFill="1" applyAlignment="1">
      <alignment vertical="top" wrapText="1"/>
    </xf>
    <xf numFmtId="0" fontId="55" fillId="0" borderId="33" xfId="0" applyFont="1" applyBorder="1" applyAlignment="1">
      <alignment horizontal="justify" vertical="center" wrapText="1"/>
    </xf>
    <xf numFmtId="0" fontId="34" fillId="10" borderId="15" xfId="0" applyFont="1" applyFill="1" applyBorder="1" applyAlignment="1" applyProtection="1">
      <alignment horizontal="center" vertical="top" wrapText="1"/>
    </xf>
    <xf numFmtId="0" fontId="8" fillId="3" borderId="82" xfId="0" applyFont="1" applyFill="1" applyBorder="1" applyAlignment="1" applyProtection="1">
      <alignment vertical="top" wrapText="1"/>
    </xf>
    <xf numFmtId="0" fontId="8" fillId="10" borderId="82" xfId="0" applyFont="1" applyFill="1" applyBorder="1" applyAlignment="1" applyProtection="1">
      <alignment horizontal="center" vertical="top" wrapText="1"/>
    </xf>
    <xf numFmtId="0" fontId="34" fillId="18" borderId="5" xfId="0" applyFont="1" applyFill="1" applyBorder="1" applyAlignment="1" applyProtection="1">
      <alignment vertical="top" wrapText="1"/>
    </xf>
    <xf numFmtId="0" fontId="34" fillId="7" borderId="5" xfId="0" applyFont="1" applyFill="1" applyBorder="1" applyAlignment="1" applyProtection="1">
      <alignment horizontal="center" vertical="top" wrapText="1"/>
    </xf>
    <xf numFmtId="0" fontId="42" fillId="6" borderId="4" xfId="0" applyFont="1" applyFill="1" applyBorder="1" applyAlignment="1" applyProtection="1">
      <alignment horizontal="right" wrapText="1"/>
    </xf>
    <xf numFmtId="0" fontId="42" fillId="6" borderId="0" xfId="0" applyFont="1" applyFill="1" applyBorder="1" applyAlignment="1" applyProtection="1">
      <alignment horizontal="right" wrapText="1"/>
    </xf>
    <xf numFmtId="0" fontId="42" fillId="6" borderId="6" xfId="0" applyFont="1" applyFill="1" applyBorder="1" applyAlignment="1" applyProtection="1">
      <alignment horizontal="right" wrapText="1"/>
    </xf>
    <xf numFmtId="0" fontId="42" fillId="6" borderId="4" xfId="0" applyFont="1" applyFill="1" applyBorder="1" applyAlignment="1" applyProtection="1">
      <alignment horizontal="right" vertical="top" wrapText="1"/>
    </xf>
    <xf numFmtId="0" fontId="42" fillId="6" borderId="6" xfId="0" applyFont="1" applyFill="1" applyBorder="1" applyAlignment="1" applyProtection="1">
      <alignment horizontal="right" vertical="top" wrapText="1"/>
    </xf>
    <xf numFmtId="0" fontId="34" fillId="7" borderId="34" xfId="0" applyFont="1" applyFill="1" applyBorder="1" applyAlignment="1" applyProtection="1">
      <alignment horizontal="center" vertical="center"/>
    </xf>
    <xf numFmtId="0" fontId="34" fillId="7" borderId="15" xfId="0" applyFont="1" applyFill="1" applyBorder="1" applyAlignment="1" applyProtection="1">
      <alignment horizontal="center" vertical="center"/>
    </xf>
    <xf numFmtId="0" fontId="45" fillId="7" borderId="32" xfId="0" applyFont="1" applyFill="1" applyBorder="1" applyAlignment="1" applyProtection="1">
      <alignment horizontal="center"/>
    </xf>
    <xf numFmtId="0" fontId="45" fillId="7" borderId="28" xfId="0" applyFont="1" applyFill="1" applyBorder="1" applyAlignment="1" applyProtection="1">
      <alignment horizontal="center"/>
    </xf>
    <xf numFmtId="0" fontId="45" fillId="7" borderId="35" xfId="0" applyFont="1" applyFill="1" applyBorder="1" applyAlignment="1" applyProtection="1">
      <alignment horizontal="center"/>
    </xf>
    <xf numFmtId="0" fontId="46" fillId="6" borderId="4" xfId="0" applyFont="1" applyFill="1" applyBorder="1" applyAlignment="1" applyProtection="1">
      <alignment horizontal="center" wrapText="1"/>
    </xf>
    <xf numFmtId="0" fontId="46" fillId="6" borderId="0" xfId="0" applyFont="1" applyFill="1" applyBorder="1" applyAlignment="1" applyProtection="1">
      <alignment horizontal="center" wrapText="1"/>
    </xf>
    <xf numFmtId="0" fontId="34" fillId="6" borderId="0" xfId="0" applyFont="1" applyFill="1" applyBorder="1" applyAlignment="1" applyProtection="1">
      <alignment horizontal="center"/>
    </xf>
    <xf numFmtId="0" fontId="46" fillId="6" borderId="0" xfId="0" applyFont="1" applyFill="1" applyBorder="1" applyAlignment="1" applyProtection="1">
      <alignment horizontal="center"/>
    </xf>
    <xf numFmtId="0" fontId="42" fillId="6" borderId="0" xfId="0" applyFont="1" applyFill="1" applyBorder="1" applyAlignment="1" applyProtection="1">
      <alignment horizontal="left" vertical="center" wrapText="1"/>
    </xf>
    <xf numFmtId="0" fontId="34" fillId="7" borderId="32" xfId="0" applyFont="1" applyFill="1" applyBorder="1" applyAlignment="1" applyProtection="1">
      <alignment horizontal="left" vertical="top" wrapText="1"/>
      <protection locked="0"/>
    </xf>
    <xf numFmtId="0" fontId="34" fillId="7" borderId="35" xfId="0" applyFont="1" applyFill="1" applyBorder="1" applyAlignment="1" applyProtection="1">
      <alignment horizontal="left" vertical="top" wrapText="1"/>
      <protection locked="0"/>
    </xf>
    <xf numFmtId="0" fontId="43" fillId="6" borderId="0" xfId="0" applyFont="1" applyFill="1" applyBorder="1" applyAlignment="1" applyProtection="1">
      <alignment horizontal="left" vertical="top" wrapText="1"/>
    </xf>
    <xf numFmtId="43" fontId="42" fillId="7" borderId="32" xfId="1" applyNumberFormat="1" applyFont="1" applyFill="1" applyBorder="1" applyAlignment="1" applyProtection="1">
      <alignment horizontal="center" vertical="center" wrapText="1"/>
      <protection locked="0"/>
    </xf>
    <xf numFmtId="43" fontId="42" fillId="7" borderId="35" xfId="1" applyNumberFormat="1" applyFont="1" applyFill="1" applyBorder="1" applyAlignment="1" applyProtection="1">
      <alignment horizontal="center" vertical="center" wrapText="1"/>
      <protection locked="0"/>
    </xf>
    <xf numFmtId="165" fontId="52" fillId="0" borderId="32" xfId="1" applyFont="1" applyBorder="1" applyAlignment="1" applyProtection="1">
      <alignment vertical="center"/>
      <protection locked="0"/>
    </xf>
    <xf numFmtId="165" fontId="52" fillId="0" borderId="35" xfId="1" applyFont="1" applyBorder="1" applyAlignment="1" applyProtection="1">
      <alignment vertical="center"/>
      <protection locked="0"/>
    </xf>
    <xf numFmtId="0" fontId="39" fillId="6" borderId="13" xfId="0" applyFont="1" applyFill="1" applyBorder="1" applyAlignment="1" applyProtection="1">
      <alignment horizontal="left" vertical="center" wrapText="1"/>
    </xf>
    <xf numFmtId="0" fontId="33" fillId="0" borderId="0" xfId="0" applyFont="1" applyFill="1" applyBorder="1" applyAlignment="1" applyProtection="1">
      <alignment vertical="top" wrapText="1"/>
      <protection locked="0"/>
    </xf>
    <xf numFmtId="0" fontId="34" fillId="0" borderId="0" xfId="0" applyFont="1" applyAlignment="1">
      <alignment horizontal="left" vertical="center"/>
    </xf>
    <xf numFmtId="0" fontId="43" fillId="6" borderId="0" xfId="0" applyFont="1" applyFill="1" applyBorder="1" applyAlignment="1" applyProtection="1">
      <alignment vertical="top" wrapText="1"/>
    </xf>
    <xf numFmtId="3" fontId="34" fillId="7" borderId="32" xfId="0" applyNumberFormat="1" applyFont="1" applyFill="1" applyBorder="1" applyAlignment="1" applyProtection="1">
      <alignment vertical="top" wrapText="1"/>
      <protection locked="0"/>
    </xf>
    <xf numFmtId="3" fontId="34" fillId="7" borderId="35" xfId="0" applyNumberFormat="1" applyFont="1" applyFill="1" applyBorder="1" applyAlignment="1" applyProtection="1">
      <alignment vertical="top" wrapText="1"/>
      <protection locked="0"/>
    </xf>
    <xf numFmtId="0" fontId="34" fillId="7" borderId="32" xfId="0" applyFont="1" applyFill="1" applyBorder="1" applyAlignment="1" applyProtection="1">
      <alignment horizontal="left" vertical="top" wrapText="1"/>
    </xf>
    <xf numFmtId="0" fontId="34" fillId="7" borderId="35" xfId="0" applyFont="1" applyFill="1" applyBorder="1" applyAlignment="1" applyProtection="1">
      <alignment horizontal="left" vertical="top" wrapText="1"/>
    </xf>
    <xf numFmtId="0" fontId="39" fillId="0" borderId="0" xfId="0" applyFont="1" applyFill="1" applyBorder="1" applyAlignment="1" applyProtection="1">
      <alignment horizontal="left" vertical="center" wrapText="1"/>
    </xf>
    <xf numFmtId="0" fontId="39" fillId="0" borderId="0" xfId="0" applyFont="1" applyFill="1" applyBorder="1" applyAlignment="1" applyProtection="1">
      <alignment horizontal="center" vertical="top" wrapText="1"/>
    </xf>
    <xf numFmtId="0" fontId="33" fillId="0" borderId="0" xfId="0" applyFont="1" applyFill="1" applyBorder="1" applyAlignment="1" applyProtection="1">
      <alignment horizontal="left" vertical="center" wrapText="1"/>
    </xf>
    <xf numFmtId="3" fontId="33" fillId="0" borderId="0" xfId="0" applyNumberFormat="1" applyFont="1" applyFill="1" applyBorder="1" applyAlignment="1" applyProtection="1">
      <alignment vertical="top" wrapText="1"/>
      <protection locked="0"/>
    </xf>
    <xf numFmtId="0" fontId="7" fillId="3" borderId="5" xfId="0" applyFont="1" applyFill="1" applyBorder="1" applyAlignment="1" applyProtection="1">
      <alignment horizontal="center"/>
    </xf>
    <xf numFmtId="0" fontId="8" fillId="2" borderId="4" xfId="0" applyFont="1" applyFill="1" applyBorder="1" applyAlignment="1" applyProtection="1">
      <alignment horizontal="center" wrapText="1"/>
    </xf>
    <xf numFmtId="0" fontId="9" fillId="2" borderId="0" xfId="0" applyFont="1" applyFill="1" applyBorder="1" applyAlignment="1" applyProtection="1">
      <alignment horizontal="left" vertical="top" wrapText="1"/>
    </xf>
    <xf numFmtId="0" fontId="10" fillId="2" borderId="0" xfId="0" applyFont="1" applyFill="1" applyBorder="1" applyAlignment="1" applyProtection="1">
      <alignment horizontal="left" vertical="center" wrapText="1"/>
    </xf>
    <xf numFmtId="0" fontId="8" fillId="2" borderId="0" xfId="0" applyFont="1" applyFill="1" applyBorder="1" applyAlignment="1" applyProtection="1">
      <alignment horizontal="center"/>
    </xf>
    <xf numFmtId="0" fontId="10" fillId="2" borderId="0" xfId="0" applyFont="1" applyFill="1" applyBorder="1" applyAlignment="1" applyProtection="1">
      <alignment horizontal="left" vertical="top" wrapText="1"/>
    </xf>
    <xf numFmtId="0" fontId="9" fillId="3" borderId="5" xfId="0" applyFont="1" applyFill="1" applyBorder="1" applyAlignment="1" applyProtection="1">
      <alignment horizontal="center" vertical="top" wrapText="1"/>
    </xf>
    <xf numFmtId="0" fontId="34" fillId="10" borderId="18" xfId="0" applyFont="1" applyFill="1" applyBorder="1" applyAlignment="1" applyProtection="1">
      <alignment horizontal="left" vertical="top" wrapText="1"/>
    </xf>
    <xf numFmtId="0" fontId="34" fillId="10" borderId="19" xfId="0" applyFont="1" applyFill="1" applyBorder="1" applyAlignment="1" applyProtection="1">
      <alignment horizontal="left" vertical="top" wrapText="1"/>
    </xf>
    <xf numFmtId="0" fontId="8" fillId="10" borderId="5" xfId="0" applyFont="1" applyFill="1" applyBorder="1" applyAlignment="1" applyProtection="1">
      <alignment horizontal="left" vertical="top" wrapText="1"/>
    </xf>
    <xf numFmtId="0" fontId="64" fillId="10" borderId="5" xfId="0" applyFont="1" applyFill="1" applyBorder="1" applyAlignment="1" applyProtection="1">
      <alignment horizontal="left" vertical="top" wrapText="1"/>
    </xf>
    <xf numFmtId="0" fontId="8" fillId="10" borderId="18" xfId="0" applyFont="1" applyFill="1" applyBorder="1" applyAlignment="1" applyProtection="1">
      <alignment horizontal="left" vertical="top" wrapText="1"/>
    </xf>
    <xf numFmtId="0" fontId="8" fillId="10" borderId="19" xfId="0" applyFont="1" applyFill="1" applyBorder="1" applyAlignment="1" applyProtection="1">
      <alignment horizontal="left" vertical="top" wrapText="1"/>
    </xf>
    <xf numFmtId="0" fontId="8" fillId="10" borderId="39" xfId="0" applyFont="1" applyFill="1" applyBorder="1" applyAlignment="1" applyProtection="1">
      <alignment vertical="top" wrapText="1"/>
    </xf>
    <xf numFmtId="0" fontId="4" fillId="2" borderId="0" xfId="0" applyFont="1" applyFill="1" applyBorder="1" applyAlignment="1">
      <alignment horizontal="left"/>
    </xf>
    <xf numFmtId="0" fontId="5" fillId="2" borderId="0" xfId="0" applyFont="1" applyFill="1" applyBorder="1" applyAlignment="1">
      <alignment horizontal="left"/>
    </xf>
    <xf numFmtId="0" fontId="8" fillId="10" borderId="7" xfId="0" applyFont="1" applyFill="1" applyBorder="1" applyAlignment="1" applyProtection="1">
      <alignment horizontal="left" vertical="top" wrapText="1"/>
    </xf>
    <xf numFmtId="0" fontId="8" fillId="10" borderId="85" xfId="0" applyFont="1" applyFill="1" applyBorder="1" applyAlignment="1" applyProtection="1">
      <alignment vertical="top" wrapText="1"/>
    </xf>
    <xf numFmtId="0" fontId="8" fillId="10" borderId="32" xfId="0" applyFont="1" applyFill="1" applyBorder="1" applyAlignment="1" applyProtection="1">
      <alignment horizontal="left" vertical="top" wrapText="1"/>
    </xf>
    <xf numFmtId="0" fontId="8" fillId="10" borderId="35" xfId="0" applyFont="1" applyFill="1" applyBorder="1" applyAlignment="1" applyProtection="1">
      <alignment horizontal="left" vertical="top" wrapText="1"/>
    </xf>
    <xf numFmtId="49" fontId="34" fillId="12" borderId="32" xfId="0" applyNumberFormat="1" applyFont="1" applyFill="1" applyBorder="1" applyAlignment="1" applyProtection="1">
      <alignment horizontal="left" vertical="top" wrapText="1"/>
    </xf>
    <xf numFmtId="49" fontId="34" fillId="12" borderId="35" xfId="0" applyNumberFormat="1" applyFont="1" applyFill="1" applyBorder="1" applyAlignment="1" applyProtection="1">
      <alignment horizontal="left" vertical="top" wrapText="1"/>
    </xf>
    <xf numFmtId="0" fontId="34" fillId="10" borderId="5" xfId="0" applyFont="1" applyFill="1" applyBorder="1" applyAlignment="1" applyProtection="1">
      <alignment horizontal="left" vertical="top" wrapText="1"/>
    </xf>
    <xf numFmtId="0" fontId="8" fillId="10" borderId="82" xfId="0" applyFont="1" applyFill="1" applyBorder="1" applyAlignment="1" applyProtection="1">
      <alignment vertical="top" wrapText="1"/>
    </xf>
    <xf numFmtId="0" fontId="4" fillId="2" borderId="0" xfId="0" applyFont="1" applyFill="1" applyBorder="1" applyAlignment="1">
      <alignment horizontal="left" wrapText="1"/>
    </xf>
    <xf numFmtId="0" fontId="8" fillId="2" borderId="0" xfId="0" applyFont="1" applyFill="1" applyBorder="1" applyAlignment="1" applyProtection="1">
      <alignment horizontal="left" vertical="top" wrapText="1"/>
    </xf>
    <xf numFmtId="0" fontId="34" fillId="11" borderId="5" xfId="0" applyFont="1" applyFill="1" applyBorder="1" applyAlignment="1" applyProtection="1">
      <alignment horizontal="left" vertical="top" wrapText="1"/>
    </xf>
    <xf numFmtId="0" fontId="2" fillId="3" borderId="5" xfId="0" applyFont="1" applyFill="1" applyBorder="1" applyAlignment="1" applyProtection="1">
      <alignment horizontal="center" vertical="center" wrapText="1"/>
    </xf>
    <xf numFmtId="0" fontId="10" fillId="2" borderId="2" xfId="0" applyFont="1" applyFill="1" applyBorder="1" applyAlignment="1" applyProtection="1">
      <alignment horizontal="center" wrapText="1"/>
    </xf>
    <xf numFmtId="0" fontId="4" fillId="2" borderId="13" xfId="0" applyFont="1" applyFill="1" applyBorder="1" applyAlignment="1" applyProtection="1">
      <alignment horizontal="center" vertical="center" wrapText="1"/>
    </xf>
    <xf numFmtId="0" fontId="34" fillId="11" borderId="5" xfId="0" applyFont="1" applyFill="1" applyBorder="1" applyAlignment="1" applyProtection="1">
      <alignment vertical="center" wrapText="1"/>
    </xf>
    <xf numFmtId="0" fontId="2" fillId="3" borderId="5" xfId="0" applyFont="1" applyFill="1" applyBorder="1" applyAlignment="1" applyProtection="1">
      <alignment horizontal="left" vertical="center" wrapText="1"/>
    </xf>
    <xf numFmtId="0" fontId="34" fillId="11" borderId="33" xfId="0" applyFont="1" applyFill="1" applyBorder="1" applyAlignment="1" applyProtection="1">
      <alignment horizontal="left" vertical="top" wrapText="1"/>
    </xf>
    <xf numFmtId="0" fontId="34" fillId="11" borderId="5" xfId="0" applyFont="1" applyFill="1" applyBorder="1" applyAlignment="1" applyProtection="1">
      <alignment horizontal="left" vertical="center" wrapText="1"/>
    </xf>
    <xf numFmtId="0" fontId="8" fillId="3" borderId="5" xfId="0" applyFont="1" applyFill="1" applyBorder="1" applyAlignment="1" applyProtection="1">
      <alignment horizontal="left" vertical="center" wrapText="1"/>
    </xf>
    <xf numFmtId="0" fontId="2" fillId="11" borderId="5" xfId="0" applyFont="1" applyFill="1" applyBorder="1" applyAlignment="1" applyProtection="1">
      <alignment horizontal="left" vertical="center" wrapText="1"/>
    </xf>
    <xf numFmtId="0" fontId="5" fillId="2" borderId="0" xfId="0" applyFont="1" applyFill="1" applyBorder="1" applyAlignment="1" applyProtection="1">
      <alignment horizontal="left"/>
    </xf>
    <xf numFmtId="0" fontId="2" fillId="3" borderId="5" xfId="0" applyFont="1" applyFill="1" applyBorder="1" applyAlignment="1" applyProtection="1">
      <alignment horizontal="left"/>
      <protection locked="0"/>
    </xf>
    <xf numFmtId="0" fontId="6" fillId="3" borderId="5" xfId="3" applyFont="1" applyFill="1" applyBorder="1" applyAlignment="1" applyProtection="1">
      <alignment horizontal="left"/>
      <protection locked="0"/>
    </xf>
    <xf numFmtId="0" fontId="34" fillId="10" borderId="5" xfId="0" applyFont="1" applyFill="1" applyBorder="1" applyAlignment="1" applyProtection="1">
      <alignment horizontal="left" vertical="center" wrapText="1"/>
    </xf>
    <xf numFmtId="0" fontId="8" fillId="11" borderId="1" xfId="0" applyFont="1" applyFill="1" applyBorder="1" applyAlignment="1" applyProtection="1">
      <alignment horizontal="left" vertical="center" wrapText="1"/>
    </xf>
    <xf numFmtId="0" fontId="8" fillId="11" borderId="2" xfId="0" applyFont="1" applyFill="1" applyBorder="1" applyAlignment="1" applyProtection="1">
      <alignment horizontal="left" vertical="center" wrapText="1"/>
    </xf>
    <xf numFmtId="0" fontId="8" fillId="11" borderId="3" xfId="0" applyFont="1" applyFill="1" applyBorder="1" applyAlignment="1" applyProtection="1">
      <alignment horizontal="left" vertical="center" wrapText="1"/>
    </xf>
    <xf numFmtId="0" fontId="8" fillId="11" borderId="4" xfId="0" applyFont="1" applyFill="1" applyBorder="1" applyAlignment="1" applyProtection="1">
      <alignment horizontal="left" vertical="center" wrapText="1"/>
    </xf>
    <xf numFmtId="0" fontId="8" fillId="11" borderId="0" xfId="0" applyFont="1" applyFill="1" applyBorder="1" applyAlignment="1" applyProtection="1">
      <alignment horizontal="left" vertical="center" wrapText="1"/>
    </xf>
    <xf numFmtId="0" fontId="8" fillId="11" borderId="6" xfId="0" applyFont="1" applyFill="1" applyBorder="1" applyAlignment="1" applyProtection="1">
      <alignment horizontal="left" vertical="center" wrapText="1"/>
    </xf>
    <xf numFmtId="0" fontId="8" fillId="11" borderId="12" xfId="0" applyFont="1" applyFill="1" applyBorder="1" applyAlignment="1" applyProtection="1">
      <alignment horizontal="left" vertical="center" wrapText="1"/>
    </xf>
    <xf numFmtId="0" fontId="8" fillId="11" borderId="13" xfId="0" applyFont="1" applyFill="1" applyBorder="1" applyAlignment="1" applyProtection="1">
      <alignment horizontal="left" vertical="center" wrapText="1"/>
    </xf>
    <xf numFmtId="0" fontId="8" fillId="11" borderId="14" xfId="0" applyFont="1" applyFill="1" applyBorder="1" applyAlignment="1" applyProtection="1">
      <alignment horizontal="left" vertical="center" wrapText="1"/>
    </xf>
    <xf numFmtId="0" fontId="2" fillId="3" borderId="5" xfId="0" applyFont="1" applyFill="1" applyBorder="1" applyAlignment="1" applyProtection="1">
      <alignment vertical="center" wrapText="1"/>
    </xf>
    <xf numFmtId="0" fontId="8" fillId="3" borderId="11" xfId="0" applyFont="1" applyFill="1" applyBorder="1" applyAlignment="1" applyProtection="1">
      <alignment horizontal="left" vertical="center" wrapText="1"/>
    </xf>
    <xf numFmtId="0" fontId="16" fillId="2" borderId="0" xfId="0" applyFont="1" applyFill="1" applyBorder="1" applyAlignment="1" applyProtection="1">
      <alignment horizontal="left" vertical="center" wrapText="1"/>
    </xf>
    <xf numFmtId="0" fontId="8" fillId="3" borderId="7" xfId="0" applyFont="1" applyFill="1" applyBorder="1" applyAlignment="1" applyProtection="1">
      <alignment horizontal="left" vertical="center" wrapText="1"/>
    </xf>
    <xf numFmtId="0" fontId="8" fillId="3" borderId="9" xfId="0" applyFont="1" applyFill="1" applyBorder="1" applyAlignment="1" applyProtection="1">
      <alignment horizontal="left" vertical="center" wrapText="1"/>
    </xf>
    <xf numFmtId="0" fontId="5" fillId="2" borderId="2" xfId="0" applyFont="1" applyFill="1" applyBorder="1" applyAlignment="1">
      <alignment horizontal="center"/>
    </xf>
    <xf numFmtId="0" fontId="10" fillId="2" borderId="0" xfId="0" applyFont="1" applyFill="1" applyBorder="1" applyAlignment="1" applyProtection="1">
      <alignment horizontal="center" wrapText="1"/>
    </xf>
    <xf numFmtId="0" fontId="5" fillId="2" borderId="13" xfId="0" applyFont="1" applyFill="1" applyBorder="1" applyAlignment="1" applyProtection="1">
      <alignment horizontal="left" vertical="center" wrapText="1"/>
    </xf>
    <xf numFmtId="0" fontId="4" fillId="3" borderId="32" xfId="0" applyFont="1" applyFill="1" applyBorder="1" applyAlignment="1" applyProtection="1">
      <alignment horizontal="center" vertical="center" wrapText="1"/>
    </xf>
    <xf numFmtId="0" fontId="2" fillId="11" borderId="7" xfId="0" applyFont="1" applyFill="1" applyBorder="1" applyAlignment="1" applyProtection="1">
      <alignment horizontal="left" vertical="center" wrapText="1"/>
    </xf>
    <xf numFmtId="0" fontId="2" fillId="11" borderId="69" xfId="0" applyFont="1" applyFill="1" applyBorder="1" applyAlignment="1" applyProtection="1">
      <alignment horizontal="left" vertical="center" wrapText="1"/>
    </xf>
    <xf numFmtId="0" fontId="34" fillId="10" borderId="70" xfId="0" applyFont="1" applyFill="1" applyBorder="1" applyAlignment="1" applyProtection="1">
      <alignment horizontal="left" vertical="center" wrapText="1"/>
    </xf>
    <xf numFmtId="0" fontId="8" fillId="11" borderId="69" xfId="0" applyFont="1" applyFill="1" applyBorder="1" applyAlignment="1" applyProtection="1">
      <alignment horizontal="left" vertical="center" wrapText="1"/>
    </xf>
    <xf numFmtId="0" fontId="8" fillId="10" borderId="58" xfId="0" applyFont="1" applyFill="1" applyBorder="1" applyAlignment="1" applyProtection="1">
      <alignment horizontal="left" vertical="center" wrapText="1"/>
    </xf>
    <xf numFmtId="0" fontId="55" fillId="0" borderId="0" xfId="0" applyFont="1" applyAlignment="1">
      <alignment horizontal="left" vertical="top" wrapText="1"/>
    </xf>
    <xf numFmtId="0" fontId="8" fillId="3" borderId="58" xfId="0" applyFont="1" applyFill="1" applyBorder="1" applyAlignment="1" applyProtection="1">
      <alignment horizontal="left" vertical="center" wrapText="1"/>
    </xf>
    <xf numFmtId="0" fontId="8" fillId="3" borderId="15" xfId="0" applyFont="1" applyFill="1" applyBorder="1" applyAlignment="1" applyProtection="1">
      <alignment horizontal="left" vertical="center" wrapText="1"/>
    </xf>
    <xf numFmtId="0" fontId="2" fillId="11" borderId="70" xfId="0" applyFont="1" applyFill="1" applyBorder="1" applyAlignment="1" applyProtection="1">
      <alignment horizontal="left" vertical="center" wrapText="1"/>
    </xf>
    <xf numFmtId="0" fontId="2" fillId="11" borderId="73" xfId="0" applyFont="1" applyFill="1" applyBorder="1" applyAlignment="1" applyProtection="1">
      <alignment horizontal="left" vertical="center" wrapText="1"/>
    </xf>
    <xf numFmtId="0" fontId="13" fillId="5" borderId="5" xfId="0" applyFont="1" applyFill="1" applyBorder="1" applyAlignment="1">
      <alignment horizontal="center"/>
    </xf>
    <xf numFmtId="0" fontId="3" fillId="0" borderId="5" xfId="0" applyFont="1" applyBorder="1" applyAlignment="1">
      <alignment horizontal="center"/>
    </xf>
    <xf numFmtId="0" fontId="5" fillId="2" borderId="13" xfId="0" applyFont="1" applyFill="1" applyBorder="1"/>
    <xf numFmtId="0" fontId="18" fillId="2" borderId="2" xfId="0" applyFont="1" applyFill="1" applyBorder="1" applyAlignment="1">
      <alignment horizontal="center" vertical="center"/>
    </xf>
    <xf numFmtId="0" fontId="19" fillId="3" borderId="5" xfId="0" applyFont="1" applyFill="1" applyBorder="1" applyAlignment="1">
      <alignment horizontal="center" vertical="center"/>
    </xf>
    <xf numFmtId="0" fontId="20" fillId="2" borderId="5" xfId="0" applyFont="1" applyFill="1" applyBorder="1" applyAlignment="1">
      <alignment horizontal="center" vertical="top" wrapText="1"/>
    </xf>
    <xf numFmtId="0" fontId="20" fillId="2" borderId="34" xfId="0" applyFont="1" applyFill="1" applyBorder="1" applyAlignment="1">
      <alignment horizontal="center" vertical="top" wrapText="1"/>
    </xf>
    <xf numFmtId="0" fontId="6" fillId="2" borderId="33" xfId="3" applyFont="1" applyFill="1" applyBorder="1" applyAlignment="1" applyProtection="1">
      <alignment horizontal="center" vertical="top" wrapText="1"/>
    </xf>
    <xf numFmtId="0" fontId="22" fillId="0" borderId="5" xfId="0" applyFont="1" applyBorder="1" applyAlignment="1">
      <alignment horizontal="left" vertical="center"/>
    </xf>
    <xf numFmtId="0" fontId="24" fillId="5" borderId="5" xfId="0" applyFont="1" applyFill="1" applyBorder="1" applyAlignment="1">
      <alignment horizontal="center"/>
    </xf>
    <xf numFmtId="0" fontId="25" fillId="5" borderId="5"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3" borderId="1" xfId="0" applyFont="1" applyFill="1" applyBorder="1" applyAlignment="1">
      <alignment horizontal="center" vertical="top" wrapText="1"/>
    </xf>
    <xf numFmtId="0" fontId="28" fillId="5" borderId="5" xfId="0" applyFont="1" applyFill="1" applyBorder="1" applyAlignment="1">
      <alignment horizontal="center" vertical="center" wrapText="1"/>
    </xf>
    <xf numFmtId="0" fontId="21" fillId="2" borderId="5" xfId="0" applyFont="1" applyFill="1" applyBorder="1" applyAlignment="1">
      <alignment horizontal="center" vertical="top" wrapText="1"/>
    </xf>
    <xf numFmtId="0" fontId="24" fillId="5" borderId="32" xfId="0" applyFont="1" applyFill="1" applyBorder="1" applyAlignment="1">
      <alignment horizontal="center"/>
    </xf>
    <xf numFmtId="0" fontId="28" fillId="5" borderId="32" xfId="0" applyFont="1" applyFill="1" applyBorder="1" applyAlignment="1">
      <alignment horizontal="center" vertical="center" wrapText="1"/>
    </xf>
    <xf numFmtId="0" fontId="21" fillId="3" borderId="34" xfId="0" applyFont="1" applyFill="1" applyBorder="1" applyAlignment="1">
      <alignment horizontal="center" vertical="top" wrapText="1"/>
    </xf>
    <xf numFmtId="0" fontId="52" fillId="0" borderId="5" xfId="0" applyFont="1" applyBorder="1" applyAlignment="1">
      <alignment horizontal="center"/>
    </xf>
    <xf numFmtId="0" fontId="52" fillId="0" borderId="16" xfId="0" applyFont="1" applyBorder="1" applyAlignment="1">
      <alignment horizontal="center" vertical="center" wrapText="1"/>
    </xf>
    <xf numFmtId="0" fontId="52" fillId="0" borderId="53" xfId="0" applyFont="1" applyBorder="1" applyAlignment="1">
      <alignment horizontal="center" vertical="center" wrapText="1"/>
    </xf>
    <xf numFmtId="0" fontId="52" fillId="0" borderId="26" xfId="0" applyFont="1" applyBorder="1" applyAlignment="1">
      <alignment horizontal="center" vertical="center" wrapText="1"/>
    </xf>
    <xf numFmtId="0" fontId="52" fillId="0" borderId="62" xfId="0" applyFont="1" applyBorder="1" applyAlignment="1">
      <alignment horizontal="center" vertical="center" wrapText="1"/>
    </xf>
    <xf numFmtId="0" fontId="52" fillId="0" borderId="63" xfId="0" applyFont="1" applyBorder="1" applyAlignment="1">
      <alignment horizontal="center" vertical="center" wrapText="1"/>
    </xf>
    <xf numFmtId="0" fontId="52" fillId="0" borderId="64" xfId="0" applyFont="1" applyBorder="1" applyAlignment="1">
      <alignment horizontal="center" vertical="center" wrapText="1"/>
    </xf>
    <xf numFmtId="0" fontId="52" fillId="0" borderId="27" xfId="0" applyFont="1" applyBorder="1" applyAlignment="1">
      <alignment horizontal="center" vertical="center" wrapText="1"/>
    </xf>
    <xf numFmtId="0" fontId="42" fillId="0" borderId="64" xfId="0" applyFont="1" applyBorder="1" applyAlignment="1">
      <alignment horizontal="center" vertical="center" wrapText="1"/>
    </xf>
    <xf numFmtId="0" fontId="42" fillId="0" borderId="27" xfId="0" applyFont="1" applyBorder="1" applyAlignment="1">
      <alignment horizontal="center" vertical="center" wrapText="1"/>
    </xf>
    <xf numFmtId="0" fontId="55" fillId="0" borderId="8" xfId="0" applyFont="1" applyBorder="1" applyAlignment="1">
      <alignment horizontal="left" vertical="center" wrapText="1"/>
    </xf>
    <xf numFmtId="0" fontId="55" fillId="0" borderId="34" xfId="0" applyFont="1" applyBorder="1" applyAlignment="1">
      <alignment horizontal="left" vertical="top" wrapText="1"/>
    </xf>
    <xf numFmtId="0" fontId="55" fillId="0" borderId="8" xfId="0" applyFont="1" applyBorder="1" applyAlignment="1">
      <alignment horizontal="left" vertical="top" wrapText="1"/>
    </xf>
    <xf numFmtId="0" fontId="55" fillId="0" borderId="33" xfId="0" applyFont="1" applyBorder="1" applyAlignment="1">
      <alignment horizontal="left" vertical="top" wrapText="1"/>
    </xf>
    <xf numFmtId="0" fontId="52" fillId="0" borderId="32" xfId="0" applyFont="1" applyBorder="1" applyAlignment="1">
      <alignment horizontal="center" vertical="center" wrapText="1"/>
    </xf>
    <xf numFmtId="0" fontId="52" fillId="0" borderId="28" xfId="0" applyFont="1" applyBorder="1" applyAlignment="1">
      <alignment horizontal="center" vertical="center" wrapText="1"/>
    </xf>
    <xf numFmtId="0" fontId="52" fillId="0" borderId="35" xfId="0" applyFont="1" applyBorder="1" applyAlignment="1">
      <alignment horizontal="center" vertical="center" wrapText="1"/>
    </xf>
    <xf numFmtId="0" fontId="55" fillId="0" borderId="32" xfId="0" applyFont="1" applyBorder="1" applyAlignment="1">
      <alignment horizontal="justify" vertical="center" wrapText="1"/>
    </xf>
    <xf numFmtId="0" fontId="55" fillId="0" borderId="28" xfId="0" applyFont="1" applyBorder="1" applyAlignment="1">
      <alignment horizontal="justify" vertical="center" wrapText="1"/>
    </xf>
    <xf numFmtId="0" fontId="55" fillId="0" borderId="35" xfId="0" applyFont="1" applyBorder="1" applyAlignment="1">
      <alignment horizontal="justify" vertical="center" wrapText="1"/>
    </xf>
    <xf numFmtId="0" fontId="52" fillId="0" borderId="34" xfId="0" applyFont="1" applyBorder="1" applyAlignment="1">
      <alignment vertical="center" wrapText="1"/>
    </xf>
    <xf numFmtId="0" fontId="52" fillId="0" borderId="8" xfId="0" applyFont="1" applyBorder="1" applyAlignment="1">
      <alignment vertical="center" wrapText="1"/>
    </xf>
    <xf numFmtId="0" fontId="55" fillId="0" borderId="34" xfId="0" applyFont="1" applyBorder="1" applyAlignment="1">
      <alignment vertical="top" wrapText="1"/>
    </xf>
    <xf numFmtId="0" fontId="55" fillId="0" borderId="8" xfId="0" applyFont="1" applyBorder="1" applyAlignment="1">
      <alignment vertical="top" wrapText="1"/>
    </xf>
    <xf numFmtId="0" fontId="55" fillId="0" borderId="82" xfId="0" applyFont="1" applyBorder="1" applyAlignment="1">
      <alignment vertical="top" wrapText="1"/>
    </xf>
    <xf numFmtId="0" fontId="55" fillId="0" borderId="33" xfId="0" applyFont="1" applyBorder="1" applyAlignment="1">
      <alignment vertical="top" wrapText="1"/>
    </xf>
    <xf numFmtId="0" fontId="55" fillId="7" borderId="34" xfId="0" applyFont="1" applyFill="1" applyBorder="1" applyAlignment="1">
      <alignment horizontal="left" vertical="top" wrapText="1"/>
    </xf>
    <xf numFmtId="0" fontId="55" fillId="7" borderId="8" xfId="0" applyFont="1" applyFill="1" applyBorder="1" applyAlignment="1">
      <alignment horizontal="left" vertical="top" wrapText="1"/>
    </xf>
    <xf numFmtId="0" fontId="55" fillId="7" borderId="33" xfId="0" applyFont="1" applyFill="1" applyBorder="1" applyAlignment="1">
      <alignment horizontal="left" vertical="top" wrapText="1"/>
    </xf>
    <xf numFmtId="0" fontId="52" fillId="0" borderId="32" xfId="0" applyFont="1" applyBorder="1" applyAlignment="1">
      <alignment horizontal="center"/>
    </xf>
    <xf numFmtId="0" fontId="52" fillId="0" borderId="28" xfId="0" applyFont="1" applyBorder="1" applyAlignment="1">
      <alignment horizontal="center"/>
    </xf>
    <xf numFmtId="0" fontId="52" fillId="0" borderId="35" xfId="0" applyFont="1" applyBorder="1" applyAlignment="1">
      <alignment horizontal="center"/>
    </xf>
    <xf numFmtId="0" fontId="55" fillId="0" borderId="34" xfId="0" applyFont="1" applyBorder="1" applyAlignment="1">
      <alignment horizontal="left" vertical="center" wrapText="1"/>
    </xf>
    <xf numFmtId="0" fontId="55" fillId="0" borderId="33" xfId="0" applyFont="1" applyBorder="1" applyAlignment="1">
      <alignment horizontal="left" vertical="center" wrapText="1"/>
    </xf>
    <xf numFmtId="0" fontId="34" fillId="7" borderId="34" xfId="0" applyFont="1" applyFill="1" applyBorder="1" applyAlignment="1">
      <alignment horizontal="left" vertical="top" wrapText="1"/>
    </xf>
    <xf numFmtId="0" fontId="34" fillId="7" borderId="8" xfId="0" applyFont="1" applyFill="1" applyBorder="1" applyAlignment="1">
      <alignment horizontal="left" vertical="top" wrapText="1"/>
    </xf>
    <xf numFmtId="0" fontId="34" fillId="7" borderId="33" xfId="0" applyFont="1" applyFill="1" applyBorder="1" applyAlignment="1">
      <alignment horizontal="left" vertical="top" wrapText="1"/>
    </xf>
    <xf numFmtId="0" fontId="55" fillId="0" borderId="82" xfId="0" applyFont="1" applyBorder="1" applyAlignment="1">
      <alignment horizontal="left" vertical="top" wrapText="1"/>
    </xf>
    <xf numFmtId="0" fontId="52" fillId="0" borderId="32" xfId="0" applyFont="1" applyBorder="1" applyAlignment="1">
      <alignment vertical="center" wrapText="1"/>
    </xf>
    <xf numFmtId="0" fontId="52" fillId="0" borderId="28" xfId="0" applyFont="1" applyBorder="1" applyAlignment="1">
      <alignment vertical="center" wrapText="1"/>
    </xf>
    <xf numFmtId="0" fontId="52" fillId="0" borderId="35" xfId="0" applyFont="1" applyBorder="1" applyAlignment="1">
      <alignment vertical="center" wrapText="1"/>
    </xf>
    <xf numFmtId="0" fontId="52" fillId="0" borderId="33" xfId="0" applyFont="1" applyBorder="1" applyAlignment="1">
      <alignment vertical="center" wrapText="1"/>
    </xf>
    <xf numFmtId="0" fontId="52" fillId="0" borderId="1" xfId="0" applyFont="1" applyBorder="1" applyAlignment="1">
      <alignment vertical="center" wrapText="1"/>
    </xf>
    <xf numFmtId="0" fontId="52" fillId="0" borderId="2" xfId="0" applyFont="1" applyBorder="1" applyAlignment="1">
      <alignment vertical="center" wrapText="1"/>
    </xf>
    <xf numFmtId="0" fontId="52" fillId="0" borderId="3" xfId="0" applyFont="1" applyBorder="1" applyAlignment="1">
      <alignment vertical="center" wrapText="1"/>
    </xf>
    <xf numFmtId="0" fontId="55" fillId="0" borderId="4" xfId="0" applyFont="1" applyBorder="1" applyAlignment="1">
      <alignment vertical="center" wrapText="1"/>
    </xf>
    <xf numFmtId="0" fontId="55" fillId="0" borderId="0" xfId="0" applyFont="1" applyBorder="1" applyAlignment="1">
      <alignment vertical="center" wrapText="1"/>
    </xf>
    <xf numFmtId="0" fontId="55" fillId="0" borderId="6" xfId="0" applyFont="1" applyBorder="1" applyAlignment="1">
      <alignment vertical="center" wrapText="1"/>
    </xf>
    <xf numFmtId="0" fontId="42" fillId="0" borderId="18" xfId="0" applyFont="1" applyBorder="1" applyAlignment="1">
      <alignment vertical="center" wrapText="1"/>
    </xf>
    <xf numFmtId="0" fontId="42" fillId="0" borderId="79" xfId="0" applyFont="1" applyBorder="1" applyAlignment="1">
      <alignment vertical="center" wrapText="1"/>
    </xf>
    <xf numFmtId="0" fontId="42" fillId="0" borderId="19" xfId="0" applyFont="1" applyBorder="1" applyAlignment="1">
      <alignment vertical="center" wrapText="1"/>
    </xf>
    <xf numFmtId="0" fontId="34" fillId="0" borderId="75" xfId="0" applyFont="1" applyBorder="1" applyAlignment="1">
      <alignment horizontal="left" vertical="center" wrapText="1"/>
    </xf>
    <xf numFmtId="0" fontId="34" fillId="0" borderId="77" xfId="0" applyFont="1" applyBorder="1" applyAlignment="1">
      <alignment horizontal="left" vertical="center" wrapText="1"/>
    </xf>
    <xf numFmtId="0" fontId="34" fillId="0" borderId="27" xfId="0" applyFont="1" applyBorder="1" applyAlignment="1">
      <alignment horizontal="left" vertical="center" wrapText="1"/>
    </xf>
    <xf numFmtId="0" fontId="34" fillId="0" borderId="57" xfId="0" applyFont="1" applyBorder="1" applyAlignment="1">
      <alignment horizontal="left" vertical="center" wrapText="1"/>
    </xf>
    <xf numFmtId="0" fontId="34" fillId="0" borderId="78" xfId="0" applyFont="1" applyBorder="1" applyAlignment="1">
      <alignment horizontal="left" vertical="center" wrapText="1"/>
    </xf>
    <xf numFmtId="0" fontId="34" fillId="0" borderId="52" xfId="0" applyFont="1" applyBorder="1" applyAlignment="1">
      <alignment horizontal="left" vertical="center" wrapText="1"/>
    </xf>
    <xf numFmtId="0" fontId="34" fillId="0" borderId="74" xfId="0" applyFont="1" applyBorder="1" applyAlignment="1">
      <alignment horizontal="left" vertical="center" wrapText="1"/>
    </xf>
    <xf numFmtId="0" fontId="34" fillId="0" borderId="76" xfId="0" applyFont="1" applyBorder="1" applyAlignment="1">
      <alignment horizontal="left" vertical="center" wrapText="1"/>
    </xf>
    <xf numFmtId="0" fontId="34" fillId="0" borderId="53" xfId="0" applyFont="1" applyBorder="1" applyAlignment="1">
      <alignment horizontal="left" vertical="center" wrapText="1"/>
    </xf>
    <xf numFmtId="0" fontId="42" fillId="0" borderId="32" xfId="0" applyFont="1" applyBorder="1" applyAlignment="1">
      <alignment horizontal="center" vertical="center"/>
    </xf>
    <xf numFmtId="0" fontId="42" fillId="0" borderId="28" xfId="0" applyFont="1" applyBorder="1" applyAlignment="1">
      <alignment horizontal="center" vertical="center"/>
    </xf>
    <xf numFmtId="0" fontId="42" fillId="0" borderId="81" xfId="0" applyFont="1" applyBorder="1" applyAlignment="1">
      <alignment horizontal="center" vertical="center"/>
    </xf>
    <xf numFmtId="0" fontId="34" fillId="0" borderId="59" xfId="0" applyFont="1" applyBorder="1" applyAlignment="1">
      <alignment horizontal="left" vertical="center" wrapText="1"/>
    </xf>
    <xf numFmtId="0" fontId="34" fillId="0" borderId="66" xfId="0" applyFont="1" applyBorder="1" applyAlignment="1">
      <alignment horizontal="left" vertical="center" wrapText="1"/>
    </xf>
    <xf numFmtId="0" fontId="34" fillId="0" borderId="80" xfId="0" applyFont="1" applyBorder="1" applyAlignment="1">
      <alignment horizontal="left" vertical="center" wrapText="1"/>
    </xf>
    <xf numFmtId="0" fontId="34" fillId="0" borderId="32" xfId="0" applyFont="1" applyBorder="1" applyAlignment="1">
      <alignment horizontal="center" vertical="center"/>
    </xf>
    <xf numFmtId="0" fontId="34" fillId="0" borderId="28" xfId="0" applyFont="1" applyBorder="1" applyAlignment="1">
      <alignment horizontal="center" vertical="center"/>
    </xf>
    <xf numFmtId="0" fontId="34" fillId="0" borderId="81" xfId="0" applyFont="1" applyBorder="1" applyAlignment="1">
      <alignment horizontal="center" vertical="center"/>
    </xf>
    <xf numFmtId="0" fontId="42" fillId="0" borderId="5" xfId="0" applyFont="1" applyBorder="1" applyAlignment="1">
      <alignment horizontal="center"/>
    </xf>
    <xf numFmtId="0" fontId="34" fillId="0" borderId="32" xfId="0" applyFont="1" applyBorder="1" applyAlignment="1">
      <alignment horizontal="justify" vertical="center" wrapText="1"/>
    </xf>
    <xf numFmtId="0" fontId="34" fillId="0" borderId="28" xfId="0" applyFont="1" applyBorder="1" applyAlignment="1">
      <alignment horizontal="justify" vertical="center" wrapText="1"/>
    </xf>
    <xf numFmtId="0" fontId="34" fillId="0" borderId="35" xfId="0" applyFont="1" applyBorder="1" applyAlignment="1">
      <alignment horizontal="justify" vertical="center" wrapText="1"/>
    </xf>
    <xf numFmtId="0" fontId="42" fillId="0" borderId="1" xfId="0" applyFont="1" applyBorder="1" applyAlignment="1">
      <alignment vertical="center" wrapText="1"/>
    </xf>
    <xf numFmtId="0" fontId="42" fillId="0" borderId="2" xfId="0" applyFont="1" applyBorder="1" applyAlignment="1">
      <alignment vertical="center" wrapText="1"/>
    </xf>
    <xf numFmtId="0" fontId="42" fillId="0" borderId="3" xfId="0" applyFont="1" applyBorder="1" applyAlignment="1">
      <alignment vertical="center" wrapText="1"/>
    </xf>
    <xf numFmtId="0" fontId="34" fillId="0" borderId="4" xfId="0" applyFont="1" applyBorder="1" applyAlignment="1">
      <alignment vertical="center" wrapText="1"/>
    </xf>
    <xf numFmtId="0" fontId="34" fillId="0" borderId="0" xfId="0" applyFont="1" applyBorder="1" applyAlignment="1">
      <alignment vertical="center" wrapText="1"/>
    </xf>
    <xf numFmtId="0" fontId="34" fillId="0" borderId="6" xfId="0" applyFont="1" applyBorder="1" applyAlignment="1">
      <alignment vertical="center" wrapText="1"/>
    </xf>
  </cellXfs>
  <cellStyles count="9">
    <cellStyle name="Comma" xfId="1" builtinId="3"/>
    <cellStyle name="Excel Built-in Comma" xfId="8"/>
    <cellStyle name="Hipervínculo 2" xfId="5"/>
    <cellStyle name="Hyperlink" xfId="3" builtinId="8"/>
    <cellStyle name="Millares 2" xfId="6"/>
    <cellStyle name="Normal" xfId="0" builtinId="0"/>
    <cellStyle name="Normal 2" xfId="4"/>
    <cellStyle name="Percent" xfId="2" builtinId="5"/>
    <cellStyle name="Porcentual 2" xfId="7"/>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BFBFBF"/>
      <rgbColor rgb="FF808080"/>
      <rgbColor rgb="FF9999FF"/>
      <rgbColor rgb="FF993366"/>
      <rgbColor rgb="FFEEECE1"/>
      <rgbColor rgb="FFCCFFFF"/>
      <rgbColor rgb="FF660066"/>
      <rgbColor rgb="FFD99694"/>
      <rgbColor rgb="FF0066CC"/>
      <rgbColor rgb="FFD9D9D9"/>
      <rgbColor rgb="FF000080"/>
      <rgbColor rgb="FFFF00FF"/>
      <rgbColor rgb="FFFFFF00"/>
      <rgbColor rgb="FF00FFFF"/>
      <rgbColor rgb="FF800080"/>
      <rgbColor rgb="FF800000"/>
      <rgbColor rgb="FF008080"/>
      <rgbColor rgb="FF0000FF"/>
      <rgbColor rgb="FF00CCFF"/>
      <rgbColor rgb="FFCCFFFF"/>
      <rgbColor rgb="FFD7E4BD"/>
      <rgbColor rgb="FFFFFF99"/>
      <rgbColor rgb="FF95B3D7"/>
      <rgbColor rgb="FFFF99CC"/>
      <rgbColor rgb="FFB3A2C7"/>
      <rgbColor rgb="FFFFCC99"/>
      <rgbColor rgb="FF3366FF"/>
      <rgbColor rgb="FF33CCCC"/>
      <rgbColor rgb="FF92D050"/>
      <rgbColor rgb="FFFFCC00"/>
      <rgbColor rgb="FFFF9900"/>
      <rgbColor rgb="FFFF3333"/>
      <rgbColor rgb="FF666699"/>
      <rgbColor rgb="FF969696"/>
      <rgbColor rgb="FF003366"/>
      <rgbColor rgb="FF339966"/>
      <rgbColor rgb="FF003300"/>
      <rgbColor rgb="FF333300"/>
      <rgbColor rgb="FF993300"/>
      <rgbColor rgb="FF993366"/>
      <rgbColor rgb="FF1F497D"/>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2" name="AutoShape 4"/>
        <xdr:cNvSpPr>
          <a:spLocks noChangeAspect="1" noChangeArrowheads="1"/>
        </xdr:cNvSpPr>
      </xdr:nvSpPr>
      <xdr:spPr bwMode="auto">
        <a:xfrm>
          <a:off x="857250" y="152400"/>
          <a:ext cx="962025" cy="1143000"/>
        </a:xfrm>
        <a:prstGeom prst="rect">
          <a:avLst/>
        </a:prstGeom>
        <a:noFill/>
        <a:ln w="9525">
          <a:noFill/>
          <a:miter lim="800000"/>
          <a:headEnd/>
          <a:tailEnd/>
        </a:ln>
      </xdr:spPr>
    </xdr:sp>
    <xdr:clientData/>
  </xdr:twoCellAnchor>
  <xdr:twoCellAnchor>
    <xdr:from>
      <xdr:col>1</xdr:col>
      <xdr:colOff>19050</xdr:colOff>
      <xdr:row>1</xdr:row>
      <xdr:rowOff>9525</xdr:rowOff>
    </xdr:from>
    <xdr:to>
      <xdr:col>2</xdr:col>
      <xdr:colOff>85725</xdr:colOff>
      <xdr:row>3</xdr:row>
      <xdr:rowOff>180975</xdr:rowOff>
    </xdr:to>
    <xdr:pic>
      <xdr:nvPicPr>
        <xdr:cNvPr id="3" name="Picture 6"/>
        <xdr:cNvPicPr>
          <a:picLocks noChangeAspect="1" noChangeArrowheads="1"/>
        </xdr:cNvPicPr>
      </xdr:nvPicPr>
      <xdr:blipFill>
        <a:blip xmlns:r="http://schemas.openxmlformats.org/officeDocument/2006/relationships" r:embed="rId1" cstate="print"/>
        <a:srcRect t="13007" b="23802"/>
        <a:stretch>
          <a:fillRect/>
        </a:stretch>
      </xdr:blipFill>
      <xdr:spPr bwMode="auto">
        <a:xfrm>
          <a:off x="190500" y="209550"/>
          <a:ext cx="790575" cy="619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131760</xdr:colOff>
      <xdr:row>1</xdr:row>
      <xdr:rowOff>95760</xdr:rowOff>
    </xdr:from>
    <xdr:to>
      <xdr:col>12</xdr:col>
      <xdr:colOff>302760</xdr:colOff>
      <xdr:row>4</xdr:row>
      <xdr:rowOff>66960</xdr:rowOff>
    </xdr:to>
    <xdr:pic>
      <xdr:nvPicPr>
        <xdr:cNvPr id="2" name="logo-image"/>
        <xdr:cNvPicPr/>
      </xdr:nvPicPr>
      <xdr:blipFill>
        <a:blip xmlns:r="http://schemas.openxmlformats.org/officeDocument/2006/relationships" r:embed="rId1" cstate="print"/>
        <a:stretch>
          <a:fillRect/>
        </a:stretch>
      </xdr:blipFill>
      <xdr:spPr>
        <a:xfrm>
          <a:off x="10604520" y="295560"/>
          <a:ext cx="1662840" cy="695160"/>
        </a:xfrm>
        <a:prstGeom prst="rect">
          <a:avLst/>
        </a:prstGeom>
        <a:ln w="936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lorena.tapia@ambiente.gob.ec" TargetMode="External"/><Relationship Id="rId13"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hyperlink" Target="mailto:alexandra.olivo@ambiente.gob.ec" TargetMode="External"/><Relationship Id="rId12" Type="http://schemas.openxmlformats.org/officeDocument/2006/relationships/printerSettings" Target="../printerSettings/printerSettings5.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kyungnan.park@wfp.org" TargetMode="External"/><Relationship Id="rId11" Type="http://schemas.openxmlformats.org/officeDocument/2006/relationships/hyperlink" Target="mailto:st@cuencadeljubones.gob.ec" TargetMode="External"/><Relationship Id="rId5" Type="http://schemas.openxmlformats.org/officeDocument/2006/relationships/hyperlink" Target="mailto:julio.rojas@ambiente.gob.ec" TargetMode="External"/><Relationship Id="rId10" Type="http://schemas.openxmlformats.org/officeDocument/2006/relationships/hyperlink" Target="mailto:gbaroja@pichincha.gob.ec" TargetMode="External"/><Relationship Id="rId4" Type="http://schemas.openxmlformats.org/officeDocument/2006/relationships/printerSettings" Target="../printerSettings/printerSettings4.bin"/><Relationship Id="rId9" Type="http://schemas.openxmlformats.org/officeDocument/2006/relationships/hyperlink" Target="mailto:jponce@magap.gob.ec"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5" Type="http://schemas.openxmlformats.org/officeDocument/2006/relationships/printerSettings" Target="../printerSettings/printerSettings44.bin"/><Relationship Id="rId4" Type="http://schemas.openxmlformats.org/officeDocument/2006/relationships/printerSettings" Target="../printerSettings/printerSettings43.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7.bin"/><Relationship Id="rId7" Type="http://schemas.openxmlformats.org/officeDocument/2006/relationships/comments" Target="../comments2.xml"/><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vmlDrawing" Target="../drawings/vmlDrawing2.vml"/><Relationship Id="rId5" Type="http://schemas.openxmlformats.org/officeDocument/2006/relationships/printerSettings" Target="../printerSettings/printerSettings49.bin"/><Relationship Id="rId4" Type="http://schemas.openxmlformats.org/officeDocument/2006/relationships/printerSettings" Target="../printerSettings/printerSettings4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7" Type="http://schemas.openxmlformats.org/officeDocument/2006/relationships/comments" Target="../comments1.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vmlDrawing" Target="../drawings/vmlDrawing1.vml"/><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7" Type="http://schemas.openxmlformats.org/officeDocument/2006/relationships/printerSettings" Target="../printerSettings/printerSettings20.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hyperlink" Target="mailto:veronica.alvarado@wfp.org" TargetMode="External"/><Relationship Id="rId5" Type="http://schemas.openxmlformats.org/officeDocument/2006/relationships/hyperlink" Target="mailto:alexandra.olivo@ambiente.gob.ec" TargetMode="External"/><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drawing" Target="../drawings/drawing2.xml"/><Relationship Id="rId4" Type="http://schemas.openxmlformats.org/officeDocument/2006/relationships/printerSettings" Target="../printerSettings/printerSettings34.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5" Type="http://schemas.openxmlformats.org/officeDocument/2006/relationships/printerSettings" Target="../printerSettings/printerSettings39.bin"/><Relationship Id="rId4" Type="http://schemas.openxmlformats.org/officeDocument/2006/relationships/printerSettings" Target="../printerSettings/printerSettings3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1"/>
  <sheetViews>
    <sheetView tabSelected="1" zoomScale="98" zoomScaleNormal="85" workbookViewId="0"/>
  </sheetViews>
  <sheetFormatPr defaultColWidth="102.28515625" defaultRowHeight="15" x14ac:dyDescent="0.25"/>
  <cols>
    <col min="1" max="1" width="2.5703125" style="123" customWidth="1"/>
    <col min="2" max="2" width="10.85546875" style="122" customWidth="1"/>
    <col min="3" max="3" width="14.85546875" style="122" customWidth="1"/>
    <col min="4" max="4" width="87.140625" style="123" customWidth="1"/>
    <col min="5" max="5" width="3.7109375" style="123" customWidth="1"/>
    <col min="6" max="6" width="9.140625" style="123" customWidth="1"/>
    <col min="7" max="7" width="12.28515625" style="124" customWidth="1"/>
    <col min="8" max="8" width="15.42578125" style="124" hidden="1" customWidth="1"/>
    <col min="9" max="13" width="102.28515625" style="124" hidden="1" customWidth="1"/>
    <col min="14" max="15" width="9.140625" style="124" hidden="1" customWidth="1"/>
    <col min="16" max="16" width="102.28515625" style="124" hidden="1" customWidth="1"/>
    <col min="17" max="251" width="9.140625" style="123" customWidth="1"/>
    <col min="252" max="252" width="2.7109375" style="123" customWidth="1"/>
    <col min="253" max="254" width="9.140625" style="123" customWidth="1"/>
    <col min="255" max="255" width="17.28515625" style="123" customWidth="1"/>
    <col min="256" max="16384" width="102.28515625" style="123"/>
  </cols>
  <sheetData>
    <row r="1" spans="2:16" ht="15.75" thickBot="1" x14ac:dyDescent="0.3"/>
    <row r="2" spans="2:16" ht="15.75" thickBot="1" x14ac:dyDescent="0.3">
      <c r="B2" s="125"/>
      <c r="C2" s="126"/>
      <c r="D2" s="127"/>
      <c r="E2" s="128"/>
    </row>
    <row r="3" spans="2:16" ht="19.5" thickBot="1" x14ac:dyDescent="0.35">
      <c r="B3" s="129"/>
      <c r="C3" s="130"/>
      <c r="D3" s="131" t="s">
        <v>0</v>
      </c>
      <c r="E3" s="132"/>
    </row>
    <row r="4" spans="2:16" ht="15.75" thickBot="1" x14ac:dyDescent="0.3">
      <c r="B4" s="129"/>
      <c r="C4" s="130"/>
      <c r="D4" s="133"/>
      <c r="E4" s="132"/>
    </row>
    <row r="5" spans="2:16" ht="15.75" thickBot="1" x14ac:dyDescent="0.3">
      <c r="B5" s="129"/>
      <c r="C5" s="134" t="s">
        <v>1</v>
      </c>
      <c r="D5" s="135" t="s">
        <v>622</v>
      </c>
      <c r="E5" s="132"/>
    </row>
    <row r="6" spans="2:16" s="140" customFormat="1" ht="15.75" thickBot="1" x14ac:dyDescent="0.3">
      <c r="B6" s="136"/>
      <c r="C6" s="137"/>
      <c r="D6" s="138"/>
      <c r="E6" s="139"/>
      <c r="G6" s="124"/>
      <c r="H6" s="124"/>
      <c r="I6" s="124"/>
      <c r="J6" s="124"/>
      <c r="K6" s="124"/>
      <c r="L6" s="124"/>
      <c r="M6" s="124"/>
      <c r="N6" s="124"/>
      <c r="O6" s="124"/>
      <c r="P6" s="124"/>
    </row>
    <row r="7" spans="2:16" s="140" customFormat="1" ht="30.75" thickBot="1" x14ac:dyDescent="0.3">
      <c r="B7" s="136"/>
      <c r="C7" s="141" t="s">
        <v>467</v>
      </c>
      <c r="D7" s="149" t="s">
        <v>2</v>
      </c>
      <c r="E7" s="139"/>
      <c r="G7" s="124"/>
      <c r="H7" s="124"/>
      <c r="I7" s="124"/>
      <c r="J7" s="124"/>
      <c r="K7" s="124"/>
      <c r="L7" s="124"/>
      <c r="M7" s="124"/>
      <c r="N7" s="124"/>
      <c r="O7" s="124"/>
      <c r="P7" s="124"/>
    </row>
    <row r="8" spans="2:16" s="140" customFormat="1" ht="15.75" thickBot="1" x14ac:dyDescent="0.3">
      <c r="B8" s="129"/>
      <c r="C8" s="130"/>
      <c r="D8" s="133"/>
      <c r="E8" s="139"/>
      <c r="G8" s="124"/>
      <c r="H8" s="124"/>
      <c r="I8" s="124"/>
      <c r="J8" s="124"/>
      <c r="K8" s="124"/>
      <c r="L8" s="124"/>
      <c r="M8" s="124"/>
      <c r="N8" s="124"/>
      <c r="O8" s="124"/>
      <c r="P8" s="124"/>
    </row>
    <row r="9" spans="2:16" s="140" customFormat="1" ht="405" customHeight="1" thickBot="1" x14ac:dyDescent="0.3">
      <c r="B9" s="136"/>
      <c r="C9" s="150" t="s">
        <v>454</v>
      </c>
      <c r="D9" s="149" t="s">
        <v>472</v>
      </c>
      <c r="E9" s="139"/>
      <c r="G9" s="124"/>
      <c r="H9" s="124"/>
      <c r="I9" s="124"/>
      <c r="J9" s="124"/>
      <c r="K9" s="124"/>
      <c r="L9" s="124"/>
      <c r="M9" s="124"/>
      <c r="N9" s="124"/>
      <c r="O9" s="124"/>
      <c r="P9" s="124"/>
    </row>
    <row r="10" spans="2:16" s="140" customFormat="1" ht="15.75" thickBot="1" x14ac:dyDescent="0.3">
      <c r="B10" s="136"/>
      <c r="C10" s="137"/>
      <c r="D10" s="138"/>
      <c r="E10" s="139"/>
      <c r="G10" s="124"/>
      <c r="H10" s="124" t="s">
        <v>3</v>
      </c>
      <c r="I10" s="124" t="s">
        <v>455</v>
      </c>
      <c r="J10" s="124"/>
      <c r="K10" s="124" t="s">
        <v>456</v>
      </c>
      <c r="L10" s="124" t="s">
        <v>4</v>
      </c>
      <c r="M10" s="124" t="s">
        <v>457</v>
      </c>
      <c r="N10" s="124" t="s">
        <v>458</v>
      </c>
      <c r="O10" s="124" t="s">
        <v>459</v>
      </c>
      <c r="P10" s="124" t="s">
        <v>460</v>
      </c>
    </row>
    <row r="11" spans="2:16" s="140" customFormat="1" x14ac:dyDescent="0.25">
      <c r="B11" s="151"/>
      <c r="C11" s="152" t="s">
        <v>461</v>
      </c>
      <c r="D11" s="154"/>
      <c r="E11" s="139"/>
      <c r="G11" s="124"/>
      <c r="H11" s="143" t="s">
        <v>5</v>
      </c>
      <c r="I11" s="124" t="s">
        <v>6</v>
      </c>
      <c r="J11" s="124" t="s">
        <v>7</v>
      </c>
      <c r="K11" s="124" t="s">
        <v>8</v>
      </c>
      <c r="L11" s="124">
        <v>1</v>
      </c>
      <c r="M11" s="124">
        <v>1</v>
      </c>
      <c r="N11" s="124" t="s">
        <v>9</v>
      </c>
      <c r="O11" s="124" t="s">
        <v>10</v>
      </c>
      <c r="P11" s="124" t="s">
        <v>11</v>
      </c>
    </row>
    <row r="12" spans="2:16" s="140" customFormat="1" x14ac:dyDescent="0.25">
      <c r="B12" s="537" t="s">
        <v>12</v>
      </c>
      <c r="C12" s="539"/>
      <c r="D12" s="155" t="s">
        <v>13</v>
      </c>
      <c r="E12" s="139"/>
      <c r="G12" s="124"/>
      <c r="H12" s="143" t="s">
        <v>14</v>
      </c>
      <c r="I12" s="124" t="s">
        <v>15</v>
      </c>
      <c r="J12" s="124" t="s">
        <v>16</v>
      </c>
      <c r="K12" s="124" t="s">
        <v>17</v>
      </c>
      <c r="L12" s="124">
        <v>2</v>
      </c>
      <c r="M12" s="124">
        <v>2</v>
      </c>
      <c r="N12" s="124" t="s">
        <v>18</v>
      </c>
      <c r="O12" s="124" t="s">
        <v>19</v>
      </c>
      <c r="P12" s="124" t="s">
        <v>20</v>
      </c>
    </row>
    <row r="13" spans="2:16" s="140" customFormat="1" x14ac:dyDescent="0.25">
      <c r="B13" s="151"/>
      <c r="C13" s="152" t="s">
        <v>21</v>
      </c>
      <c r="D13" s="156" t="s">
        <v>22</v>
      </c>
      <c r="E13" s="139"/>
      <c r="G13" s="124"/>
      <c r="H13" s="143" t="s">
        <v>23</v>
      </c>
      <c r="I13" s="124" t="s">
        <v>24</v>
      </c>
      <c r="J13" s="124"/>
      <c r="K13" s="124" t="s">
        <v>25</v>
      </c>
      <c r="L13" s="124">
        <v>3</v>
      </c>
      <c r="M13" s="124">
        <v>3</v>
      </c>
      <c r="N13" s="124" t="s">
        <v>26</v>
      </c>
      <c r="O13" s="124" t="s">
        <v>27</v>
      </c>
      <c r="P13" s="124" t="s">
        <v>28</v>
      </c>
    </row>
    <row r="14" spans="2:16" s="140" customFormat="1" ht="15.75" thickBot="1" x14ac:dyDescent="0.3">
      <c r="B14" s="153"/>
      <c r="C14" s="150" t="s">
        <v>462</v>
      </c>
      <c r="D14" s="157" t="s">
        <v>29</v>
      </c>
      <c r="E14" s="139"/>
      <c r="G14" s="124"/>
      <c r="H14" s="143" t="s">
        <v>30</v>
      </c>
      <c r="I14" s="124"/>
      <c r="J14" s="124"/>
      <c r="K14" s="124" t="s">
        <v>31</v>
      </c>
      <c r="L14" s="124">
        <v>5</v>
      </c>
      <c r="M14" s="124">
        <v>5</v>
      </c>
      <c r="N14" s="124" t="s">
        <v>32</v>
      </c>
      <c r="O14" s="124" t="s">
        <v>33</v>
      </c>
      <c r="P14" s="124" t="s">
        <v>34</v>
      </c>
    </row>
    <row r="15" spans="2:16" s="140" customFormat="1" ht="45.75" thickBot="1" x14ac:dyDescent="0.3">
      <c r="B15" s="540" t="s">
        <v>35</v>
      </c>
      <c r="C15" s="541"/>
      <c r="D15" s="158" t="s">
        <v>36</v>
      </c>
      <c r="E15" s="139"/>
      <c r="G15" s="124"/>
      <c r="H15" s="143" t="s">
        <v>37</v>
      </c>
      <c r="I15" s="124"/>
      <c r="J15" s="124"/>
      <c r="K15" s="124" t="s">
        <v>38</v>
      </c>
      <c r="L15" s="124"/>
      <c r="M15" s="124"/>
      <c r="N15" s="124"/>
      <c r="O15" s="124" t="s">
        <v>39</v>
      </c>
      <c r="P15" s="124" t="s">
        <v>40</v>
      </c>
    </row>
    <row r="16" spans="2:16" s="140" customFormat="1" x14ac:dyDescent="0.25">
      <c r="B16" s="136"/>
      <c r="C16" s="142"/>
      <c r="D16" s="138"/>
      <c r="E16" s="132"/>
      <c r="F16" s="143"/>
      <c r="G16" s="124"/>
      <c r="H16" s="124"/>
      <c r="J16" s="124"/>
      <c r="K16" s="124"/>
      <c r="L16" s="124"/>
      <c r="M16" s="124" t="s">
        <v>41</v>
      </c>
      <c r="N16" s="124" t="s">
        <v>42</v>
      </c>
    </row>
    <row r="17" spans="2:16" s="140" customFormat="1" x14ac:dyDescent="0.25">
      <c r="B17" s="151"/>
      <c r="C17" s="152" t="s">
        <v>43</v>
      </c>
      <c r="D17" s="159"/>
      <c r="E17" s="132"/>
      <c r="F17" s="143"/>
      <c r="G17" s="124"/>
      <c r="H17" s="124"/>
      <c r="J17" s="124"/>
      <c r="K17" s="124"/>
      <c r="L17" s="124"/>
      <c r="M17" s="124" t="s">
        <v>44</v>
      </c>
      <c r="N17" s="124" t="s">
        <v>45</v>
      </c>
    </row>
    <row r="18" spans="2:16" s="140" customFormat="1" ht="15.75" thickBot="1" x14ac:dyDescent="0.3">
      <c r="B18" s="151"/>
      <c r="C18" s="160" t="s">
        <v>46</v>
      </c>
      <c r="D18" s="159"/>
      <c r="E18" s="139"/>
      <c r="G18" s="124"/>
      <c r="H18" s="143" t="s">
        <v>47</v>
      </c>
      <c r="I18" s="124"/>
      <c r="J18" s="124"/>
      <c r="L18" s="124"/>
      <c r="M18" s="124"/>
      <c r="N18" s="124"/>
      <c r="O18" s="124" t="s">
        <v>48</v>
      </c>
      <c r="P18" s="124" t="s">
        <v>49</v>
      </c>
    </row>
    <row r="19" spans="2:16" s="140" customFormat="1" x14ac:dyDescent="0.25">
      <c r="B19" s="537" t="s">
        <v>50</v>
      </c>
      <c r="C19" s="539"/>
      <c r="D19" s="542" t="s">
        <v>51</v>
      </c>
      <c r="E19" s="139"/>
      <c r="G19" s="124"/>
      <c r="H19" s="143"/>
      <c r="I19" s="124"/>
      <c r="J19" s="124"/>
      <c r="L19" s="124"/>
      <c r="M19" s="124"/>
      <c r="N19" s="124"/>
      <c r="O19" s="124"/>
      <c r="P19" s="124"/>
    </row>
    <row r="20" spans="2:16" s="140" customFormat="1" x14ac:dyDescent="0.25">
      <c r="B20" s="537"/>
      <c r="C20" s="539"/>
      <c r="D20" s="543"/>
      <c r="E20" s="139"/>
      <c r="G20" s="124"/>
      <c r="H20" s="143"/>
      <c r="I20" s="124"/>
      <c r="J20" s="124"/>
      <c r="L20" s="124"/>
      <c r="M20" s="124"/>
      <c r="N20" s="124"/>
      <c r="O20" s="124"/>
      <c r="P20" s="124"/>
    </row>
    <row r="21" spans="2:16" s="140" customFormat="1" ht="33.75" customHeight="1" x14ac:dyDescent="0.25">
      <c r="B21" s="537" t="s">
        <v>52</v>
      </c>
      <c r="C21" s="539"/>
      <c r="D21" s="409" t="s">
        <v>53</v>
      </c>
      <c r="E21" s="139"/>
      <c r="F21" s="124"/>
      <c r="G21" s="143"/>
      <c r="H21" s="124"/>
      <c r="I21" s="124"/>
      <c r="K21" s="124"/>
      <c r="L21" s="124"/>
      <c r="M21" s="124"/>
      <c r="N21" s="124" t="s">
        <v>54</v>
      </c>
      <c r="O21" s="124" t="s">
        <v>55</v>
      </c>
    </row>
    <row r="22" spans="2:16" s="140" customFormat="1" ht="33.75" customHeight="1" x14ac:dyDescent="0.25">
      <c r="B22" s="537" t="s">
        <v>56</v>
      </c>
      <c r="C22" s="539"/>
      <c r="D22" s="409" t="s">
        <v>57</v>
      </c>
      <c r="E22" s="139"/>
      <c r="F22" s="124"/>
      <c r="G22" s="143"/>
      <c r="H22" s="124"/>
      <c r="I22" s="124"/>
      <c r="K22" s="124"/>
      <c r="L22" s="124"/>
      <c r="M22" s="124"/>
      <c r="N22" s="124" t="s">
        <v>58</v>
      </c>
      <c r="O22" s="124" t="s">
        <v>59</v>
      </c>
    </row>
    <row r="23" spans="2:16" s="140" customFormat="1" ht="33.75" customHeight="1" x14ac:dyDescent="0.25">
      <c r="B23" s="537" t="s">
        <v>60</v>
      </c>
      <c r="C23" s="539"/>
      <c r="D23" s="409" t="s">
        <v>869</v>
      </c>
      <c r="E23" s="144"/>
      <c r="F23" s="124"/>
      <c r="G23" s="143"/>
      <c r="H23" s="124"/>
      <c r="I23" s="124"/>
      <c r="J23" s="124"/>
      <c r="K23" s="124"/>
      <c r="L23" s="124"/>
      <c r="M23" s="124"/>
      <c r="N23" s="124"/>
      <c r="O23" s="124"/>
    </row>
    <row r="24" spans="2:16" s="140" customFormat="1" ht="33.75" customHeight="1" thickBot="1" x14ac:dyDescent="0.3">
      <c r="B24" s="151"/>
      <c r="C24" s="152" t="s">
        <v>61</v>
      </c>
      <c r="D24" s="410" t="s">
        <v>62</v>
      </c>
      <c r="E24" s="139"/>
      <c r="F24" s="124"/>
      <c r="G24" s="143"/>
      <c r="H24" s="124"/>
      <c r="I24" s="124"/>
      <c r="J24" s="124"/>
      <c r="K24" s="124"/>
      <c r="L24" s="124"/>
      <c r="M24" s="124"/>
      <c r="N24" s="124"/>
      <c r="O24" s="124"/>
    </row>
    <row r="25" spans="2:16" s="140" customFormat="1" x14ac:dyDescent="0.25">
      <c r="B25" s="151"/>
      <c r="C25" s="161"/>
      <c r="D25" s="162"/>
      <c r="E25" s="139"/>
      <c r="F25" s="124"/>
      <c r="G25" s="143"/>
      <c r="H25" s="124"/>
      <c r="I25" s="124"/>
      <c r="J25" s="124"/>
      <c r="K25" s="124"/>
      <c r="L25" s="124"/>
      <c r="M25" s="124"/>
      <c r="N25" s="124"/>
      <c r="O25" s="124"/>
    </row>
    <row r="26" spans="2:16" s="140" customFormat="1" ht="15.75" thickBot="1" x14ac:dyDescent="0.3">
      <c r="B26" s="151"/>
      <c r="C26" s="161"/>
      <c r="D26" s="163" t="s">
        <v>63</v>
      </c>
      <c r="E26" s="139"/>
      <c r="G26" s="124"/>
      <c r="H26" s="143" t="s">
        <v>64</v>
      </c>
      <c r="I26" s="124"/>
      <c r="J26" s="124"/>
      <c r="K26" s="124"/>
      <c r="L26" s="124"/>
      <c r="M26" s="124"/>
      <c r="N26" s="124"/>
      <c r="O26" s="124"/>
      <c r="P26" s="124"/>
    </row>
    <row r="27" spans="2:16" s="140" customFormat="1" ht="375.75" thickBot="1" x14ac:dyDescent="0.3">
      <c r="B27" s="151"/>
      <c r="C27" s="161"/>
      <c r="D27" s="164" t="s">
        <v>859</v>
      </c>
      <c r="E27" s="139"/>
      <c r="F27" s="145"/>
      <c r="G27" s="124"/>
      <c r="H27" s="143" t="s">
        <v>65</v>
      </c>
      <c r="I27" s="124"/>
      <c r="J27" s="124"/>
      <c r="K27" s="124"/>
      <c r="L27" s="124"/>
      <c r="M27" s="124"/>
      <c r="N27" s="124"/>
      <c r="O27" s="124"/>
      <c r="P27" s="124"/>
    </row>
    <row r="28" spans="2:16" s="140" customFormat="1" ht="15.75" thickBot="1" x14ac:dyDescent="0.3">
      <c r="B28" s="537" t="s">
        <v>66</v>
      </c>
      <c r="C28" s="538"/>
      <c r="D28" s="138"/>
      <c r="E28" s="139"/>
      <c r="G28" s="124"/>
      <c r="H28" s="143" t="s">
        <v>67</v>
      </c>
      <c r="I28" s="124"/>
      <c r="J28" s="124"/>
      <c r="K28" s="124"/>
      <c r="L28" s="124"/>
      <c r="M28" s="124"/>
      <c r="N28" s="124"/>
      <c r="O28" s="124"/>
      <c r="P28" s="124"/>
    </row>
    <row r="29" spans="2:16" s="140" customFormat="1" ht="45.75" thickBot="1" x14ac:dyDescent="0.3">
      <c r="B29" s="136"/>
      <c r="C29" s="137"/>
      <c r="D29" s="323" t="s">
        <v>871</v>
      </c>
      <c r="E29" s="139"/>
      <c r="G29" s="124"/>
      <c r="H29" s="143" t="s">
        <v>69</v>
      </c>
      <c r="I29" s="124"/>
      <c r="J29" s="124"/>
      <c r="K29" s="124"/>
      <c r="L29" s="124"/>
      <c r="M29" s="124"/>
      <c r="N29" s="124"/>
      <c r="O29" s="124"/>
      <c r="P29" s="124"/>
    </row>
    <row r="30" spans="2:16" s="140" customFormat="1" x14ac:dyDescent="0.25">
      <c r="B30" s="136"/>
      <c r="C30" s="137"/>
      <c r="D30" s="138"/>
      <c r="E30" s="139"/>
      <c r="F30" s="145"/>
      <c r="G30" s="124"/>
      <c r="H30" s="143" t="s">
        <v>70</v>
      </c>
      <c r="I30" s="124"/>
      <c r="J30" s="124"/>
      <c r="K30" s="124"/>
      <c r="L30" s="124"/>
      <c r="M30" s="124"/>
      <c r="N30" s="124"/>
      <c r="O30" s="124"/>
      <c r="P30" s="124"/>
    </row>
    <row r="31" spans="2:16" s="140" customFormat="1" x14ac:dyDescent="0.25">
      <c r="B31" s="136"/>
      <c r="C31" s="169" t="s">
        <v>463</v>
      </c>
      <c r="D31" s="138"/>
      <c r="E31" s="139"/>
      <c r="G31" s="124"/>
      <c r="H31" s="143" t="s">
        <v>71</v>
      </c>
      <c r="I31" s="124"/>
      <c r="J31" s="124"/>
      <c r="K31" s="124"/>
      <c r="L31" s="124"/>
      <c r="M31" s="124"/>
      <c r="N31" s="124"/>
      <c r="O31" s="124"/>
      <c r="P31" s="124"/>
    </row>
    <row r="32" spans="2:16" s="140" customFormat="1" ht="15.75" thickBot="1" x14ac:dyDescent="0.3">
      <c r="B32" s="537" t="s">
        <v>72</v>
      </c>
      <c r="C32" s="538"/>
      <c r="D32" s="138"/>
      <c r="E32" s="139"/>
      <c r="G32" s="124"/>
      <c r="H32" s="143" t="s">
        <v>73</v>
      </c>
      <c r="I32" s="124"/>
      <c r="J32" s="124"/>
      <c r="K32" s="124"/>
      <c r="L32" s="124"/>
      <c r="M32" s="124"/>
      <c r="N32" s="124"/>
      <c r="O32" s="124"/>
      <c r="P32" s="124"/>
    </row>
    <row r="33" spans="1:16" s="140" customFormat="1" x14ac:dyDescent="0.25">
      <c r="B33" s="151"/>
      <c r="C33" s="161" t="s">
        <v>464</v>
      </c>
      <c r="D33" s="167" t="s">
        <v>75</v>
      </c>
      <c r="E33" s="139"/>
      <c r="G33" s="124"/>
      <c r="H33" s="143" t="s">
        <v>76</v>
      </c>
      <c r="I33" s="124"/>
      <c r="J33" s="124"/>
      <c r="K33" s="124"/>
      <c r="L33" s="124"/>
      <c r="M33" s="124"/>
      <c r="N33" s="124"/>
      <c r="O33" s="124"/>
      <c r="P33" s="124"/>
    </row>
    <row r="34" spans="1:16" s="140" customFormat="1" x14ac:dyDescent="0.25">
      <c r="B34" s="151"/>
      <c r="C34" s="161" t="s">
        <v>465</v>
      </c>
      <c r="D34" s="146" t="s">
        <v>78</v>
      </c>
      <c r="E34" s="139"/>
      <c r="G34" s="124"/>
      <c r="H34" s="143" t="s">
        <v>29</v>
      </c>
      <c r="I34" s="124"/>
      <c r="J34" s="124"/>
      <c r="K34" s="124"/>
      <c r="L34" s="124"/>
      <c r="M34" s="124"/>
      <c r="N34" s="124"/>
      <c r="O34" s="124"/>
      <c r="P34" s="124"/>
    </row>
    <row r="35" spans="1:16" s="140" customFormat="1" ht="15.75" thickBot="1" x14ac:dyDescent="0.3">
      <c r="B35" s="151"/>
      <c r="C35" s="161" t="s">
        <v>466</v>
      </c>
      <c r="D35" s="168">
        <v>42031</v>
      </c>
      <c r="E35" s="139"/>
      <c r="G35" s="124"/>
      <c r="H35" s="143" t="s">
        <v>79</v>
      </c>
      <c r="I35" s="124"/>
      <c r="J35" s="124"/>
      <c r="K35" s="124"/>
      <c r="L35" s="124"/>
      <c r="M35" s="124"/>
      <c r="N35" s="124"/>
      <c r="O35" s="124"/>
      <c r="P35" s="124"/>
    </row>
    <row r="36" spans="1:16" s="140" customFormat="1" ht="15.75" thickBot="1" x14ac:dyDescent="0.3">
      <c r="B36" s="151"/>
      <c r="C36" s="152" t="s">
        <v>80</v>
      </c>
      <c r="D36" s="138"/>
      <c r="E36" s="139"/>
      <c r="G36" s="124"/>
      <c r="H36" s="143" t="s">
        <v>81</v>
      </c>
      <c r="I36" s="124"/>
      <c r="J36" s="124"/>
      <c r="K36" s="124"/>
      <c r="L36" s="124"/>
      <c r="M36" s="124"/>
      <c r="N36" s="124"/>
      <c r="O36" s="124"/>
      <c r="P36" s="124"/>
    </row>
    <row r="37" spans="1:16" s="140" customFormat="1" x14ac:dyDescent="0.25">
      <c r="B37" s="151"/>
      <c r="C37" s="161" t="s">
        <v>464</v>
      </c>
      <c r="D37" s="167" t="s">
        <v>304</v>
      </c>
      <c r="E37" s="139"/>
      <c r="G37" s="124"/>
      <c r="H37" s="143" t="s">
        <v>501</v>
      </c>
      <c r="I37" s="124"/>
      <c r="J37" s="124"/>
      <c r="K37" s="124"/>
      <c r="L37" s="124"/>
      <c r="M37" s="124"/>
      <c r="N37" s="124"/>
      <c r="O37" s="124"/>
      <c r="P37" s="124"/>
    </row>
    <row r="38" spans="1:16" s="140" customFormat="1" x14ac:dyDescent="0.25">
      <c r="B38" s="151"/>
      <c r="C38" s="161" t="s">
        <v>465</v>
      </c>
      <c r="D38" s="146" t="s">
        <v>82</v>
      </c>
      <c r="E38" s="139"/>
      <c r="G38" s="124"/>
      <c r="H38" s="143" t="s">
        <v>83</v>
      </c>
      <c r="I38" s="124"/>
      <c r="J38" s="124"/>
      <c r="K38" s="124"/>
      <c r="L38" s="124"/>
      <c r="M38" s="124"/>
      <c r="N38" s="124"/>
      <c r="O38" s="124"/>
      <c r="P38" s="124"/>
    </row>
    <row r="39" spans="1:16" s="140" customFormat="1" ht="15.75" thickBot="1" x14ac:dyDescent="0.3">
      <c r="B39" s="151"/>
      <c r="C39" s="161" t="s">
        <v>466</v>
      </c>
      <c r="D39" s="168">
        <v>42031</v>
      </c>
      <c r="E39" s="139"/>
      <c r="G39" s="124"/>
      <c r="H39" s="143" t="s">
        <v>84</v>
      </c>
      <c r="I39" s="124"/>
      <c r="J39" s="124"/>
      <c r="K39" s="124"/>
      <c r="L39" s="124"/>
      <c r="M39" s="124"/>
      <c r="N39" s="124"/>
      <c r="O39" s="124"/>
      <c r="P39" s="124"/>
    </row>
    <row r="40" spans="1:16" s="140" customFormat="1" ht="15.75" thickBot="1" x14ac:dyDescent="0.3">
      <c r="B40" s="151"/>
      <c r="C40" s="152" t="s">
        <v>85</v>
      </c>
      <c r="D40" s="159"/>
      <c r="E40" s="139"/>
      <c r="G40" s="124"/>
      <c r="H40" s="143" t="s">
        <v>86</v>
      </c>
      <c r="I40" s="124"/>
      <c r="J40" s="124"/>
      <c r="K40" s="124"/>
      <c r="L40" s="124"/>
      <c r="M40" s="124"/>
      <c r="N40" s="124"/>
      <c r="O40" s="124"/>
      <c r="P40" s="124"/>
    </row>
    <row r="41" spans="1:16" s="140" customFormat="1" x14ac:dyDescent="0.25">
      <c r="B41" s="151"/>
      <c r="C41" s="161" t="s">
        <v>464</v>
      </c>
      <c r="D41" s="167" t="s">
        <v>473</v>
      </c>
      <c r="E41" s="139"/>
      <c r="G41" s="124"/>
      <c r="H41" s="143" t="s">
        <v>87</v>
      </c>
      <c r="I41" s="124"/>
      <c r="J41" s="124"/>
      <c r="K41" s="124"/>
      <c r="L41" s="124"/>
      <c r="M41" s="124"/>
      <c r="N41" s="124"/>
      <c r="O41" s="124"/>
      <c r="P41" s="124"/>
    </row>
    <row r="42" spans="1:16" s="140" customFormat="1" x14ac:dyDescent="0.25">
      <c r="B42" s="151"/>
      <c r="C42" s="161" t="s">
        <v>465</v>
      </c>
      <c r="D42" s="146" t="s">
        <v>88</v>
      </c>
      <c r="E42" s="139"/>
      <c r="G42" s="124"/>
      <c r="H42" s="143" t="s">
        <v>89</v>
      </c>
      <c r="I42" s="124"/>
      <c r="J42" s="124"/>
      <c r="K42" s="124"/>
      <c r="L42" s="124"/>
      <c r="M42" s="124"/>
      <c r="N42" s="124"/>
      <c r="O42" s="124"/>
      <c r="P42" s="124"/>
    </row>
    <row r="43" spans="1:16" ht="15.75" thickBot="1" x14ac:dyDescent="0.3">
      <c r="A43" s="140"/>
      <c r="B43" s="151"/>
      <c r="C43" s="161" t="s">
        <v>466</v>
      </c>
      <c r="D43" s="168">
        <v>42031</v>
      </c>
      <c r="E43" s="139"/>
      <c r="H43" s="143" t="s">
        <v>90</v>
      </c>
    </row>
    <row r="44" spans="1:16" ht="15.75" thickBot="1" x14ac:dyDescent="0.3">
      <c r="B44" s="151"/>
      <c r="C44" s="152" t="s">
        <v>91</v>
      </c>
      <c r="D44" s="138"/>
      <c r="E44" s="139"/>
      <c r="H44" s="143" t="s">
        <v>92</v>
      </c>
    </row>
    <row r="45" spans="1:16" x14ac:dyDescent="0.25">
      <c r="B45" s="151"/>
      <c r="C45" s="161" t="s">
        <v>464</v>
      </c>
      <c r="D45" s="167" t="s">
        <v>93</v>
      </c>
      <c r="E45" s="139"/>
      <c r="H45" s="143" t="s">
        <v>94</v>
      </c>
    </row>
    <row r="46" spans="1:16" x14ac:dyDescent="0.25">
      <c r="B46" s="151"/>
      <c r="C46" s="161" t="s">
        <v>465</v>
      </c>
      <c r="D46" s="146" t="s">
        <v>95</v>
      </c>
      <c r="E46" s="139"/>
      <c r="H46" s="143" t="s">
        <v>96</v>
      </c>
    </row>
    <row r="47" spans="1:16" ht="15.75" thickBot="1" x14ac:dyDescent="0.3">
      <c r="B47" s="151"/>
      <c r="C47" s="161" t="s">
        <v>466</v>
      </c>
      <c r="D47" s="168">
        <v>42031</v>
      </c>
      <c r="E47" s="139"/>
      <c r="H47" s="143" t="s">
        <v>97</v>
      </c>
    </row>
    <row r="48" spans="1:16" ht="15.75" thickBot="1" x14ac:dyDescent="0.3">
      <c r="B48" s="151"/>
      <c r="C48" s="152" t="s">
        <v>91</v>
      </c>
      <c r="D48" s="138"/>
      <c r="E48" s="139"/>
      <c r="H48" s="143" t="s">
        <v>98</v>
      </c>
    </row>
    <row r="49" spans="2:8" x14ac:dyDescent="0.25">
      <c r="B49" s="151"/>
      <c r="C49" s="161" t="s">
        <v>464</v>
      </c>
      <c r="D49" s="167" t="s">
        <v>99</v>
      </c>
      <c r="E49" s="139"/>
      <c r="H49" s="143" t="s">
        <v>100</v>
      </c>
    </row>
    <row r="50" spans="2:8" x14ac:dyDescent="0.25">
      <c r="B50" s="151"/>
      <c r="C50" s="161" t="s">
        <v>465</v>
      </c>
      <c r="D50" s="146" t="s">
        <v>101</v>
      </c>
      <c r="E50" s="139"/>
      <c r="H50" s="143" t="s">
        <v>102</v>
      </c>
    </row>
    <row r="51" spans="2:8" ht="15.75" thickBot="1" x14ac:dyDescent="0.3">
      <c r="B51" s="151"/>
      <c r="C51" s="161" t="s">
        <v>466</v>
      </c>
      <c r="D51" s="168">
        <v>42031</v>
      </c>
      <c r="E51" s="139"/>
      <c r="H51" s="143" t="s">
        <v>103</v>
      </c>
    </row>
    <row r="52" spans="2:8" ht="15.75" thickBot="1" x14ac:dyDescent="0.3">
      <c r="B52" s="151"/>
      <c r="C52" s="152" t="s">
        <v>91</v>
      </c>
      <c r="D52" s="138"/>
      <c r="E52" s="139"/>
      <c r="H52" s="143" t="s">
        <v>104</v>
      </c>
    </row>
    <row r="53" spans="2:8" x14ac:dyDescent="0.25">
      <c r="B53" s="151"/>
      <c r="C53" s="161" t="s">
        <v>464</v>
      </c>
      <c r="D53" s="167" t="s">
        <v>105</v>
      </c>
      <c r="E53" s="139"/>
      <c r="H53" s="143" t="s">
        <v>106</v>
      </c>
    </row>
    <row r="54" spans="2:8" x14ac:dyDescent="0.25">
      <c r="B54" s="151"/>
      <c r="C54" s="161" t="s">
        <v>465</v>
      </c>
      <c r="D54" s="146" t="s">
        <v>107</v>
      </c>
      <c r="E54" s="139"/>
      <c r="H54" s="143" t="s">
        <v>108</v>
      </c>
    </row>
    <row r="55" spans="2:8" ht="15.75" thickBot="1" x14ac:dyDescent="0.3">
      <c r="B55" s="151"/>
      <c r="C55" s="161" t="s">
        <v>466</v>
      </c>
      <c r="D55" s="168">
        <v>42031</v>
      </c>
      <c r="E55" s="139"/>
      <c r="H55" s="143" t="s">
        <v>109</v>
      </c>
    </row>
    <row r="56" spans="2:8" ht="15.75" thickBot="1" x14ac:dyDescent="0.3">
      <c r="B56" s="151"/>
      <c r="C56" s="152" t="s">
        <v>91</v>
      </c>
      <c r="D56" s="138"/>
      <c r="E56" s="139"/>
      <c r="H56" s="143" t="s">
        <v>104</v>
      </c>
    </row>
    <row r="57" spans="2:8" x14ac:dyDescent="0.25">
      <c r="B57" s="151"/>
      <c r="C57" s="161" t="s">
        <v>464</v>
      </c>
      <c r="D57" s="167" t="s">
        <v>110</v>
      </c>
      <c r="E57" s="139"/>
      <c r="H57" s="143" t="s">
        <v>106</v>
      </c>
    </row>
    <row r="58" spans="2:8" x14ac:dyDescent="0.25">
      <c r="B58" s="151"/>
      <c r="C58" s="161" t="s">
        <v>465</v>
      </c>
      <c r="D58" s="146" t="s">
        <v>111</v>
      </c>
      <c r="E58" s="139"/>
      <c r="H58" s="143" t="s">
        <v>108</v>
      </c>
    </row>
    <row r="59" spans="2:8" ht="15.75" thickBot="1" x14ac:dyDescent="0.3">
      <c r="B59" s="151"/>
      <c r="C59" s="161" t="s">
        <v>466</v>
      </c>
      <c r="D59" s="168">
        <v>42031</v>
      </c>
      <c r="E59" s="139"/>
      <c r="H59" s="143" t="s">
        <v>109</v>
      </c>
    </row>
    <row r="60" spans="2:8" ht="15.75" thickBot="1" x14ac:dyDescent="0.3">
      <c r="B60" s="165"/>
      <c r="C60" s="166"/>
      <c r="D60" s="147"/>
      <c r="E60" s="148"/>
      <c r="H60" s="143" t="s">
        <v>112</v>
      </c>
    </row>
    <row r="61" spans="2:8" x14ac:dyDescent="0.25">
      <c r="H61" s="143" t="s">
        <v>113</v>
      </c>
    </row>
    <row r="62" spans="2:8" x14ac:dyDescent="0.25">
      <c r="H62" s="143" t="s">
        <v>114</v>
      </c>
    </row>
    <row r="63" spans="2:8" x14ac:dyDescent="0.25">
      <c r="H63" s="143" t="s">
        <v>115</v>
      </c>
    </row>
    <row r="64" spans="2:8" x14ac:dyDescent="0.25">
      <c r="H64" s="143" t="s">
        <v>116</v>
      </c>
    </row>
    <row r="65" spans="8:8" x14ac:dyDescent="0.25">
      <c r="H65" s="143" t="s">
        <v>117</v>
      </c>
    </row>
    <row r="66" spans="8:8" x14ac:dyDescent="0.25">
      <c r="H66" s="143" t="s">
        <v>118</v>
      </c>
    </row>
    <row r="67" spans="8:8" x14ac:dyDescent="0.25">
      <c r="H67" s="143" t="s">
        <v>119</v>
      </c>
    </row>
    <row r="68" spans="8:8" x14ac:dyDescent="0.25">
      <c r="H68" s="143" t="s">
        <v>120</v>
      </c>
    </row>
    <row r="69" spans="8:8" x14ac:dyDescent="0.25">
      <c r="H69" s="143" t="s">
        <v>121</v>
      </c>
    </row>
    <row r="70" spans="8:8" x14ac:dyDescent="0.25">
      <c r="H70" s="143" t="s">
        <v>122</v>
      </c>
    </row>
    <row r="71" spans="8:8" x14ac:dyDescent="0.25">
      <c r="H71" s="143" t="s">
        <v>123</v>
      </c>
    </row>
    <row r="72" spans="8:8" x14ac:dyDescent="0.25">
      <c r="H72" s="143" t="s">
        <v>124</v>
      </c>
    </row>
    <row r="73" spans="8:8" x14ac:dyDescent="0.25">
      <c r="H73" s="143" t="s">
        <v>125</v>
      </c>
    </row>
    <row r="74" spans="8:8" x14ac:dyDescent="0.25">
      <c r="H74" s="143" t="s">
        <v>126</v>
      </c>
    </row>
    <row r="75" spans="8:8" x14ac:dyDescent="0.25">
      <c r="H75" s="143" t="s">
        <v>127</v>
      </c>
    </row>
    <row r="76" spans="8:8" x14ac:dyDescent="0.25">
      <c r="H76" s="143" t="s">
        <v>128</v>
      </c>
    </row>
    <row r="77" spans="8:8" x14ac:dyDescent="0.25">
      <c r="H77" s="143" t="s">
        <v>129</v>
      </c>
    </row>
    <row r="78" spans="8:8" x14ac:dyDescent="0.25">
      <c r="H78" s="143" t="s">
        <v>130</v>
      </c>
    </row>
    <row r="79" spans="8:8" x14ac:dyDescent="0.25">
      <c r="H79" s="143" t="s">
        <v>131</v>
      </c>
    </row>
    <row r="80" spans="8:8" x14ac:dyDescent="0.25">
      <c r="H80" s="143" t="s">
        <v>132</v>
      </c>
    </row>
    <row r="81" spans="8:8" x14ac:dyDescent="0.25">
      <c r="H81" s="143" t="s">
        <v>133</v>
      </c>
    </row>
    <row r="82" spans="8:8" x14ac:dyDescent="0.25">
      <c r="H82" s="143" t="s">
        <v>134</v>
      </c>
    </row>
    <row r="83" spans="8:8" x14ac:dyDescent="0.25">
      <c r="H83" s="143" t="s">
        <v>135</v>
      </c>
    </row>
    <row r="84" spans="8:8" x14ac:dyDescent="0.25">
      <c r="H84" s="143" t="s">
        <v>136</v>
      </c>
    </row>
    <row r="85" spans="8:8" x14ac:dyDescent="0.25">
      <c r="H85" s="143" t="s">
        <v>137</v>
      </c>
    </row>
    <row r="86" spans="8:8" x14ac:dyDescent="0.25">
      <c r="H86" s="143" t="s">
        <v>138</v>
      </c>
    </row>
    <row r="87" spans="8:8" x14ac:dyDescent="0.25">
      <c r="H87" s="143" t="s">
        <v>139</v>
      </c>
    </row>
    <row r="88" spans="8:8" x14ac:dyDescent="0.25">
      <c r="H88" s="143" t="s">
        <v>140</v>
      </c>
    </row>
    <row r="89" spans="8:8" x14ac:dyDescent="0.25">
      <c r="H89" s="143" t="s">
        <v>141</v>
      </c>
    </row>
    <row r="90" spans="8:8" x14ac:dyDescent="0.25">
      <c r="H90" s="143" t="s">
        <v>142</v>
      </c>
    </row>
    <row r="91" spans="8:8" x14ac:dyDescent="0.25">
      <c r="H91" s="143" t="s">
        <v>143</v>
      </c>
    </row>
    <row r="92" spans="8:8" x14ac:dyDescent="0.25">
      <c r="H92" s="143" t="s">
        <v>144</v>
      </c>
    </row>
    <row r="93" spans="8:8" x14ac:dyDescent="0.25">
      <c r="H93" s="143" t="s">
        <v>145</v>
      </c>
    </row>
    <row r="94" spans="8:8" x14ac:dyDescent="0.25">
      <c r="H94" s="143" t="s">
        <v>146</v>
      </c>
    </row>
    <row r="95" spans="8:8" x14ac:dyDescent="0.25">
      <c r="H95" s="143" t="s">
        <v>147</v>
      </c>
    </row>
    <row r="96" spans="8:8" x14ac:dyDescent="0.25">
      <c r="H96" s="143" t="s">
        <v>148</v>
      </c>
    </row>
    <row r="97" spans="8:8" x14ac:dyDescent="0.25">
      <c r="H97" s="143" t="s">
        <v>149</v>
      </c>
    </row>
    <row r="98" spans="8:8" x14ac:dyDescent="0.25">
      <c r="H98" s="143" t="s">
        <v>150</v>
      </c>
    </row>
    <row r="99" spans="8:8" x14ac:dyDescent="0.25">
      <c r="H99" s="143" t="s">
        <v>151</v>
      </c>
    </row>
    <row r="100" spans="8:8" x14ac:dyDescent="0.25">
      <c r="H100" s="143" t="s">
        <v>152</v>
      </c>
    </row>
    <row r="101" spans="8:8" x14ac:dyDescent="0.25">
      <c r="H101" s="143" t="s">
        <v>153</v>
      </c>
    </row>
    <row r="102" spans="8:8" x14ac:dyDescent="0.25">
      <c r="H102" s="143" t="s">
        <v>154</v>
      </c>
    </row>
    <row r="103" spans="8:8" x14ac:dyDescent="0.25">
      <c r="H103" s="143" t="s">
        <v>155</v>
      </c>
    </row>
    <row r="104" spans="8:8" x14ac:dyDescent="0.25">
      <c r="H104" s="143" t="s">
        <v>156</v>
      </c>
    </row>
    <row r="105" spans="8:8" x14ac:dyDescent="0.25">
      <c r="H105" s="143" t="s">
        <v>157</v>
      </c>
    </row>
    <row r="106" spans="8:8" x14ac:dyDescent="0.25">
      <c r="H106" s="143" t="s">
        <v>158</v>
      </c>
    </row>
    <row r="107" spans="8:8" x14ac:dyDescent="0.25">
      <c r="H107" s="143" t="s">
        <v>159</v>
      </c>
    </row>
    <row r="108" spans="8:8" x14ac:dyDescent="0.25">
      <c r="H108" s="143" t="s">
        <v>160</v>
      </c>
    </row>
    <row r="109" spans="8:8" x14ac:dyDescent="0.25">
      <c r="H109" s="143" t="s">
        <v>161</v>
      </c>
    </row>
    <row r="110" spans="8:8" x14ac:dyDescent="0.25">
      <c r="H110" s="143" t="s">
        <v>162</v>
      </c>
    </row>
    <row r="111" spans="8:8" x14ac:dyDescent="0.25">
      <c r="H111" s="143" t="s">
        <v>163</v>
      </c>
    </row>
    <row r="112" spans="8:8" x14ac:dyDescent="0.25">
      <c r="H112" s="143" t="s">
        <v>164</v>
      </c>
    </row>
    <row r="113" spans="8:8" x14ac:dyDescent="0.25">
      <c r="H113" s="143" t="s">
        <v>165</v>
      </c>
    </row>
    <row r="114" spans="8:8" x14ac:dyDescent="0.25">
      <c r="H114" s="143" t="s">
        <v>166</v>
      </c>
    </row>
    <row r="115" spans="8:8" x14ac:dyDescent="0.25">
      <c r="H115" s="143" t="s">
        <v>167</v>
      </c>
    </row>
    <row r="116" spans="8:8" x14ac:dyDescent="0.25">
      <c r="H116" s="143" t="s">
        <v>168</v>
      </c>
    </row>
    <row r="117" spans="8:8" x14ac:dyDescent="0.25">
      <c r="H117" s="143" t="s">
        <v>169</v>
      </c>
    </row>
    <row r="118" spans="8:8" x14ac:dyDescent="0.25">
      <c r="H118" s="143" t="s">
        <v>170</v>
      </c>
    </row>
    <row r="119" spans="8:8" x14ac:dyDescent="0.25">
      <c r="H119" s="143" t="s">
        <v>171</v>
      </c>
    </row>
    <row r="120" spans="8:8" x14ac:dyDescent="0.25">
      <c r="H120" s="143" t="s">
        <v>172</v>
      </c>
    </row>
    <row r="121" spans="8:8" x14ac:dyDescent="0.25">
      <c r="H121" s="143" t="s">
        <v>173</v>
      </c>
    </row>
    <row r="122" spans="8:8" x14ac:dyDescent="0.25">
      <c r="H122" s="143" t="s">
        <v>174</v>
      </c>
    </row>
    <row r="123" spans="8:8" x14ac:dyDescent="0.25">
      <c r="H123" s="143" t="s">
        <v>175</v>
      </c>
    </row>
    <row r="124" spans="8:8" x14ac:dyDescent="0.25">
      <c r="H124" s="143" t="s">
        <v>176</v>
      </c>
    </row>
    <row r="125" spans="8:8" x14ac:dyDescent="0.25">
      <c r="H125" s="143" t="s">
        <v>177</v>
      </c>
    </row>
    <row r="126" spans="8:8" x14ac:dyDescent="0.25">
      <c r="H126" s="143" t="s">
        <v>178</v>
      </c>
    </row>
    <row r="127" spans="8:8" x14ac:dyDescent="0.25">
      <c r="H127" s="143" t="s">
        <v>179</v>
      </c>
    </row>
    <row r="128" spans="8:8" x14ac:dyDescent="0.25">
      <c r="H128" s="143" t="s">
        <v>180</v>
      </c>
    </row>
    <row r="129" spans="8:8" x14ac:dyDescent="0.25">
      <c r="H129" s="143" t="s">
        <v>181</v>
      </c>
    </row>
    <row r="130" spans="8:8" x14ac:dyDescent="0.25">
      <c r="H130" s="143" t="s">
        <v>182</v>
      </c>
    </row>
    <row r="131" spans="8:8" x14ac:dyDescent="0.25">
      <c r="H131" s="143" t="s">
        <v>183</v>
      </c>
    </row>
    <row r="132" spans="8:8" x14ac:dyDescent="0.25">
      <c r="H132" s="143" t="s">
        <v>184</v>
      </c>
    </row>
    <row r="133" spans="8:8" x14ac:dyDescent="0.25">
      <c r="H133" s="143" t="s">
        <v>185</v>
      </c>
    </row>
    <row r="134" spans="8:8" x14ac:dyDescent="0.25">
      <c r="H134" s="143" t="s">
        <v>186</v>
      </c>
    </row>
    <row r="135" spans="8:8" x14ac:dyDescent="0.25">
      <c r="H135" s="143" t="s">
        <v>187</v>
      </c>
    </row>
    <row r="136" spans="8:8" x14ac:dyDescent="0.25">
      <c r="H136" s="143" t="s">
        <v>188</v>
      </c>
    </row>
    <row r="137" spans="8:8" x14ac:dyDescent="0.25">
      <c r="H137" s="143" t="s">
        <v>189</v>
      </c>
    </row>
    <row r="138" spans="8:8" x14ac:dyDescent="0.25">
      <c r="H138" s="143" t="s">
        <v>190</v>
      </c>
    </row>
    <row r="139" spans="8:8" x14ac:dyDescent="0.25">
      <c r="H139" s="143" t="s">
        <v>191</v>
      </c>
    </row>
    <row r="140" spans="8:8" x14ac:dyDescent="0.25">
      <c r="H140" s="143" t="s">
        <v>192</v>
      </c>
    </row>
    <row r="141" spans="8:8" x14ac:dyDescent="0.25">
      <c r="H141" s="143" t="s">
        <v>193</v>
      </c>
    </row>
    <row r="142" spans="8:8" x14ac:dyDescent="0.25">
      <c r="H142" s="143" t="s">
        <v>194</v>
      </c>
    </row>
    <row r="143" spans="8:8" x14ac:dyDescent="0.25">
      <c r="H143" s="143" t="s">
        <v>195</v>
      </c>
    </row>
    <row r="144" spans="8:8" x14ac:dyDescent="0.25">
      <c r="H144" s="143" t="s">
        <v>196</v>
      </c>
    </row>
    <row r="145" spans="8:8" x14ac:dyDescent="0.25">
      <c r="H145" s="143" t="s">
        <v>197</v>
      </c>
    </row>
    <row r="146" spans="8:8" x14ac:dyDescent="0.25">
      <c r="H146" s="143" t="s">
        <v>198</v>
      </c>
    </row>
    <row r="147" spans="8:8" x14ac:dyDescent="0.25">
      <c r="H147" s="143" t="s">
        <v>199</v>
      </c>
    </row>
    <row r="148" spans="8:8" x14ac:dyDescent="0.25">
      <c r="H148" s="143" t="s">
        <v>200</v>
      </c>
    </row>
    <row r="149" spans="8:8" x14ac:dyDescent="0.25">
      <c r="H149" s="143" t="s">
        <v>201</v>
      </c>
    </row>
    <row r="150" spans="8:8" x14ac:dyDescent="0.25">
      <c r="H150" s="143" t="s">
        <v>202</v>
      </c>
    </row>
    <row r="151" spans="8:8" x14ac:dyDescent="0.25">
      <c r="H151" s="143" t="s">
        <v>203</v>
      </c>
    </row>
    <row r="152" spans="8:8" x14ac:dyDescent="0.25">
      <c r="H152" s="143" t="s">
        <v>204</v>
      </c>
    </row>
    <row r="153" spans="8:8" x14ac:dyDescent="0.25">
      <c r="H153" s="143" t="s">
        <v>205</v>
      </c>
    </row>
    <row r="154" spans="8:8" x14ac:dyDescent="0.25">
      <c r="H154" s="143" t="s">
        <v>206</v>
      </c>
    </row>
    <row r="155" spans="8:8" x14ac:dyDescent="0.25">
      <c r="H155" s="143" t="s">
        <v>207</v>
      </c>
    </row>
    <row r="156" spans="8:8" x14ac:dyDescent="0.25">
      <c r="H156" s="143" t="s">
        <v>208</v>
      </c>
    </row>
    <row r="157" spans="8:8" x14ac:dyDescent="0.25">
      <c r="H157" s="143" t="s">
        <v>209</v>
      </c>
    </row>
    <row r="158" spans="8:8" x14ac:dyDescent="0.25">
      <c r="H158" s="143" t="s">
        <v>210</v>
      </c>
    </row>
    <row r="159" spans="8:8" x14ac:dyDescent="0.25">
      <c r="H159" s="143" t="s">
        <v>211</v>
      </c>
    </row>
    <row r="160" spans="8:8" x14ac:dyDescent="0.25">
      <c r="H160" s="143" t="s">
        <v>212</v>
      </c>
    </row>
    <row r="161" spans="8:8" x14ac:dyDescent="0.25">
      <c r="H161" s="143" t="s">
        <v>213</v>
      </c>
    </row>
    <row r="162" spans="8:8" x14ac:dyDescent="0.25">
      <c r="H162" s="143" t="s">
        <v>214</v>
      </c>
    </row>
    <row r="163" spans="8:8" x14ac:dyDescent="0.25">
      <c r="H163" s="143" t="s">
        <v>215</v>
      </c>
    </row>
    <row r="164" spans="8:8" x14ac:dyDescent="0.25">
      <c r="H164" s="143" t="s">
        <v>216</v>
      </c>
    </row>
    <row r="165" spans="8:8" x14ac:dyDescent="0.25">
      <c r="H165" s="143" t="s">
        <v>217</v>
      </c>
    </row>
    <row r="166" spans="8:8" x14ac:dyDescent="0.25">
      <c r="H166" s="143" t="s">
        <v>218</v>
      </c>
    </row>
    <row r="167" spans="8:8" x14ac:dyDescent="0.25">
      <c r="H167" s="143" t="s">
        <v>219</v>
      </c>
    </row>
    <row r="168" spans="8:8" x14ac:dyDescent="0.25">
      <c r="H168" s="143" t="s">
        <v>220</v>
      </c>
    </row>
    <row r="169" spans="8:8" x14ac:dyDescent="0.25">
      <c r="H169" s="143" t="s">
        <v>221</v>
      </c>
    </row>
    <row r="170" spans="8:8" x14ac:dyDescent="0.25">
      <c r="H170" s="143" t="s">
        <v>222</v>
      </c>
    </row>
    <row r="171" spans="8:8" x14ac:dyDescent="0.25">
      <c r="H171" s="143" t="s">
        <v>223</v>
      </c>
    </row>
  </sheetData>
  <customSheetViews>
    <customSheetView guid="{722FF7AE-9EB3-4EE9-BF91-5A7C55CAA7B3}" scale="98" showPageBreaks="1" fitToPage="1" printArea="1" hiddenColumns="1">
      <selection activeCell="R9" sqref="R9"/>
      <pageMargins left="0.70866141732283472" right="0.70866141732283472" top="0.74803149606299213" bottom="0.74803149606299213" header="0.31496062992125984" footer="0.31496062992125984"/>
      <printOptions horizontalCentered="1"/>
      <pageSetup paperSize="9" scale="74" fitToHeight="0" orientation="portrait" r:id="rId1"/>
    </customSheetView>
    <customSheetView guid="{4A62C4F7-849D-47AD-AF9B-192A09767A51}" scale="98" fitToPage="1" hiddenColumns="1" topLeftCell="A16">
      <selection activeCell="F6" sqref="F6"/>
      <pageMargins left="0.70866141732283472" right="0.70866141732283472" top="0.74803149606299213" bottom="0.74803149606299213" header="0.31496062992125984" footer="0.31496062992125984"/>
      <printOptions horizontalCentered="1"/>
      <pageSetup paperSize="9" scale="74" fitToHeight="0" orientation="portrait" r:id="rId2"/>
    </customSheetView>
    <customSheetView guid="{0089DFC1-8CCE-469B-989E-F058C196E479}" scale="98" fitToPage="1" hiddenColumns="1">
      <pageMargins left="0.70866141732283472" right="0.70866141732283472" top="0.74803149606299213" bottom="0.74803149606299213" header="0.31496062992125984" footer="0.31496062992125984"/>
      <printOptions horizontalCentered="1"/>
      <pageSetup paperSize="9" scale="74" fitToHeight="0" orientation="portrait" r:id="rId3"/>
    </customSheetView>
    <customSheetView guid="{41721535-E70E-4DD8-A3A3-0E5AD83706D2}" scale="85" showPageBreaks="1" fitToPage="1" printArea="1" hiddenColumns="1" topLeftCell="A10">
      <pageMargins left="0.70866141732283472" right="0.70866141732283472" top="0.74803149606299213" bottom="0.74803149606299213" header="0.31496062992125984" footer="0.31496062992125984"/>
      <printOptions horizontalCentered="1"/>
      <pageSetup paperSize="9" scale="74" fitToHeight="0" orientation="portrait" r:id="rId4"/>
    </customSheetView>
  </customSheetViews>
  <mergeCells count="9">
    <mergeCell ref="B32:C32"/>
    <mergeCell ref="B12:C12"/>
    <mergeCell ref="B15:C15"/>
    <mergeCell ref="B19:C20"/>
    <mergeCell ref="D19:D20"/>
    <mergeCell ref="B21:C21"/>
    <mergeCell ref="B22:C22"/>
    <mergeCell ref="B23:C23"/>
    <mergeCell ref="B28:C28"/>
  </mergeCells>
  <dataValidations count="5">
    <dataValidation type="list" allowBlank="1" showInputMessage="1" showErrorMessage="1" sqref="IV65520:IV65524 D65520:D65524">
      <formula1>$H$11:$H$171</formula1>
    </dataValidation>
    <dataValidation type="list" allowBlank="1" showInputMessage="1" showErrorMessage="1" sqref="IV65519 D65519">
      <formula1>$I$11:$I$13</formula1>
    </dataValidation>
    <dataValidation type="list" allowBlank="1" showInputMessage="1" showErrorMessage="1" sqref="D65527">
      <formula1>$O$11:$O$22</formula1>
    </dataValidation>
    <dataValidation type="list" allowBlank="1" showInputMessage="1" showErrorMessage="1" sqref="IV65526">
      <formula1>$K$11:$K$15</formula1>
    </dataValidation>
    <dataValidation type="list" allowBlank="1" showInputMessage="1" showErrorMessage="1" sqref="D65528">
      <formula1>$P$11:$P$22</formula1>
    </dataValidation>
  </dataValidations>
  <hyperlinks>
    <hyperlink ref="D34" r:id="rId5"/>
    <hyperlink ref="D42" r:id="rId6"/>
    <hyperlink ref="D38" r:id="rId7"/>
    <hyperlink ref="D46" r:id="rId8"/>
    <hyperlink ref="D50" r:id="rId9"/>
    <hyperlink ref="D54" r:id="rId10"/>
    <hyperlink ref="D58" r:id="rId11"/>
  </hyperlinks>
  <printOptions horizontalCentered="1"/>
  <pageMargins left="0.70866141732283472" right="0.70866141732283472" top="0.74803149606299213" bottom="0.74803149606299213" header="0.31496062992125984" footer="0.31496062992125984"/>
  <pageSetup paperSize="9" scale="74" fitToHeight="0" orientation="portrait" r:id="rId12"/>
  <drawing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zoomScale="106" zoomScaleNormal="106" workbookViewId="0"/>
  </sheetViews>
  <sheetFormatPr defaultColWidth="11.42578125" defaultRowHeight="15" x14ac:dyDescent="0.25"/>
  <cols>
    <col min="1" max="1" width="1.28515625" style="240" customWidth="1"/>
    <col min="2" max="2" width="3.140625" style="240" customWidth="1"/>
    <col min="3" max="3" width="18.140625" style="240" customWidth="1"/>
    <col min="4" max="4" width="43.28515625" style="240" customWidth="1"/>
    <col min="5" max="5" width="10.28515625" style="240" customWidth="1"/>
    <col min="6" max="6" width="16.7109375" style="241" customWidth="1"/>
    <col min="7" max="7" width="35.28515625" style="280" customWidth="1"/>
    <col min="8" max="8" width="11.42578125" style="240"/>
    <col min="9" max="13" width="10.7109375" style="240" customWidth="1"/>
    <col min="14" max="14" width="12" style="240" customWidth="1"/>
    <col min="15" max="16" width="10.7109375" style="240" customWidth="1"/>
    <col min="17" max="17" width="4" style="240" customWidth="1"/>
    <col min="18" max="18" width="1.28515625" style="240" customWidth="1"/>
    <col min="19" max="16384" width="11.42578125" style="240"/>
  </cols>
  <sheetData>
    <row r="1" spans="2:17" ht="15" customHeight="1" thickBot="1" x14ac:dyDescent="0.3"/>
    <row r="2" spans="2:17" ht="15.75" thickBot="1" x14ac:dyDescent="0.3">
      <c r="B2" s="242"/>
      <c r="C2" s="243"/>
      <c r="D2" s="243"/>
      <c r="E2" s="243"/>
      <c r="F2" s="243"/>
      <c r="G2" s="281"/>
      <c r="H2" s="243"/>
      <c r="I2" s="243"/>
      <c r="J2" s="243"/>
      <c r="K2" s="243"/>
      <c r="L2" s="243"/>
      <c r="M2" s="243"/>
      <c r="N2" s="243"/>
      <c r="O2" s="243"/>
      <c r="P2" s="243"/>
      <c r="Q2" s="244"/>
    </row>
    <row r="3" spans="2:17" ht="15.75" thickBot="1" x14ac:dyDescent="0.3">
      <c r="B3" s="245"/>
      <c r="C3" s="657" t="s">
        <v>610</v>
      </c>
      <c r="D3" s="657"/>
      <c r="E3" s="657"/>
      <c r="F3" s="657"/>
      <c r="G3" s="657"/>
      <c r="H3" s="657"/>
      <c r="I3" s="657"/>
      <c r="J3" s="657"/>
      <c r="K3" s="657"/>
      <c r="L3" s="657"/>
      <c r="M3" s="657"/>
      <c r="N3" s="657"/>
      <c r="O3" s="657"/>
      <c r="P3" s="657"/>
      <c r="Q3" s="246"/>
    </row>
    <row r="4" spans="2:17" s="171" customFormat="1" ht="15.75" thickBot="1" x14ac:dyDescent="0.3">
      <c r="B4" s="245"/>
      <c r="C4" s="247"/>
      <c r="D4" s="247"/>
      <c r="E4" s="247"/>
      <c r="F4" s="247"/>
      <c r="G4" s="282"/>
      <c r="H4" s="247"/>
      <c r="I4" s="247"/>
      <c r="J4" s="247"/>
      <c r="K4" s="247"/>
      <c r="L4" s="247"/>
      <c r="M4" s="247"/>
      <c r="N4" s="247"/>
      <c r="O4" s="247"/>
      <c r="P4" s="247"/>
      <c r="Q4" s="246"/>
    </row>
    <row r="5" spans="2:17" s="251" customFormat="1" x14ac:dyDescent="0.25">
      <c r="B5" s="248"/>
      <c r="C5" s="658" t="s">
        <v>517</v>
      </c>
      <c r="D5" s="663" t="s">
        <v>521</v>
      </c>
      <c r="E5" s="663" t="s">
        <v>522</v>
      </c>
      <c r="F5" s="663" t="s">
        <v>520</v>
      </c>
      <c r="G5" s="665" t="s">
        <v>651</v>
      </c>
      <c r="H5" s="249"/>
      <c r="I5" s="660" t="s">
        <v>611</v>
      </c>
      <c r="J5" s="661"/>
      <c r="K5" s="661"/>
      <c r="L5" s="661"/>
      <c r="M5" s="661"/>
      <c r="N5" s="661"/>
      <c r="O5" s="661"/>
      <c r="P5" s="662"/>
      <c r="Q5" s="250"/>
    </row>
    <row r="6" spans="2:17" s="254" customFormat="1" ht="36" x14ac:dyDescent="0.25">
      <c r="B6" s="252"/>
      <c r="C6" s="659"/>
      <c r="D6" s="664"/>
      <c r="E6" s="664"/>
      <c r="F6" s="664"/>
      <c r="G6" s="666"/>
      <c r="H6" s="295" t="s">
        <v>526</v>
      </c>
      <c r="I6" s="296" t="s">
        <v>511</v>
      </c>
      <c r="J6" s="296" t="s">
        <v>512</v>
      </c>
      <c r="K6" s="296" t="s">
        <v>513</v>
      </c>
      <c r="L6" s="296" t="s">
        <v>514</v>
      </c>
      <c r="M6" s="296" t="s">
        <v>516</v>
      </c>
      <c r="N6" s="297" t="s">
        <v>528</v>
      </c>
      <c r="O6" s="297" t="s">
        <v>529</v>
      </c>
      <c r="P6" s="298" t="s">
        <v>531</v>
      </c>
      <c r="Q6" s="253"/>
    </row>
    <row r="7" spans="2:17" s="254" customFormat="1" ht="14.25" x14ac:dyDescent="0.25">
      <c r="B7" s="252"/>
      <c r="C7" s="299" t="s">
        <v>518</v>
      </c>
      <c r="D7" s="295"/>
      <c r="E7" s="295"/>
      <c r="F7" s="295"/>
      <c r="G7" s="300"/>
      <c r="H7" s="295"/>
      <c r="I7" s="296"/>
      <c r="J7" s="296"/>
      <c r="K7" s="296"/>
      <c r="L7" s="296"/>
      <c r="M7" s="296"/>
      <c r="N7" s="297"/>
      <c r="O7" s="297"/>
      <c r="P7" s="298"/>
      <c r="Q7" s="253"/>
    </row>
    <row r="8" spans="2:17" s="251" customFormat="1" ht="210" x14ac:dyDescent="0.25">
      <c r="B8" s="248"/>
      <c r="C8" s="291" t="s">
        <v>506</v>
      </c>
      <c r="D8" s="271" t="s">
        <v>560</v>
      </c>
      <c r="E8" s="272">
        <v>200</v>
      </c>
      <c r="F8" s="273">
        <v>39580</v>
      </c>
      <c r="G8" s="301" t="s">
        <v>851</v>
      </c>
      <c r="H8" s="274">
        <v>41791</v>
      </c>
      <c r="I8" s="275" t="s">
        <v>527</v>
      </c>
      <c r="J8" s="275" t="s">
        <v>527</v>
      </c>
      <c r="K8" s="275" t="s">
        <v>527</v>
      </c>
      <c r="L8" s="275" t="s">
        <v>527</v>
      </c>
      <c r="M8" s="275" t="s">
        <v>527</v>
      </c>
      <c r="N8" s="275" t="s">
        <v>527</v>
      </c>
      <c r="O8" s="276" t="s">
        <v>530</v>
      </c>
      <c r="P8" s="277"/>
      <c r="Q8" s="250"/>
    </row>
    <row r="9" spans="2:17" s="251" customFormat="1" ht="210" x14ac:dyDescent="0.25">
      <c r="B9" s="248"/>
      <c r="C9" s="291" t="s">
        <v>523</v>
      </c>
      <c r="D9" s="271" t="s">
        <v>561</v>
      </c>
      <c r="E9" s="272">
        <v>210</v>
      </c>
      <c r="F9" s="273">
        <v>41350</v>
      </c>
      <c r="G9" s="301" t="s">
        <v>851</v>
      </c>
      <c r="H9" s="274">
        <v>41791</v>
      </c>
      <c r="I9" s="275" t="s">
        <v>527</v>
      </c>
      <c r="J9" s="275" t="s">
        <v>527</v>
      </c>
      <c r="K9" s="275" t="s">
        <v>527</v>
      </c>
      <c r="L9" s="275" t="s">
        <v>527</v>
      </c>
      <c r="M9" s="275" t="s">
        <v>527</v>
      </c>
      <c r="N9" s="275" t="s">
        <v>527</v>
      </c>
      <c r="O9" s="276" t="s">
        <v>530</v>
      </c>
      <c r="P9" s="277"/>
      <c r="Q9" s="250"/>
    </row>
    <row r="10" spans="2:17" s="251" customFormat="1" ht="210" x14ac:dyDescent="0.25">
      <c r="B10" s="248"/>
      <c r="C10" s="291" t="s">
        <v>524</v>
      </c>
      <c r="D10" s="271" t="s">
        <v>562</v>
      </c>
      <c r="E10" s="272">
        <v>200</v>
      </c>
      <c r="F10" s="273">
        <v>39350</v>
      </c>
      <c r="G10" s="301" t="s">
        <v>851</v>
      </c>
      <c r="H10" s="274">
        <v>41791</v>
      </c>
      <c r="I10" s="275" t="s">
        <v>527</v>
      </c>
      <c r="J10" s="275" t="s">
        <v>527</v>
      </c>
      <c r="K10" s="275" t="s">
        <v>527</v>
      </c>
      <c r="L10" s="275" t="s">
        <v>527</v>
      </c>
      <c r="M10" s="275" t="s">
        <v>527</v>
      </c>
      <c r="N10" s="275" t="s">
        <v>527</v>
      </c>
      <c r="O10" s="276" t="s">
        <v>530</v>
      </c>
      <c r="P10" s="277"/>
      <c r="Q10" s="250"/>
    </row>
    <row r="11" spans="2:17" s="251" customFormat="1" ht="210" x14ac:dyDescent="0.25">
      <c r="B11" s="248"/>
      <c r="C11" s="291" t="s">
        <v>507</v>
      </c>
      <c r="D11" s="271" t="s">
        <v>563</v>
      </c>
      <c r="E11" s="272">
        <v>240</v>
      </c>
      <c r="F11" s="273">
        <v>43000</v>
      </c>
      <c r="G11" s="301" t="s">
        <v>851</v>
      </c>
      <c r="H11" s="302">
        <v>41850</v>
      </c>
      <c r="I11" s="275" t="s">
        <v>527</v>
      </c>
      <c r="J11" s="275" t="s">
        <v>527</v>
      </c>
      <c r="K11" s="275" t="s">
        <v>527</v>
      </c>
      <c r="L11" s="275" t="s">
        <v>527</v>
      </c>
      <c r="M11" s="275" t="s">
        <v>527</v>
      </c>
      <c r="N11" s="275" t="s">
        <v>527</v>
      </c>
      <c r="O11" s="276" t="s">
        <v>530</v>
      </c>
      <c r="P11" s="277"/>
      <c r="Q11" s="250"/>
    </row>
    <row r="12" spans="2:17" s="251" customFormat="1" ht="135" x14ac:dyDescent="0.25">
      <c r="B12" s="248"/>
      <c r="C12" s="270" t="s">
        <v>508</v>
      </c>
      <c r="D12" s="271" t="s">
        <v>564</v>
      </c>
      <c r="E12" s="272">
        <v>380</v>
      </c>
      <c r="F12" s="273">
        <v>74904</v>
      </c>
      <c r="G12" s="301" t="s">
        <v>657</v>
      </c>
      <c r="H12" s="302">
        <v>41850</v>
      </c>
      <c r="I12" s="275" t="s">
        <v>527</v>
      </c>
      <c r="J12" s="275" t="s">
        <v>527</v>
      </c>
      <c r="K12" s="275" t="s">
        <v>527</v>
      </c>
      <c r="L12" s="275" t="s">
        <v>527</v>
      </c>
      <c r="M12" s="275" t="s">
        <v>527</v>
      </c>
      <c r="N12" s="276" t="s">
        <v>530</v>
      </c>
      <c r="O12" s="276" t="s">
        <v>530</v>
      </c>
      <c r="P12" s="277"/>
      <c r="Q12" s="250"/>
    </row>
    <row r="13" spans="2:17" s="251" customFormat="1" ht="210" x14ac:dyDescent="0.25">
      <c r="B13" s="248"/>
      <c r="C13" s="270" t="s">
        <v>509</v>
      </c>
      <c r="D13" s="271" t="s">
        <v>565</v>
      </c>
      <c r="E13" s="272">
        <v>271</v>
      </c>
      <c r="F13" s="273">
        <v>53883</v>
      </c>
      <c r="G13" s="301" t="s">
        <v>851</v>
      </c>
      <c r="H13" s="302">
        <v>41925</v>
      </c>
      <c r="I13" s="275" t="s">
        <v>527</v>
      </c>
      <c r="J13" s="275" t="s">
        <v>527</v>
      </c>
      <c r="K13" s="275" t="s">
        <v>527</v>
      </c>
      <c r="L13" s="275" t="s">
        <v>527</v>
      </c>
      <c r="M13" s="275" t="s">
        <v>527</v>
      </c>
      <c r="N13" s="276" t="s">
        <v>530</v>
      </c>
      <c r="O13" s="276" t="s">
        <v>530</v>
      </c>
      <c r="P13" s="277"/>
      <c r="Q13" s="250"/>
    </row>
    <row r="14" spans="2:17" s="251" customFormat="1" ht="132" customHeight="1" x14ac:dyDescent="0.25">
      <c r="B14" s="248"/>
      <c r="C14" s="270" t="s">
        <v>510</v>
      </c>
      <c r="D14" s="271" t="s">
        <v>658</v>
      </c>
      <c r="E14" s="272">
        <v>330</v>
      </c>
      <c r="F14" s="273">
        <v>65335</v>
      </c>
      <c r="G14" s="303" t="s">
        <v>850</v>
      </c>
      <c r="H14" s="302">
        <v>41925</v>
      </c>
      <c r="I14" s="275" t="s">
        <v>527</v>
      </c>
      <c r="J14" s="275" t="s">
        <v>527</v>
      </c>
      <c r="K14" s="275" t="s">
        <v>527</v>
      </c>
      <c r="L14" s="275" t="s">
        <v>527</v>
      </c>
      <c r="M14" s="275" t="s">
        <v>527</v>
      </c>
      <c r="N14" s="276" t="s">
        <v>530</v>
      </c>
      <c r="O14" s="276" t="s">
        <v>530</v>
      </c>
      <c r="P14" s="277"/>
      <c r="Q14" s="250"/>
    </row>
    <row r="15" spans="2:17" s="251" customFormat="1" ht="75" x14ac:dyDescent="0.25">
      <c r="B15" s="248"/>
      <c r="C15" s="270" t="s">
        <v>525</v>
      </c>
      <c r="D15" s="271" t="s">
        <v>566</v>
      </c>
      <c r="E15" s="272">
        <v>243</v>
      </c>
      <c r="F15" s="273">
        <v>48827</v>
      </c>
      <c r="G15" s="303" t="s">
        <v>659</v>
      </c>
      <c r="H15" s="302"/>
      <c r="I15" s="275" t="s">
        <v>527</v>
      </c>
      <c r="J15" s="275" t="s">
        <v>527</v>
      </c>
      <c r="K15" s="276" t="s">
        <v>530</v>
      </c>
      <c r="L15" s="276" t="s">
        <v>530</v>
      </c>
      <c r="M15" s="276" t="s">
        <v>530</v>
      </c>
      <c r="N15" s="276" t="s">
        <v>530</v>
      </c>
      <c r="O15" s="276" t="s">
        <v>530</v>
      </c>
      <c r="P15" s="277"/>
      <c r="Q15" s="250"/>
    </row>
    <row r="16" spans="2:17" s="251" customFormat="1" ht="75" x14ac:dyDescent="0.25">
      <c r="B16" s="248"/>
      <c r="C16" s="270" t="s">
        <v>535</v>
      </c>
      <c r="D16" s="271" t="s">
        <v>660</v>
      </c>
      <c r="E16" s="272">
        <v>300</v>
      </c>
      <c r="F16" s="304" t="s">
        <v>661</v>
      </c>
      <c r="G16" s="303" t="s">
        <v>659</v>
      </c>
      <c r="H16" s="302"/>
      <c r="I16" s="275" t="s">
        <v>527</v>
      </c>
      <c r="J16" s="275" t="s">
        <v>527</v>
      </c>
      <c r="K16" s="276" t="s">
        <v>530</v>
      </c>
      <c r="L16" s="271"/>
      <c r="M16" s="271"/>
      <c r="N16" s="278"/>
      <c r="O16" s="278"/>
      <c r="P16" s="277"/>
      <c r="Q16" s="250"/>
    </row>
    <row r="17" spans="2:17" s="251" customFormat="1" ht="90" x14ac:dyDescent="0.25">
      <c r="B17" s="248"/>
      <c r="C17" s="270" t="s">
        <v>662</v>
      </c>
      <c r="D17" s="271" t="s">
        <v>663</v>
      </c>
      <c r="E17" s="272">
        <v>273</v>
      </c>
      <c r="F17" s="304" t="s">
        <v>664</v>
      </c>
      <c r="G17" s="303" t="s">
        <v>665</v>
      </c>
      <c r="H17" s="302"/>
      <c r="I17" s="275" t="s">
        <v>527</v>
      </c>
      <c r="J17" s="275" t="s">
        <v>527</v>
      </c>
      <c r="K17" s="271"/>
      <c r="L17" s="271"/>
      <c r="M17" s="271"/>
      <c r="N17" s="278"/>
      <c r="O17" s="278"/>
      <c r="P17" s="277"/>
      <c r="Q17" s="250"/>
    </row>
    <row r="18" spans="2:17" s="251" customFormat="1" ht="90" x14ac:dyDescent="0.25">
      <c r="B18" s="248"/>
      <c r="C18" s="270" t="s">
        <v>607</v>
      </c>
      <c r="D18" s="271" t="s">
        <v>666</v>
      </c>
      <c r="E18" s="272">
        <v>328</v>
      </c>
      <c r="F18" s="304" t="s">
        <v>667</v>
      </c>
      <c r="G18" s="303" t="s">
        <v>665</v>
      </c>
      <c r="H18" s="302"/>
      <c r="I18" s="275" t="s">
        <v>527</v>
      </c>
      <c r="J18" s="305" t="s">
        <v>608</v>
      </c>
      <c r="K18" s="271"/>
      <c r="L18" s="271"/>
      <c r="M18" s="271"/>
      <c r="N18" s="278"/>
      <c r="O18" s="278"/>
      <c r="P18" s="277"/>
      <c r="Q18" s="250"/>
    </row>
    <row r="19" spans="2:17" s="251" customFormat="1" ht="90" x14ac:dyDescent="0.25">
      <c r="B19" s="248"/>
      <c r="C19" s="270" t="s">
        <v>568</v>
      </c>
      <c r="D19" s="306" t="s">
        <v>588</v>
      </c>
      <c r="E19" s="307">
        <v>270</v>
      </c>
      <c r="F19" s="308"/>
      <c r="G19" s="303" t="s">
        <v>668</v>
      </c>
      <c r="H19" s="302"/>
      <c r="I19" s="275" t="s">
        <v>527</v>
      </c>
      <c r="J19" s="276" t="s">
        <v>530</v>
      </c>
      <c r="K19" s="271"/>
      <c r="L19" s="271"/>
      <c r="M19" s="271"/>
      <c r="N19" s="278"/>
      <c r="O19" s="278"/>
      <c r="P19" s="277"/>
      <c r="Q19" s="250"/>
    </row>
    <row r="20" spans="2:17" s="251" customFormat="1" ht="90" x14ac:dyDescent="0.25">
      <c r="B20" s="248"/>
      <c r="C20" s="270" t="s">
        <v>569</v>
      </c>
      <c r="D20" s="306" t="s">
        <v>590</v>
      </c>
      <c r="E20" s="307"/>
      <c r="F20" s="308"/>
      <c r="G20" s="303" t="s">
        <v>665</v>
      </c>
      <c r="H20" s="302"/>
      <c r="I20" s="275" t="s">
        <v>527</v>
      </c>
      <c r="J20" s="276" t="s">
        <v>530</v>
      </c>
      <c r="K20" s="271"/>
      <c r="L20" s="271"/>
      <c r="M20" s="271"/>
      <c r="N20" s="278"/>
      <c r="O20" s="278"/>
      <c r="P20" s="277"/>
      <c r="Q20" s="250"/>
    </row>
    <row r="21" spans="2:17" s="251" customFormat="1" ht="90" x14ac:dyDescent="0.25">
      <c r="B21" s="248"/>
      <c r="C21" s="270" t="s">
        <v>570</v>
      </c>
      <c r="D21" s="306"/>
      <c r="E21" s="307"/>
      <c r="F21" s="308"/>
      <c r="G21" s="303" t="s">
        <v>665</v>
      </c>
      <c r="H21" s="302"/>
      <c r="I21" s="275" t="s">
        <v>527</v>
      </c>
      <c r="J21" s="276" t="s">
        <v>530</v>
      </c>
      <c r="K21" s="271"/>
      <c r="L21" s="271"/>
      <c r="M21" s="271"/>
      <c r="N21" s="278"/>
      <c r="O21" s="278"/>
      <c r="P21" s="277"/>
      <c r="Q21" s="250"/>
    </row>
    <row r="22" spans="2:17" s="251" customFormat="1" ht="90" x14ac:dyDescent="0.25">
      <c r="B22" s="248"/>
      <c r="C22" s="270" t="s">
        <v>571</v>
      </c>
      <c r="D22" s="309" t="s">
        <v>605</v>
      </c>
      <c r="E22" s="307"/>
      <c r="F22" s="308"/>
      <c r="G22" s="303" t="s">
        <v>665</v>
      </c>
      <c r="H22" s="302"/>
      <c r="I22" s="275" t="s">
        <v>527</v>
      </c>
      <c r="J22" s="276" t="s">
        <v>530</v>
      </c>
      <c r="K22" s="271"/>
      <c r="L22" s="271"/>
      <c r="M22" s="271"/>
      <c r="N22" s="278"/>
      <c r="O22" s="278"/>
      <c r="P22" s="277"/>
      <c r="Q22" s="250"/>
    </row>
    <row r="23" spans="2:17" s="251" customFormat="1" ht="90" x14ac:dyDescent="0.25">
      <c r="B23" s="248"/>
      <c r="C23" s="270" t="s">
        <v>572</v>
      </c>
      <c r="D23" s="306" t="s">
        <v>589</v>
      </c>
      <c r="E23" s="307"/>
      <c r="F23" s="308"/>
      <c r="G23" s="303" t="s">
        <v>665</v>
      </c>
      <c r="H23" s="302"/>
      <c r="I23" s="275" t="s">
        <v>527</v>
      </c>
      <c r="J23" s="276" t="s">
        <v>530</v>
      </c>
      <c r="K23" s="271"/>
      <c r="L23" s="271"/>
      <c r="M23" s="271"/>
      <c r="N23" s="278"/>
      <c r="O23" s="278"/>
      <c r="P23" s="277"/>
      <c r="Q23" s="250"/>
    </row>
    <row r="24" spans="2:17" s="251" customFormat="1" ht="90" x14ac:dyDescent="0.25">
      <c r="B24" s="248"/>
      <c r="C24" s="270" t="s">
        <v>573</v>
      </c>
      <c r="D24" s="306" t="s">
        <v>606</v>
      </c>
      <c r="E24" s="307">
        <v>500</v>
      </c>
      <c r="F24" s="308"/>
      <c r="G24" s="303" t="s">
        <v>665</v>
      </c>
      <c r="H24" s="302"/>
      <c r="I24" s="276" t="s">
        <v>530</v>
      </c>
      <c r="J24" s="276" t="s">
        <v>530</v>
      </c>
      <c r="K24" s="271"/>
      <c r="L24" s="271"/>
      <c r="M24" s="271"/>
      <c r="N24" s="278"/>
      <c r="O24" s="278"/>
      <c r="P24" s="277"/>
      <c r="Q24" s="250"/>
    </row>
    <row r="25" spans="2:17" s="251" customFormat="1" ht="90" x14ac:dyDescent="0.25">
      <c r="B25" s="248"/>
      <c r="C25" s="270" t="s">
        <v>574</v>
      </c>
      <c r="D25" s="306" t="s">
        <v>669</v>
      </c>
      <c r="E25" s="307"/>
      <c r="F25" s="308"/>
      <c r="G25" s="303" t="s">
        <v>665</v>
      </c>
      <c r="H25" s="310"/>
      <c r="I25" s="276" t="s">
        <v>530</v>
      </c>
      <c r="J25" s="276" t="s">
        <v>530</v>
      </c>
      <c r="K25" s="271"/>
      <c r="L25" s="271"/>
      <c r="M25" s="271"/>
      <c r="N25" s="278"/>
      <c r="O25" s="278"/>
      <c r="P25" s="277"/>
      <c r="Q25" s="250"/>
    </row>
    <row r="26" spans="2:17" s="251" customFormat="1" ht="90" x14ac:dyDescent="0.25">
      <c r="B26" s="248"/>
      <c r="C26" s="270" t="s">
        <v>575</v>
      </c>
      <c r="D26" s="306" t="s">
        <v>670</v>
      </c>
      <c r="E26" s="307"/>
      <c r="F26" s="308"/>
      <c r="G26" s="303" t="s">
        <v>665</v>
      </c>
      <c r="H26" s="310"/>
      <c r="I26" s="275" t="s">
        <v>527</v>
      </c>
      <c r="J26" s="276" t="s">
        <v>530</v>
      </c>
      <c r="K26" s="271"/>
      <c r="L26" s="271"/>
      <c r="M26" s="271"/>
      <c r="N26" s="278"/>
      <c r="O26" s="278"/>
      <c r="P26" s="277"/>
      <c r="Q26" s="250"/>
    </row>
    <row r="27" spans="2:17" s="251" customFormat="1" ht="90" x14ac:dyDescent="0.25">
      <c r="B27" s="248"/>
      <c r="C27" s="270" t="s">
        <v>576</v>
      </c>
      <c r="D27" s="306" t="s">
        <v>587</v>
      </c>
      <c r="E27" s="307"/>
      <c r="F27" s="308"/>
      <c r="G27" s="303" t="s">
        <v>665</v>
      </c>
      <c r="H27" s="310"/>
      <c r="I27" s="276" t="s">
        <v>530</v>
      </c>
      <c r="J27" s="276" t="s">
        <v>530</v>
      </c>
      <c r="K27" s="271"/>
      <c r="L27" s="271"/>
      <c r="M27" s="271"/>
      <c r="N27" s="278"/>
      <c r="O27" s="278"/>
      <c r="P27" s="277"/>
      <c r="Q27" s="250"/>
    </row>
    <row r="28" spans="2:17" s="251" customFormat="1" ht="90" x14ac:dyDescent="0.25">
      <c r="B28" s="248"/>
      <c r="C28" s="270" t="s">
        <v>577</v>
      </c>
      <c r="D28" s="306" t="s">
        <v>671</v>
      </c>
      <c r="E28" s="307">
        <v>320</v>
      </c>
      <c r="F28" s="308"/>
      <c r="G28" s="303" t="s">
        <v>665</v>
      </c>
      <c r="H28" s="310"/>
      <c r="I28" s="275" t="s">
        <v>527</v>
      </c>
      <c r="J28" s="276" t="s">
        <v>530</v>
      </c>
      <c r="K28" s="271"/>
      <c r="L28" s="271"/>
      <c r="M28" s="271"/>
      <c r="N28" s="278"/>
      <c r="O28" s="278"/>
      <c r="P28" s="277"/>
      <c r="Q28" s="250"/>
    </row>
    <row r="29" spans="2:17" s="251" customFormat="1" ht="90" x14ac:dyDescent="0.25">
      <c r="B29" s="248"/>
      <c r="C29" s="270" t="s">
        <v>578</v>
      </c>
      <c r="D29" s="306" t="s">
        <v>672</v>
      </c>
      <c r="E29" s="307"/>
      <c r="F29" s="308"/>
      <c r="G29" s="303" t="s">
        <v>665</v>
      </c>
      <c r="H29" s="310"/>
      <c r="I29" s="275" t="s">
        <v>527</v>
      </c>
      <c r="J29" s="276" t="s">
        <v>530</v>
      </c>
      <c r="K29" s="271"/>
      <c r="L29" s="271"/>
      <c r="M29" s="271"/>
      <c r="N29" s="278"/>
      <c r="O29" s="278"/>
      <c r="P29" s="277"/>
      <c r="Q29" s="250"/>
    </row>
    <row r="30" spans="2:17" s="251" customFormat="1" ht="90" x14ac:dyDescent="0.25">
      <c r="B30" s="248"/>
      <c r="C30" s="270" t="s">
        <v>579</v>
      </c>
      <c r="D30" s="306" t="s">
        <v>652</v>
      </c>
      <c r="E30" s="307">
        <v>145</v>
      </c>
      <c r="F30" s="308"/>
      <c r="G30" s="303" t="s">
        <v>665</v>
      </c>
      <c r="H30" s="302"/>
      <c r="I30" s="275" t="s">
        <v>527</v>
      </c>
      <c r="J30" s="276" t="s">
        <v>530</v>
      </c>
      <c r="K30" s="271"/>
      <c r="L30" s="271"/>
      <c r="M30" s="271"/>
      <c r="N30" s="278"/>
      <c r="O30" s="278"/>
      <c r="P30" s="277"/>
      <c r="Q30" s="250"/>
    </row>
    <row r="31" spans="2:17" s="251" customFormat="1" ht="90" x14ac:dyDescent="0.25">
      <c r="B31" s="248"/>
      <c r="C31" s="270" t="s">
        <v>538</v>
      </c>
      <c r="D31" s="306" t="s">
        <v>673</v>
      </c>
      <c r="E31" s="307"/>
      <c r="F31" s="308"/>
      <c r="G31" s="303" t="s">
        <v>665</v>
      </c>
      <c r="H31" s="310"/>
      <c r="I31" s="275" t="s">
        <v>527</v>
      </c>
      <c r="J31" s="276" t="s">
        <v>530</v>
      </c>
      <c r="K31" s="271"/>
      <c r="L31" s="271"/>
      <c r="M31" s="271"/>
      <c r="N31" s="278"/>
      <c r="O31" s="278"/>
      <c r="P31" s="277"/>
      <c r="Q31" s="250"/>
    </row>
    <row r="32" spans="2:17" s="251" customFormat="1" ht="75" x14ac:dyDescent="0.25">
      <c r="B32" s="248"/>
      <c r="C32" s="270" t="s">
        <v>543</v>
      </c>
      <c r="D32" s="310" t="s">
        <v>567</v>
      </c>
      <c r="E32" s="311"/>
      <c r="F32" s="312"/>
      <c r="G32" s="313" t="s">
        <v>674</v>
      </c>
      <c r="H32" s="310"/>
      <c r="I32" s="275" t="s">
        <v>527</v>
      </c>
      <c r="J32" s="276" t="s">
        <v>530</v>
      </c>
      <c r="K32" s="271"/>
      <c r="L32" s="271"/>
      <c r="M32" s="271"/>
      <c r="N32" s="278"/>
      <c r="O32" s="278"/>
      <c r="P32" s="277"/>
      <c r="Q32" s="250"/>
    </row>
    <row r="33" spans="2:17" s="251" customFormat="1" ht="45" x14ac:dyDescent="0.25">
      <c r="B33" s="248"/>
      <c r="C33" s="270" t="s">
        <v>544</v>
      </c>
      <c r="D33" s="310" t="s">
        <v>545</v>
      </c>
      <c r="E33" s="311"/>
      <c r="F33" s="312"/>
      <c r="G33" s="313" t="s">
        <v>674</v>
      </c>
      <c r="H33" s="310"/>
      <c r="I33" s="275" t="s">
        <v>527</v>
      </c>
      <c r="J33" s="276" t="s">
        <v>530</v>
      </c>
      <c r="K33" s="271"/>
      <c r="L33" s="271"/>
      <c r="M33" s="271"/>
      <c r="N33" s="278"/>
      <c r="O33" s="278"/>
      <c r="P33" s="277"/>
      <c r="Q33" s="250"/>
    </row>
    <row r="34" spans="2:17" s="251" customFormat="1" ht="45" x14ac:dyDescent="0.25">
      <c r="B34" s="248"/>
      <c r="C34" s="270" t="s">
        <v>546</v>
      </c>
      <c r="D34" s="310" t="s">
        <v>545</v>
      </c>
      <c r="E34" s="311"/>
      <c r="F34" s="312"/>
      <c r="G34" s="313" t="s">
        <v>674</v>
      </c>
      <c r="H34" s="310"/>
      <c r="I34" s="275" t="s">
        <v>527</v>
      </c>
      <c r="J34" s="276" t="s">
        <v>530</v>
      </c>
      <c r="K34" s="271"/>
      <c r="L34" s="271"/>
      <c r="M34" s="271"/>
      <c r="N34" s="278"/>
      <c r="O34" s="278"/>
      <c r="P34" s="277"/>
      <c r="Q34" s="250"/>
    </row>
    <row r="35" spans="2:17" s="251" customFormat="1" ht="60" x14ac:dyDescent="0.25">
      <c r="B35" s="248"/>
      <c r="C35" s="270" t="s">
        <v>548</v>
      </c>
      <c r="D35" s="310" t="s">
        <v>547</v>
      </c>
      <c r="E35" s="311"/>
      <c r="F35" s="312"/>
      <c r="G35" s="313" t="s">
        <v>674</v>
      </c>
      <c r="H35" s="310"/>
      <c r="I35" s="275" t="s">
        <v>527</v>
      </c>
      <c r="J35" s="276" t="s">
        <v>530</v>
      </c>
      <c r="K35" s="271"/>
      <c r="L35" s="271"/>
      <c r="M35" s="271"/>
      <c r="N35" s="278"/>
      <c r="O35" s="278"/>
      <c r="P35" s="277"/>
      <c r="Q35" s="250"/>
    </row>
    <row r="36" spans="2:17" s="251" customFormat="1" ht="30" x14ac:dyDescent="0.25">
      <c r="B36" s="248"/>
      <c r="C36" s="270" t="s">
        <v>549</v>
      </c>
      <c r="D36" s="310" t="s">
        <v>550</v>
      </c>
      <c r="E36" s="311"/>
      <c r="F36" s="312"/>
      <c r="G36" s="313" t="s">
        <v>674</v>
      </c>
      <c r="H36" s="310"/>
      <c r="I36" s="275" t="s">
        <v>527</v>
      </c>
      <c r="J36" s="276" t="s">
        <v>530</v>
      </c>
      <c r="K36" s="271"/>
      <c r="L36" s="271"/>
      <c r="M36" s="271"/>
      <c r="N36" s="278"/>
      <c r="O36" s="278"/>
      <c r="P36" s="277"/>
      <c r="Q36" s="250"/>
    </row>
    <row r="37" spans="2:17" s="251" customFormat="1" ht="30" x14ac:dyDescent="0.25">
      <c r="B37" s="248"/>
      <c r="C37" s="270" t="s">
        <v>552</v>
      </c>
      <c r="D37" s="310" t="s">
        <v>551</v>
      </c>
      <c r="E37" s="311"/>
      <c r="F37" s="312"/>
      <c r="G37" s="313" t="s">
        <v>674</v>
      </c>
      <c r="H37" s="310"/>
      <c r="I37" s="275" t="s">
        <v>527</v>
      </c>
      <c r="J37" s="276" t="s">
        <v>530</v>
      </c>
      <c r="K37" s="271"/>
      <c r="L37" s="271"/>
      <c r="M37" s="271"/>
      <c r="N37" s="278"/>
      <c r="O37" s="278"/>
      <c r="P37" s="277"/>
      <c r="Q37" s="250"/>
    </row>
    <row r="38" spans="2:17" s="251" customFormat="1" ht="45" x14ac:dyDescent="0.25">
      <c r="B38" s="248"/>
      <c r="C38" s="270" t="s">
        <v>553</v>
      </c>
      <c r="D38" s="310" t="s">
        <v>554</v>
      </c>
      <c r="E38" s="311"/>
      <c r="F38" s="312"/>
      <c r="G38" s="313" t="s">
        <v>675</v>
      </c>
      <c r="H38" s="310"/>
      <c r="I38" s="275" t="s">
        <v>527</v>
      </c>
      <c r="J38" s="276" t="s">
        <v>530</v>
      </c>
      <c r="K38" s="271"/>
      <c r="L38" s="271"/>
      <c r="M38" s="271"/>
      <c r="N38" s="278"/>
      <c r="O38" s="278"/>
      <c r="P38" s="277"/>
      <c r="Q38" s="250"/>
    </row>
    <row r="39" spans="2:17" s="251" customFormat="1" ht="45" x14ac:dyDescent="0.25">
      <c r="B39" s="248"/>
      <c r="C39" s="270" t="s">
        <v>555</v>
      </c>
      <c r="D39" s="310" t="s">
        <v>556</v>
      </c>
      <c r="E39" s="311"/>
      <c r="F39" s="312"/>
      <c r="G39" s="313" t="s">
        <v>675</v>
      </c>
      <c r="H39" s="310"/>
      <c r="I39" s="275" t="s">
        <v>527</v>
      </c>
      <c r="J39" s="276" t="s">
        <v>530</v>
      </c>
      <c r="K39" s="271"/>
      <c r="L39" s="271"/>
      <c r="M39" s="271"/>
      <c r="N39" s="278"/>
      <c r="O39" s="278"/>
      <c r="P39" s="277"/>
      <c r="Q39" s="250"/>
    </row>
    <row r="40" spans="2:17" s="251" customFormat="1" ht="45" x14ac:dyDescent="0.25">
      <c r="B40" s="248"/>
      <c r="C40" s="270" t="s">
        <v>558</v>
      </c>
      <c r="D40" s="310" t="s">
        <v>557</v>
      </c>
      <c r="E40" s="311"/>
      <c r="F40" s="312"/>
      <c r="G40" s="313" t="s">
        <v>675</v>
      </c>
      <c r="H40" s="310"/>
      <c r="I40" s="275" t="s">
        <v>527</v>
      </c>
      <c r="J40" s="276" t="s">
        <v>530</v>
      </c>
      <c r="K40" s="271"/>
      <c r="L40" s="271"/>
      <c r="M40" s="271"/>
      <c r="N40" s="278"/>
      <c r="O40" s="278"/>
      <c r="P40" s="277"/>
      <c r="Q40" s="250"/>
    </row>
    <row r="41" spans="2:17" s="251" customFormat="1" ht="60" x14ac:dyDescent="0.25">
      <c r="B41" s="248"/>
      <c r="C41" s="270" t="s">
        <v>676</v>
      </c>
      <c r="D41" s="310" t="s">
        <v>559</v>
      </c>
      <c r="E41" s="311"/>
      <c r="F41" s="312"/>
      <c r="G41" s="313" t="s">
        <v>675</v>
      </c>
      <c r="H41" s="310"/>
      <c r="I41" s="275" t="s">
        <v>527</v>
      </c>
      <c r="J41" s="276" t="s">
        <v>530</v>
      </c>
      <c r="K41" s="271"/>
      <c r="L41" s="271"/>
      <c r="M41" s="271"/>
      <c r="N41" s="278"/>
      <c r="O41" s="278"/>
      <c r="P41" s="277"/>
      <c r="Q41" s="250"/>
    </row>
    <row r="42" spans="2:17" s="251" customFormat="1" x14ac:dyDescent="0.25">
      <c r="B42" s="248"/>
      <c r="C42" s="270" t="s">
        <v>539</v>
      </c>
      <c r="D42" s="279"/>
      <c r="E42" s="272"/>
      <c r="F42" s="273"/>
      <c r="G42" s="284" t="s">
        <v>653</v>
      </c>
      <c r="H42" s="271"/>
      <c r="I42" s="271"/>
      <c r="J42" s="271"/>
      <c r="K42" s="271"/>
      <c r="L42" s="271"/>
      <c r="M42" s="271"/>
      <c r="N42" s="278"/>
      <c r="O42" s="278"/>
      <c r="P42" s="277"/>
      <c r="Q42" s="250"/>
    </row>
    <row r="43" spans="2:17" s="251" customFormat="1" x14ac:dyDescent="0.25">
      <c r="B43" s="248"/>
      <c r="C43" s="270" t="s">
        <v>540</v>
      </c>
      <c r="D43" s="279"/>
      <c r="E43" s="272"/>
      <c r="F43" s="273"/>
      <c r="G43" s="284" t="s">
        <v>653</v>
      </c>
      <c r="H43" s="271"/>
      <c r="I43" s="271"/>
      <c r="J43" s="271"/>
      <c r="K43" s="271"/>
      <c r="L43" s="271"/>
      <c r="M43" s="271"/>
      <c r="N43" s="278"/>
      <c r="O43" s="278"/>
      <c r="P43" s="277"/>
      <c r="Q43" s="250"/>
    </row>
    <row r="44" spans="2:17" s="251" customFormat="1" x14ac:dyDescent="0.25">
      <c r="B44" s="248"/>
      <c r="C44" s="270" t="s">
        <v>541</v>
      </c>
      <c r="D44" s="279"/>
      <c r="E44" s="272"/>
      <c r="F44" s="273"/>
      <c r="G44" s="284" t="s">
        <v>653</v>
      </c>
      <c r="H44" s="271"/>
      <c r="I44" s="271"/>
      <c r="J44" s="271"/>
      <c r="K44" s="271"/>
      <c r="L44" s="271"/>
      <c r="M44" s="271"/>
      <c r="N44" s="278"/>
      <c r="O44" s="278"/>
      <c r="P44" s="277"/>
      <c r="Q44" s="250"/>
    </row>
    <row r="45" spans="2:17" s="251" customFormat="1" x14ac:dyDescent="0.25">
      <c r="B45" s="248"/>
      <c r="C45" s="270" t="s">
        <v>542</v>
      </c>
      <c r="D45" s="279"/>
      <c r="E45" s="272"/>
      <c r="F45" s="273"/>
      <c r="G45" s="284" t="s">
        <v>653</v>
      </c>
      <c r="H45" s="271"/>
      <c r="I45" s="271"/>
      <c r="J45" s="271"/>
      <c r="K45" s="271"/>
      <c r="L45" s="271"/>
      <c r="M45" s="271"/>
      <c r="N45" s="278"/>
      <c r="O45" s="278"/>
      <c r="P45" s="277"/>
      <c r="Q45" s="250"/>
    </row>
    <row r="46" spans="2:17" s="251" customFormat="1" x14ac:dyDescent="0.25">
      <c r="B46" s="248"/>
      <c r="C46" s="270" t="s">
        <v>677</v>
      </c>
      <c r="D46" s="279"/>
      <c r="E46" s="272"/>
      <c r="F46" s="273"/>
      <c r="G46" s="284" t="s">
        <v>653</v>
      </c>
      <c r="H46" s="271"/>
      <c r="I46" s="271"/>
      <c r="J46" s="271"/>
      <c r="K46" s="271"/>
      <c r="L46" s="271"/>
      <c r="M46" s="271"/>
      <c r="N46" s="278"/>
      <c r="O46" s="278"/>
      <c r="P46" s="277"/>
      <c r="Q46" s="250"/>
    </row>
    <row r="47" spans="2:17" s="251" customFormat="1" x14ac:dyDescent="0.25">
      <c r="B47" s="248"/>
      <c r="C47" s="299" t="s">
        <v>519</v>
      </c>
      <c r="D47" s="279"/>
      <c r="E47" s="272"/>
      <c r="F47" s="273"/>
      <c r="G47" s="284"/>
      <c r="H47" s="271"/>
      <c r="I47" s="271"/>
      <c r="J47" s="271"/>
      <c r="K47" s="271"/>
      <c r="L47" s="271"/>
      <c r="M47" s="271"/>
      <c r="N47" s="278"/>
      <c r="O47" s="278"/>
      <c r="P47" s="314"/>
      <c r="Q47" s="250"/>
    </row>
    <row r="48" spans="2:17" s="251" customFormat="1" ht="75" x14ac:dyDescent="0.25">
      <c r="B48" s="248"/>
      <c r="C48" s="270" t="s">
        <v>515</v>
      </c>
      <c r="D48" s="271" t="s">
        <v>533</v>
      </c>
      <c r="E48" s="272">
        <v>298</v>
      </c>
      <c r="F48" s="273">
        <v>51958</v>
      </c>
      <c r="G48" s="283" t="s">
        <v>647</v>
      </c>
      <c r="H48" s="274">
        <v>41968</v>
      </c>
      <c r="I48" s="275" t="s">
        <v>527</v>
      </c>
      <c r="J48" s="275" t="s">
        <v>527</v>
      </c>
      <c r="K48" s="275" t="s">
        <v>527</v>
      </c>
      <c r="L48" s="275" t="s">
        <v>527</v>
      </c>
      <c r="M48" s="276" t="s">
        <v>530</v>
      </c>
      <c r="N48" s="276" t="s">
        <v>530</v>
      </c>
      <c r="O48" s="276" t="s">
        <v>530</v>
      </c>
      <c r="P48" s="277"/>
      <c r="Q48" s="250"/>
    </row>
    <row r="49" spans="2:17" s="251" customFormat="1" ht="75" x14ac:dyDescent="0.25">
      <c r="B49" s="248"/>
      <c r="C49" s="270" t="s">
        <v>532</v>
      </c>
      <c r="D49" s="271" t="s">
        <v>534</v>
      </c>
      <c r="E49" s="272">
        <v>206</v>
      </c>
      <c r="F49" s="273">
        <v>54951</v>
      </c>
      <c r="G49" s="283" t="s">
        <v>648</v>
      </c>
      <c r="H49" s="271"/>
      <c r="I49" s="275" t="s">
        <v>527</v>
      </c>
      <c r="J49" s="275" t="s">
        <v>527</v>
      </c>
      <c r="K49" s="276" t="s">
        <v>530</v>
      </c>
      <c r="L49" s="276" t="s">
        <v>530</v>
      </c>
      <c r="M49" s="276" t="s">
        <v>530</v>
      </c>
      <c r="N49" s="278"/>
      <c r="O49" s="278"/>
      <c r="P49" s="277"/>
      <c r="Q49" s="250"/>
    </row>
    <row r="50" spans="2:17" s="251" customFormat="1" ht="105" x14ac:dyDescent="0.25">
      <c r="B50" s="248"/>
      <c r="C50" s="270" t="s">
        <v>537</v>
      </c>
      <c r="D50" s="271" t="s">
        <v>649</v>
      </c>
      <c r="E50" s="272">
        <f>97+197</f>
        <v>294</v>
      </c>
      <c r="F50" s="273">
        <v>57525.81</v>
      </c>
      <c r="G50" s="283" t="s">
        <v>650</v>
      </c>
      <c r="H50" s="271"/>
      <c r="I50" s="275" t="s">
        <v>527</v>
      </c>
      <c r="J50" s="275" t="s">
        <v>527</v>
      </c>
      <c r="K50" s="276" t="s">
        <v>530</v>
      </c>
      <c r="L50" s="276" t="s">
        <v>530</v>
      </c>
      <c r="M50" s="271"/>
      <c r="N50" s="278"/>
      <c r="O50" s="278"/>
      <c r="P50" s="277"/>
      <c r="Q50" s="250"/>
    </row>
    <row r="51" spans="2:17" s="251" customFormat="1" x14ac:dyDescent="0.25">
      <c r="B51" s="248"/>
      <c r="C51" s="270" t="s">
        <v>536</v>
      </c>
      <c r="D51" s="279"/>
      <c r="E51" s="271"/>
      <c r="F51" s="273"/>
      <c r="G51" s="284" t="s">
        <v>653</v>
      </c>
      <c r="H51" s="271"/>
      <c r="I51" s="276" t="s">
        <v>530</v>
      </c>
      <c r="J51" s="276" t="s">
        <v>530</v>
      </c>
      <c r="K51" s="271"/>
      <c r="L51" s="271"/>
      <c r="M51" s="271"/>
      <c r="N51" s="278"/>
      <c r="O51" s="278"/>
      <c r="P51" s="277"/>
      <c r="Q51" s="250"/>
    </row>
    <row r="52" spans="2:17" s="251" customFormat="1" x14ac:dyDescent="0.25">
      <c r="B52" s="248"/>
      <c r="C52" s="270" t="s">
        <v>580</v>
      </c>
      <c r="D52" s="279"/>
      <c r="E52" s="271"/>
      <c r="F52" s="273"/>
      <c r="G52" s="284" t="s">
        <v>653</v>
      </c>
      <c r="H52" s="271"/>
      <c r="I52" s="276" t="s">
        <v>530</v>
      </c>
      <c r="J52" s="276" t="s">
        <v>530</v>
      </c>
      <c r="K52" s="271"/>
      <c r="L52" s="271"/>
      <c r="M52" s="271"/>
      <c r="N52" s="278"/>
      <c r="O52" s="278"/>
      <c r="P52" s="277"/>
      <c r="Q52" s="250"/>
    </row>
    <row r="53" spans="2:17" s="251" customFormat="1" x14ac:dyDescent="0.25">
      <c r="B53" s="248"/>
      <c r="C53" s="270" t="s">
        <v>581</v>
      </c>
      <c r="D53" s="279"/>
      <c r="E53" s="271"/>
      <c r="F53" s="273"/>
      <c r="G53" s="284" t="s">
        <v>653</v>
      </c>
      <c r="H53" s="271"/>
      <c r="I53" s="276" t="s">
        <v>530</v>
      </c>
      <c r="J53" s="276" t="s">
        <v>530</v>
      </c>
      <c r="K53" s="271"/>
      <c r="L53" s="271"/>
      <c r="M53" s="271"/>
      <c r="N53" s="278"/>
      <c r="O53" s="278"/>
      <c r="P53" s="277"/>
      <c r="Q53" s="250"/>
    </row>
    <row r="54" spans="2:17" s="251" customFormat="1" x14ac:dyDescent="0.25">
      <c r="B54" s="248"/>
      <c r="C54" s="270" t="s">
        <v>974</v>
      </c>
      <c r="D54" s="279"/>
      <c r="E54" s="271"/>
      <c r="F54" s="273"/>
      <c r="G54" s="284" t="s">
        <v>653</v>
      </c>
      <c r="H54" s="271"/>
      <c r="I54" s="276" t="s">
        <v>530</v>
      </c>
      <c r="J54" s="276" t="s">
        <v>530</v>
      </c>
      <c r="K54" s="271"/>
      <c r="L54" s="271"/>
      <c r="M54" s="271"/>
      <c r="N54" s="278"/>
      <c r="O54" s="278"/>
      <c r="P54" s="277"/>
      <c r="Q54" s="250"/>
    </row>
    <row r="55" spans="2:17" s="251" customFormat="1" x14ac:dyDescent="0.25">
      <c r="B55" s="248"/>
      <c r="C55" s="270" t="s">
        <v>582</v>
      </c>
      <c r="D55" s="279"/>
      <c r="E55" s="271"/>
      <c r="F55" s="273"/>
      <c r="G55" s="284" t="s">
        <v>653</v>
      </c>
      <c r="H55" s="271"/>
      <c r="I55" s="276" t="s">
        <v>530</v>
      </c>
      <c r="J55" s="276" t="s">
        <v>530</v>
      </c>
      <c r="K55" s="271"/>
      <c r="L55" s="271"/>
      <c r="M55" s="271"/>
      <c r="N55" s="278"/>
      <c r="O55" s="278"/>
      <c r="P55" s="277"/>
      <c r="Q55" s="250"/>
    </row>
    <row r="56" spans="2:17" s="251" customFormat="1" x14ac:dyDescent="0.25">
      <c r="B56" s="248"/>
      <c r="C56" s="270" t="s">
        <v>583</v>
      </c>
      <c r="D56" s="279"/>
      <c r="E56" s="271"/>
      <c r="F56" s="273"/>
      <c r="G56" s="284" t="s">
        <v>653</v>
      </c>
      <c r="H56" s="271"/>
      <c r="I56" s="276" t="s">
        <v>530</v>
      </c>
      <c r="J56" s="276" t="s">
        <v>530</v>
      </c>
      <c r="K56" s="271"/>
      <c r="L56" s="271"/>
      <c r="M56" s="271"/>
      <c r="N56" s="278"/>
      <c r="O56" s="278"/>
      <c r="P56" s="277"/>
      <c r="Q56" s="250"/>
    </row>
    <row r="57" spans="2:17" s="251" customFormat="1" x14ac:dyDescent="0.25">
      <c r="B57" s="248"/>
      <c r="C57" s="270" t="s">
        <v>584</v>
      </c>
      <c r="D57" s="279"/>
      <c r="E57" s="271"/>
      <c r="F57" s="273"/>
      <c r="G57" s="284" t="s">
        <v>653</v>
      </c>
      <c r="H57" s="271"/>
      <c r="I57" s="276" t="s">
        <v>530</v>
      </c>
      <c r="J57" s="276" t="s">
        <v>530</v>
      </c>
      <c r="K57" s="271"/>
      <c r="L57" s="271"/>
      <c r="M57" s="271"/>
      <c r="N57" s="278"/>
      <c r="O57" s="278"/>
      <c r="P57" s="277"/>
      <c r="Q57" s="250"/>
    </row>
    <row r="58" spans="2:17" s="251" customFormat="1" x14ac:dyDescent="0.25">
      <c r="B58" s="248"/>
      <c r="C58" s="270" t="s">
        <v>585</v>
      </c>
      <c r="D58" s="279"/>
      <c r="E58" s="271"/>
      <c r="F58" s="273"/>
      <c r="G58" s="284" t="s">
        <v>653</v>
      </c>
      <c r="H58" s="271"/>
      <c r="I58" s="276" t="s">
        <v>530</v>
      </c>
      <c r="J58" s="276" t="s">
        <v>530</v>
      </c>
      <c r="K58" s="271"/>
      <c r="L58" s="271"/>
      <c r="M58" s="271"/>
      <c r="N58" s="278"/>
      <c r="O58" s="278"/>
      <c r="P58" s="277"/>
      <c r="Q58" s="250"/>
    </row>
    <row r="59" spans="2:17" s="251" customFormat="1" ht="15.75" thickBot="1" x14ac:dyDescent="0.3">
      <c r="B59" s="248"/>
      <c r="C59" s="315"/>
      <c r="D59" s="316"/>
      <c r="E59" s="316"/>
      <c r="F59" s="317"/>
      <c r="G59" s="318"/>
      <c r="H59" s="316"/>
      <c r="I59" s="316"/>
      <c r="J59" s="316"/>
      <c r="K59" s="316"/>
      <c r="L59" s="316"/>
      <c r="M59" s="316"/>
      <c r="N59" s="319"/>
      <c r="O59" s="319"/>
      <c r="P59" s="320"/>
      <c r="Q59" s="250"/>
    </row>
    <row r="60" spans="2:17" x14ac:dyDescent="0.25">
      <c r="B60" s="245"/>
      <c r="C60" s="247"/>
      <c r="D60" s="247"/>
      <c r="E60" s="412">
        <f>SUM(E8:E59)</f>
        <v>5008</v>
      </c>
      <c r="F60" s="411">
        <f>SUM(F8:F59)</f>
        <v>570663.81000000006</v>
      </c>
      <c r="G60" s="285"/>
      <c r="H60" s="247"/>
      <c r="I60" s="247"/>
      <c r="J60" s="247"/>
      <c r="K60" s="247"/>
      <c r="L60" s="247"/>
      <c r="M60" s="247"/>
      <c r="N60" s="247"/>
      <c r="O60" s="247"/>
      <c r="P60" s="247"/>
      <c r="Q60" s="246"/>
    </row>
    <row r="61" spans="2:17" ht="15.75" thickBot="1" x14ac:dyDescent="0.3">
      <c r="B61" s="255"/>
      <c r="C61" s="256"/>
      <c r="D61" s="256"/>
      <c r="E61" s="256"/>
      <c r="F61" s="256"/>
      <c r="G61" s="286"/>
      <c r="H61" s="256"/>
      <c r="I61" s="256"/>
      <c r="J61" s="256"/>
      <c r="K61" s="256"/>
      <c r="L61" s="256"/>
      <c r="M61" s="256"/>
      <c r="N61" s="256"/>
      <c r="O61" s="256"/>
      <c r="P61" s="256"/>
      <c r="Q61" s="257"/>
    </row>
    <row r="62" spans="2:17" x14ac:dyDescent="0.25">
      <c r="E62" s="384">
        <f>+E8+E9+E10+E11+E12+E13+E14+E48</f>
        <v>2129</v>
      </c>
    </row>
  </sheetData>
  <customSheetViews>
    <customSheetView guid="{722FF7AE-9EB3-4EE9-BF91-5A7C55CAA7B3}" scale="90" showPageBreaks="1" fitToPage="1" printArea="1">
      <pageMargins left="0.70866141732283472" right="0.70866141732283472" top="0.55118110236220474" bottom="0.55118110236220474" header="0.51181102362204722" footer="0.51181102362204722"/>
      <printOptions horizontalCentered="1"/>
      <pageSetup paperSize="9" scale="37" firstPageNumber="0" fitToHeight="0" orientation="portrait" r:id="rId1"/>
    </customSheetView>
    <customSheetView guid="{4A62C4F7-849D-47AD-AF9B-192A09767A51}" scale="90" fitToPage="1">
      <pageMargins left="0.70866141732283472" right="0.70866141732283472" top="0.55118110236220474" bottom="0.55118110236220474" header="0.51181102362204722" footer="0.51181102362204722"/>
      <printOptions horizontalCentered="1"/>
      <pageSetup paperSize="9" scale="37" firstPageNumber="0" fitToHeight="0" orientation="portrait" r:id="rId2"/>
    </customSheetView>
    <customSheetView guid="{0089DFC1-8CCE-469B-989E-F058C196E479}" scale="90" fitToPage="1">
      <pageMargins left="0.70866141732283472" right="0.70866141732283472" top="0.55118110236220474" bottom="0.55118110236220474" header="0.51181102362204722" footer="0.51181102362204722"/>
      <printOptions horizontalCentered="1"/>
      <pageSetup paperSize="9" scale="37" firstPageNumber="0" fitToHeight="0" orientation="portrait" r:id="rId3"/>
    </customSheetView>
    <customSheetView guid="{41721535-E70E-4DD8-A3A3-0E5AD83706D2}" scale="85" showPageBreaks="1" fitToPage="1" printArea="1">
      <pageMargins left="0.70866141732283472" right="0.70866141732283472" top="0.55118110236220474" bottom="0.55118110236220474" header="0.51181102362204722" footer="0.51181102362204722"/>
      <printOptions horizontalCentered="1"/>
      <pageSetup paperSize="9" scale="37" firstPageNumber="0" fitToHeight="0" orientation="portrait" r:id="rId4"/>
    </customSheetView>
  </customSheetViews>
  <mergeCells count="7">
    <mergeCell ref="C3:P3"/>
    <mergeCell ref="C5:C6"/>
    <mergeCell ref="I5:P5"/>
    <mergeCell ref="D5:D6"/>
    <mergeCell ref="E5:E6"/>
    <mergeCell ref="F5:F6"/>
    <mergeCell ref="G5:G6"/>
  </mergeCells>
  <printOptions horizontalCentered="1"/>
  <pageMargins left="0.70866141732283472" right="0.70866141732283472" top="0.55118110236220474" bottom="0.55118110236220474" header="0.51181102362204722" footer="0.51181102362204722"/>
  <pageSetup paperSize="9" scale="37" firstPageNumber="0" fitToHeight="0" orientation="portrait"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126"/>
  <sheetViews>
    <sheetView zoomScale="115" zoomScaleNormal="115" workbookViewId="0">
      <pane xSplit="2" ySplit="7" topLeftCell="C8" activePane="bottomRight" state="frozen"/>
      <selection pane="topRight" activeCell="C1" sqref="C1"/>
      <selection pane="bottomLeft" activeCell="A8" sqref="A8"/>
      <selection pane="bottomRight"/>
    </sheetView>
  </sheetViews>
  <sheetFormatPr defaultColWidth="11.42578125" defaultRowHeight="15" x14ac:dyDescent="0.25"/>
  <cols>
    <col min="1" max="1" width="1.28515625" style="240" customWidth="1"/>
    <col min="2" max="2" width="3.28515625" style="240" customWidth="1"/>
    <col min="3" max="3" width="29.5703125" style="240" customWidth="1"/>
    <col min="4" max="8" width="29.7109375" style="240" customWidth="1"/>
    <col min="9" max="9" width="45.85546875" style="240" customWidth="1"/>
    <col min="10" max="10" width="3.7109375" style="240" customWidth="1"/>
    <col min="11" max="11" width="1.28515625" style="240" customWidth="1"/>
    <col min="12" max="16384" width="11.42578125" style="240"/>
  </cols>
  <sheetData>
    <row r="1" spans="2:10" ht="15" customHeight="1" thickBot="1" x14ac:dyDescent="0.3"/>
    <row r="2" spans="2:10" ht="15.75" thickBot="1" x14ac:dyDescent="0.3">
      <c r="B2" s="242"/>
      <c r="C2" s="243"/>
      <c r="D2" s="243"/>
      <c r="E2" s="243"/>
      <c r="F2" s="243"/>
      <c r="G2" s="243"/>
      <c r="H2" s="243"/>
      <c r="I2" s="243"/>
      <c r="J2" s="244"/>
    </row>
    <row r="3" spans="2:10" ht="15.75" thickBot="1" x14ac:dyDescent="0.3">
      <c r="B3" s="245"/>
      <c r="C3" s="686" t="s">
        <v>994</v>
      </c>
      <c r="D3" s="687"/>
      <c r="E3" s="687"/>
      <c r="F3" s="687"/>
      <c r="G3" s="687"/>
      <c r="H3" s="687"/>
      <c r="I3" s="688"/>
      <c r="J3" s="246"/>
    </row>
    <row r="4" spans="2:10" s="171" customFormat="1" ht="15.75" thickBot="1" x14ac:dyDescent="0.3">
      <c r="B4" s="245"/>
      <c r="C4" s="247"/>
      <c r="D4" s="247"/>
      <c r="E4" s="247"/>
      <c r="F4" s="247"/>
      <c r="G4" s="247"/>
      <c r="H4" s="247"/>
      <c r="I4" s="247"/>
      <c r="J4" s="246"/>
    </row>
    <row r="5" spans="2:10" ht="15.75" thickBot="1" x14ac:dyDescent="0.3">
      <c r="B5" s="245"/>
      <c r="C5" s="332" t="s">
        <v>680</v>
      </c>
      <c r="D5" s="671" t="s">
        <v>957</v>
      </c>
      <c r="E5" s="672"/>
      <c r="F5" s="672"/>
      <c r="G5" s="672"/>
      <c r="H5" s="673"/>
      <c r="I5" s="505"/>
      <c r="J5" s="349"/>
    </row>
    <row r="6" spans="2:10" ht="36.75" customHeight="1" thickBot="1" x14ac:dyDescent="0.3">
      <c r="B6" s="245"/>
      <c r="C6" s="333" t="s">
        <v>681</v>
      </c>
      <c r="D6" s="674" t="s">
        <v>682</v>
      </c>
      <c r="E6" s="675"/>
      <c r="F6" s="675"/>
      <c r="G6" s="675"/>
      <c r="H6" s="676"/>
      <c r="I6" s="531"/>
      <c r="J6" s="349"/>
    </row>
    <row r="7" spans="2:10" ht="15.75" thickBot="1" x14ac:dyDescent="0.3">
      <c r="B7" s="245"/>
      <c r="C7" s="454" t="s">
        <v>956</v>
      </c>
      <c r="D7" s="335" t="s">
        <v>330</v>
      </c>
      <c r="E7" s="345" t="s">
        <v>331</v>
      </c>
      <c r="F7" s="335" t="s">
        <v>683</v>
      </c>
      <c r="G7" s="335" t="s">
        <v>684</v>
      </c>
      <c r="H7" s="335" t="s">
        <v>685</v>
      </c>
      <c r="I7" s="505" t="s">
        <v>958</v>
      </c>
      <c r="J7" s="349"/>
    </row>
    <row r="8" spans="2:10" ht="60" x14ac:dyDescent="0.25">
      <c r="B8" s="245"/>
      <c r="C8" s="677" t="s">
        <v>808</v>
      </c>
      <c r="D8" s="679" t="s">
        <v>335</v>
      </c>
      <c r="E8" s="668" t="s">
        <v>686</v>
      </c>
      <c r="F8" s="679" t="s">
        <v>687</v>
      </c>
      <c r="G8" s="328" t="s">
        <v>688</v>
      </c>
      <c r="H8" s="328" t="s">
        <v>690</v>
      </c>
      <c r="I8" s="463"/>
      <c r="J8" s="349"/>
    </row>
    <row r="9" spans="2:10" ht="10.5" customHeight="1" x14ac:dyDescent="0.25">
      <c r="B9" s="245"/>
      <c r="C9" s="678"/>
      <c r="D9" s="680"/>
      <c r="E9" s="669"/>
      <c r="F9" s="680"/>
      <c r="G9" s="328"/>
      <c r="H9" s="328"/>
      <c r="I9" s="464"/>
      <c r="J9" s="349"/>
    </row>
    <row r="10" spans="2:10" ht="30" x14ac:dyDescent="0.25">
      <c r="B10" s="245"/>
      <c r="C10" s="678"/>
      <c r="D10" s="680"/>
      <c r="E10" s="669"/>
      <c r="F10" s="680"/>
      <c r="G10" s="328" t="s">
        <v>689</v>
      </c>
      <c r="H10" s="328" t="s">
        <v>691</v>
      </c>
      <c r="I10" s="464"/>
      <c r="J10" s="349"/>
    </row>
    <row r="11" spans="2:10" ht="30" x14ac:dyDescent="0.25">
      <c r="B11" s="245"/>
      <c r="C11" s="678"/>
      <c r="D11" s="681" t="s">
        <v>338</v>
      </c>
      <c r="E11" s="491" t="s">
        <v>339</v>
      </c>
      <c r="F11" s="681" t="s">
        <v>340</v>
      </c>
      <c r="G11" s="487" t="s">
        <v>692</v>
      </c>
      <c r="H11" s="681" t="s">
        <v>694</v>
      </c>
      <c r="I11" s="464"/>
      <c r="J11" s="349"/>
    </row>
    <row r="12" spans="2:10" ht="10.5" customHeight="1" x14ac:dyDescent="0.25">
      <c r="B12" s="245"/>
      <c r="C12" s="678"/>
      <c r="D12" s="680"/>
      <c r="E12" s="347"/>
      <c r="F12" s="680"/>
      <c r="G12" s="328"/>
      <c r="H12" s="680"/>
      <c r="I12" s="464"/>
      <c r="J12" s="349"/>
    </row>
    <row r="13" spans="2:10" ht="33.75" customHeight="1" thickBot="1" x14ac:dyDescent="0.3">
      <c r="B13" s="245"/>
      <c r="C13" s="678"/>
      <c r="D13" s="682"/>
      <c r="E13" s="348"/>
      <c r="F13" s="682"/>
      <c r="G13" s="329" t="s">
        <v>693</v>
      </c>
      <c r="H13" s="682"/>
      <c r="I13" s="465"/>
      <c r="J13" s="349"/>
    </row>
    <row r="14" spans="2:10" x14ac:dyDescent="0.25">
      <c r="B14" s="245"/>
      <c r="C14" s="699" t="s">
        <v>695</v>
      </c>
      <c r="D14" s="700"/>
      <c r="E14" s="700"/>
      <c r="F14" s="700"/>
      <c r="G14" s="700"/>
      <c r="H14" s="701"/>
      <c r="I14" s="447"/>
      <c r="J14" s="349"/>
    </row>
    <row r="15" spans="2:10" ht="15.75" thickBot="1" x14ac:dyDescent="0.3">
      <c r="B15" s="245"/>
      <c r="C15" s="702" t="s">
        <v>696</v>
      </c>
      <c r="D15" s="703"/>
      <c r="E15" s="703"/>
      <c r="F15" s="703"/>
      <c r="G15" s="703"/>
      <c r="H15" s="704"/>
      <c r="I15" s="451"/>
      <c r="J15" s="349"/>
    </row>
    <row r="16" spans="2:10" x14ac:dyDescent="0.25">
      <c r="B16" s="245"/>
      <c r="C16" s="350" t="s">
        <v>697</v>
      </c>
      <c r="D16" s="343"/>
      <c r="E16" s="343"/>
      <c r="F16" s="342"/>
      <c r="G16" s="346"/>
      <c r="H16" s="343"/>
      <c r="I16" s="689" t="s">
        <v>996</v>
      </c>
      <c r="J16" s="349"/>
    </row>
    <row r="17" spans="2:10" ht="75" x14ac:dyDescent="0.25">
      <c r="B17" s="245"/>
      <c r="C17" s="330" t="s">
        <v>809</v>
      </c>
      <c r="D17" s="328" t="s">
        <v>810</v>
      </c>
      <c r="E17" s="328" t="s">
        <v>811</v>
      </c>
      <c r="F17" s="347" t="s">
        <v>812</v>
      </c>
      <c r="G17" s="330" t="s">
        <v>698</v>
      </c>
      <c r="H17" s="328" t="s">
        <v>701</v>
      </c>
      <c r="I17" s="667"/>
      <c r="J17" s="349"/>
    </row>
    <row r="18" spans="2:10" x14ac:dyDescent="0.25">
      <c r="B18" s="245"/>
      <c r="C18" s="330"/>
      <c r="D18" s="328"/>
      <c r="E18" s="328"/>
      <c r="F18" s="347"/>
      <c r="G18" s="330" t="s">
        <v>699</v>
      </c>
      <c r="H18" s="328"/>
      <c r="I18" s="667"/>
      <c r="J18" s="349"/>
    </row>
    <row r="19" spans="2:10" ht="10.5" customHeight="1" x14ac:dyDescent="0.25">
      <c r="B19" s="245"/>
      <c r="C19" s="330"/>
      <c r="D19" s="328"/>
      <c r="E19" s="328"/>
      <c r="F19" s="347"/>
      <c r="G19" s="330"/>
      <c r="H19" s="328"/>
      <c r="I19" s="667"/>
      <c r="J19" s="349"/>
    </row>
    <row r="20" spans="2:10" ht="30.75" thickBot="1" x14ac:dyDescent="0.3">
      <c r="B20" s="245"/>
      <c r="C20" s="331"/>
      <c r="D20" s="329"/>
      <c r="E20" s="329"/>
      <c r="F20" s="348"/>
      <c r="G20" s="331" t="s">
        <v>700</v>
      </c>
      <c r="H20" s="329"/>
      <c r="I20" s="690"/>
      <c r="J20" s="349"/>
    </row>
    <row r="21" spans="2:10" x14ac:dyDescent="0.25">
      <c r="B21" s="245"/>
      <c r="C21" s="350" t="s">
        <v>702</v>
      </c>
      <c r="D21" s="343"/>
      <c r="E21" s="343"/>
      <c r="F21" s="342"/>
      <c r="G21" s="346"/>
      <c r="H21" s="343"/>
      <c r="I21" s="449"/>
      <c r="J21" s="349"/>
    </row>
    <row r="22" spans="2:10" ht="75" x14ac:dyDescent="0.25">
      <c r="B22" s="245"/>
      <c r="C22" s="397" t="s">
        <v>703</v>
      </c>
      <c r="D22" s="407" t="s">
        <v>343</v>
      </c>
      <c r="E22" s="407" t="s">
        <v>344</v>
      </c>
      <c r="F22" s="400" t="s">
        <v>704</v>
      </c>
      <c r="G22" s="397" t="s">
        <v>943</v>
      </c>
      <c r="H22" s="407" t="s">
        <v>705</v>
      </c>
      <c r="I22" s="450"/>
      <c r="J22" s="349"/>
    </row>
    <row r="23" spans="2:10" ht="10.5" customHeight="1" x14ac:dyDescent="0.25">
      <c r="B23" s="245"/>
      <c r="C23" s="397"/>
      <c r="D23" s="407"/>
      <c r="E23" s="407"/>
      <c r="F23" s="400"/>
      <c r="G23" s="397"/>
      <c r="H23" s="407"/>
      <c r="I23" s="450"/>
      <c r="J23" s="349"/>
    </row>
    <row r="24" spans="2:10" ht="15.75" thickBot="1" x14ac:dyDescent="0.3">
      <c r="B24" s="245"/>
      <c r="C24" s="398"/>
      <c r="D24" s="337"/>
      <c r="E24" s="337"/>
      <c r="F24" s="401"/>
      <c r="G24" s="406" t="s">
        <v>942</v>
      </c>
      <c r="H24" s="337"/>
      <c r="I24" s="451"/>
      <c r="J24" s="349"/>
    </row>
    <row r="25" spans="2:10" ht="15" customHeight="1" x14ac:dyDescent="0.25">
      <c r="B25" s="245"/>
      <c r="C25" s="469" t="s">
        <v>706</v>
      </c>
      <c r="D25" s="330"/>
      <c r="E25" s="330"/>
      <c r="F25" s="470"/>
      <c r="G25" s="471"/>
      <c r="H25" s="464"/>
      <c r="I25" s="668" t="s">
        <v>997</v>
      </c>
      <c r="J25" s="349"/>
    </row>
    <row r="26" spans="2:10" ht="130.5" customHeight="1" x14ac:dyDescent="0.25">
      <c r="B26" s="245"/>
      <c r="C26" s="330" t="s">
        <v>707</v>
      </c>
      <c r="D26" s="330" t="s">
        <v>708</v>
      </c>
      <c r="E26" s="330" t="s">
        <v>709</v>
      </c>
      <c r="F26" s="470" t="s">
        <v>947</v>
      </c>
      <c r="G26" s="330" t="s">
        <v>944</v>
      </c>
      <c r="H26" s="464" t="s">
        <v>711</v>
      </c>
      <c r="I26" s="669"/>
      <c r="J26" s="349"/>
    </row>
    <row r="27" spans="2:10" ht="10.5" customHeight="1" x14ac:dyDescent="0.25">
      <c r="B27" s="245"/>
      <c r="C27" s="330"/>
      <c r="D27" s="330"/>
      <c r="E27" s="330"/>
      <c r="F27" s="470"/>
      <c r="G27" s="471"/>
      <c r="H27" s="464"/>
      <c r="I27" s="669"/>
      <c r="J27" s="349"/>
    </row>
    <row r="28" spans="2:10" x14ac:dyDescent="0.25">
      <c r="B28" s="245"/>
      <c r="C28" s="330"/>
      <c r="D28" s="330"/>
      <c r="E28" s="330"/>
      <c r="F28" s="470"/>
      <c r="G28" s="471" t="s">
        <v>945</v>
      </c>
      <c r="H28" s="464"/>
      <c r="I28" s="669"/>
      <c r="J28" s="349"/>
    </row>
    <row r="29" spans="2:10" ht="10.5" customHeight="1" x14ac:dyDescent="0.25">
      <c r="B29" s="245"/>
      <c r="C29" s="330"/>
      <c r="D29" s="330"/>
      <c r="E29" s="330"/>
      <c r="F29" s="470"/>
      <c r="G29" s="471"/>
      <c r="H29" s="464"/>
      <c r="I29" s="669"/>
      <c r="J29" s="349"/>
    </row>
    <row r="30" spans="2:10" ht="15.75" thickBot="1" x14ac:dyDescent="0.3">
      <c r="B30" s="245"/>
      <c r="C30" s="331"/>
      <c r="D30" s="330"/>
      <c r="E30" s="330"/>
      <c r="F30" s="468"/>
      <c r="G30" s="331" t="s">
        <v>710</v>
      </c>
      <c r="H30" s="465"/>
      <c r="I30" s="670"/>
      <c r="J30" s="349"/>
    </row>
    <row r="31" spans="2:10" x14ac:dyDescent="0.25">
      <c r="B31" s="245"/>
      <c r="C31" s="338" t="s">
        <v>712</v>
      </c>
      <c r="D31" s="346"/>
      <c r="E31" s="346"/>
      <c r="F31" s="342"/>
      <c r="G31" s="339"/>
      <c r="H31" s="346"/>
      <c r="I31" s="449"/>
      <c r="J31" s="349"/>
    </row>
    <row r="32" spans="2:10" ht="60" x14ac:dyDescent="0.25">
      <c r="B32" s="245"/>
      <c r="C32" s="467" t="s">
        <v>713</v>
      </c>
      <c r="D32" s="330" t="s">
        <v>714</v>
      </c>
      <c r="E32" s="330" t="s">
        <v>715</v>
      </c>
      <c r="F32" s="347" t="s">
        <v>716</v>
      </c>
      <c r="G32" s="330" t="s">
        <v>946</v>
      </c>
      <c r="H32" s="330" t="s">
        <v>718</v>
      </c>
      <c r="I32" s="464"/>
      <c r="J32" s="349"/>
    </row>
    <row r="33" spans="2:10" ht="10.5" customHeight="1" x14ac:dyDescent="0.25">
      <c r="B33" s="245"/>
      <c r="C33" s="467"/>
      <c r="D33" s="330"/>
      <c r="E33" s="330"/>
      <c r="F33" s="347"/>
      <c r="G33" s="330"/>
      <c r="H33" s="330"/>
      <c r="I33" s="464"/>
      <c r="J33" s="349"/>
    </row>
    <row r="34" spans="2:10" ht="90.75" thickBot="1" x14ac:dyDescent="0.3">
      <c r="B34" s="245"/>
      <c r="C34" s="330"/>
      <c r="D34" s="330"/>
      <c r="E34" s="330"/>
      <c r="F34" s="468" t="s">
        <v>813</v>
      </c>
      <c r="G34" s="331" t="s">
        <v>717</v>
      </c>
      <c r="H34" s="330"/>
      <c r="I34" s="465"/>
      <c r="J34" s="349"/>
    </row>
    <row r="35" spans="2:10" ht="15" customHeight="1" x14ac:dyDescent="0.25">
      <c r="B35" s="245"/>
      <c r="C35" s="350" t="s">
        <v>719</v>
      </c>
      <c r="D35" s="396"/>
      <c r="E35" s="396"/>
      <c r="F35" s="399"/>
      <c r="G35" s="404"/>
      <c r="H35" s="396"/>
      <c r="I35" s="449"/>
      <c r="J35" s="349"/>
    </row>
    <row r="36" spans="2:10" ht="75" x14ac:dyDescent="0.25">
      <c r="B36" s="245"/>
      <c r="C36" s="330" t="s">
        <v>720</v>
      </c>
      <c r="D36" s="330" t="s">
        <v>966</v>
      </c>
      <c r="E36" s="330" t="s">
        <v>964</v>
      </c>
      <c r="F36" s="347" t="s">
        <v>965</v>
      </c>
      <c r="G36" s="471" t="s">
        <v>948</v>
      </c>
      <c r="H36" s="330" t="s">
        <v>949</v>
      </c>
      <c r="I36" s="464"/>
      <c r="J36" s="349"/>
    </row>
    <row r="37" spans="2:10" ht="10.5" customHeight="1" x14ac:dyDescent="0.25">
      <c r="B37" s="245"/>
      <c r="C37" s="330"/>
      <c r="D37" s="397"/>
      <c r="E37" s="397"/>
      <c r="F37" s="400"/>
      <c r="G37" s="405"/>
      <c r="H37" s="397"/>
      <c r="I37" s="450"/>
      <c r="J37" s="349"/>
    </row>
    <row r="38" spans="2:10" ht="75" x14ac:dyDescent="0.25">
      <c r="B38" s="245"/>
      <c r="C38" s="469"/>
      <c r="D38" s="330" t="s">
        <v>354</v>
      </c>
      <c r="E38" s="330" t="s">
        <v>967</v>
      </c>
      <c r="F38" s="347" t="s">
        <v>721</v>
      </c>
      <c r="G38" s="471" t="s">
        <v>722</v>
      </c>
      <c r="H38" s="330" t="s">
        <v>726</v>
      </c>
      <c r="I38" s="464"/>
      <c r="J38" s="349"/>
    </row>
    <row r="39" spans="2:10" ht="10.5" customHeight="1" x14ac:dyDescent="0.25">
      <c r="B39" s="245"/>
      <c r="C39" s="469"/>
      <c r="D39" s="330"/>
      <c r="E39" s="330"/>
      <c r="F39" s="347"/>
      <c r="G39" s="471"/>
      <c r="H39" s="330"/>
      <c r="I39" s="464"/>
      <c r="J39" s="349"/>
    </row>
    <row r="40" spans="2:10" ht="30" x14ac:dyDescent="0.25">
      <c r="B40" s="245"/>
      <c r="C40" s="469"/>
      <c r="D40" s="330"/>
      <c r="E40" s="330"/>
      <c r="F40" s="347"/>
      <c r="G40" s="471" t="s">
        <v>723</v>
      </c>
      <c r="H40" s="330"/>
      <c r="I40" s="464"/>
      <c r="J40" s="349"/>
    </row>
    <row r="41" spans="2:10" ht="10.5" customHeight="1" x14ac:dyDescent="0.25">
      <c r="B41" s="245"/>
      <c r="C41" s="469"/>
      <c r="D41" s="330"/>
      <c r="E41" s="330"/>
      <c r="F41" s="347"/>
      <c r="G41" s="471"/>
      <c r="H41" s="330"/>
      <c r="I41" s="464"/>
      <c r="J41" s="349"/>
    </row>
    <row r="42" spans="2:10" ht="75" x14ac:dyDescent="0.25">
      <c r="B42" s="245"/>
      <c r="C42" s="469"/>
      <c r="D42" s="330"/>
      <c r="E42" s="330"/>
      <c r="F42" s="347"/>
      <c r="G42" s="330" t="s">
        <v>724</v>
      </c>
      <c r="H42" s="330"/>
      <c r="I42" s="464"/>
      <c r="J42" s="349"/>
    </row>
    <row r="43" spans="2:10" ht="10.5" customHeight="1" x14ac:dyDescent="0.25">
      <c r="B43" s="245"/>
      <c r="C43" s="469"/>
      <c r="D43" s="330"/>
      <c r="E43" s="330"/>
      <c r="F43" s="347"/>
      <c r="G43" s="330"/>
      <c r="H43" s="330"/>
      <c r="I43" s="464"/>
      <c r="J43" s="349"/>
    </row>
    <row r="44" spans="2:10" ht="15.75" thickBot="1" x14ac:dyDescent="0.3">
      <c r="B44" s="245"/>
      <c r="C44" s="469"/>
      <c r="D44" s="330"/>
      <c r="E44" s="330"/>
      <c r="F44" s="347"/>
      <c r="G44" s="330" t="s">
        <v>725</v>
      </c>
      <c r="H44" s="330"/>
      <c r="I44" s="465"/>
      <c r="J44" s="349"/>
    </row>
    <row r="45" spans="2:10" ht="75" x14ac:dyDescent="0.25">
      <c r="B45" s="245"/>
      <c r="C45" s="402"/>
      <c r="D45" s="486" t="s">
        <v>727</v>
      </c>
      <c r="E45" s="486" t="s">
        <v>357</v>
      </c>
      <c r="F45" s="491" t="s">
        <v>728</v>
      </c>
      <c r="G45" s="492" t="s">
        <v>730</v>
      </c>
      <c r="H45" s="486" t="s">
        <v>731</v>
      </c>
      <c r="I45" s="463"/>
      <c r="J45" s="349"/>
    </row>
    <row r="46" spans="2:10" x14ac:dyDescent="0.25">
      <c r="B46" s="245"/>
      <c r="C46" s="402"/>
      <c r="D46" s="330"/>
      <c r="E46" s="330"/>
      <c r="F46" s="347"/>
      <c r="G46" s="471"/>
      <c r="H46" s="330"/>
      <c r="I46" s="464"/>
      <c r="J46" s="349"/>
    </row>
    <row r="47" spans="2:10" ht="15.75" thickBot="1" x14ac:dyDescent="0.3">
      <c r="B47" s="245"/>
      <c r="C47" s="403"/>
      <c r="D47" s="331"/>
      <c r="E47" s="331"/>
      <c r="F47" s="348"/>
      <c r="G47" s="471" t="s">
        <v>729</v>
      </c>
      <c r="H47" s="331"/>
      <c r="I47" s="465"/>
      <c r="J47" s="349"/>
    </row>
    <row r="48" spans="2:10" ht="15" customHeight="1" x14ac:dyDescent="0.25">
      <c r="B48" s="245"/>
      <c r="C48" s="469" t="s">
        <v>732</v>
      </c>
      <c r="D48" s="352"/>
      <c r="E48" s="352"/>
      <c r="F48" s="466"/>
      <c r="G48" s="352"/>
      <c r="H48" s="352"/>
      <c r="I48" s="463"/>
      <c r="J48" s="349"/>
    </row>
    <row r="49" spans="2:10" ht="75.75" thickBot="1" x14ac:dyDescent="0.3">
      <c r="B49" s="245"/>
      <c r="C49" s="472" t="s">
        <v>814</v>
      </c>
      <c r="D49" s="331" t="s">
        <v>968</v>
      </c>
      <c r="E49" s="331" t="s">
        <v>733</v>
      </c>
      <c r="F49" s="348" t="s">
        <v>950</v>
      </c>
      <c r="G49" s="331" t="s">
        <v>951</v>
      </c>
      <c r="H49" s="331" t="s">
        <v>734</v>
      </c>
      <c r="I49" s="465"/>
      <c r="J49" s="349"/>
    </row>
    <row r="50" spans="2:10" x14ac:dyDescent="0.25">
      <c r="B50" s="245"/>
      <c r="C50" s="350" t="s">
        <v>735</v>
      </c>
      <c r="D50" s="396"/>
      <c r="E50" s="396"/>
      <c r="F50" s="399"/>
      <c r="G50" s="339"/>
      <c r="H50" s="396"/>
      <c r="I50" s="449"/>
      <c r="J50" s="349"/>
    </row>
    <row r="51" spans="2:10" ht="75" x14ac:dyDescent="0.25">
      <c r="B51" s="245"/>
      <c r="C51" s="330" t="s">
        <v>815</v>
      </c>
      <c r="D51" s="330" t="s">
        <v>361</v>
      </c>
      <c r="E51" s="330" t="s">
        <v>736</v>
      </c>
      <c r="F51" s="347" t="s">
        <v>737</v>
      </c>
      <c r="G51" s="347" t="s">
        <v>739</v>
      </c>
      <c r="H51" s="330" t="s">
        <v>740</v>
      </c>
      <c r="I51" s="464"/>
      <c r="J51" s="349"/>
    </row>
    <row r="52" spans="2:10" ht="10.5" customHeight="1" x14ac:dyDescent="0.25">
      <c r="B52" s="245"/>
      <c r="C52" s="330"/>
      <c r="D52" s="330"/>
      <c r="E52" s="330"/>
      <c r="F52" s="347"/>
      <c r="G52" s="347"/>
      <c r="H52" s="330"/>
      <c r="I52" s="464"/>
      <c r="J52" s="349"/>
    </row>
    <row r="53" spans="2:10" ht="30" x14ac:dyDescent="0.25">
      <c r="B53" s="245"/>
      <c r="C53" s="330"/>
      <c r="D53" s="330"/>
      <c r="E53" s="330"/>
      <c r="F53" s="347"/>
      <c r="G53" s="471" t="s">
        <v>738</v>
      </c>
      <c r="H53" s="330"/>
      <c r="I53" s="464"/>
      <c r="J53" s="349"/>
    </row>
    <row r="54" spans="2:10" ht="10.5" customHeight="1" x14ac:dyDescent="0.25">
      <c r="B54" s="245"/>
      <c r="C54" s="330"/>
      <c r="D54" s="330"/>
      <c r="E54" s="330"/>
      <c r="F54" s="347"/>
      <c r="G54" s="471"/>
      <c r="H54" s="330"/>
      <c r="I54" s="464"/>
      <c r="J54" s="349"/>
    </row>
    <row r="55" spans="2:10" ht="15.75" thickBot="1" x14ac:dyDescent="0.3">
      <c r="B55" s="245"/>
      <c r="C55" s="331"/>
      <c r="D55" s="330"/>
      <c r="E55" s="330"/>
      <c r="F55" s="347"/>
      <c r="G55" s="331" t="s">
        <v>729</v>
      </c>
      <c r="H55" s="330"/>
      <c r="I55" s="465"/>
      <c r="J55" s="349"/>
    </row>
    <row r="56" spans="2:10" ht="15" customHeight="1" x14ac:dyDescent="0.25">
      <c r="B56" s="245"/>
      <c r="C56" s="338" t="s">
        <v>741</v>
      </c>
      <c r="D56" s="399"/>
      <c r="E56" s="396"/>
      <c r="F56" s="404"/>
      <c r="G56" s="396"/>
      <c r="H56" s="343"/>
      <c r="I56" s="449"/>
      <c r="J56" s="349"/>
    </row>
    <row r="57" spans="2:10" ht="79.5" customHeight="1" x14ac:dyDescent="0.25">
      <c r="B57" s="245"/>
      <c r="C57" s="467" t="s">
        <v>817</v>
      </c>
      <c r="D57" s="347" t="s">
        <v>816</v>
      </c>
      <c r="E57" s="464" t="s">
        <v>742</v>
      </c>
      <c r="F57" s="503" t="s">
        <v>971</v>
      </c>
      <c r="G57" s="464" t="s">
        <v>952</v>
      </c>
      <c r="H57" s="453"/>
      <c r="I57" s="667" t="s">
        <v>1002</v>
      </c>
      <c r="J57" s="349"/>
    </row>
    <row r="58" spans="2:10" ht="10.5" customHeight="1" x14ac:dyDescent="0.25">
      <c r="B58" s="245"/>
      <c r="C58" s="478"/>
      <c r="D58" s="347"/>
      <c r="E58" s="476"/>
      <c r="F58" s="476"/>
      <c r="G58" s="476"/>
      <c r="H58" s="477"/>
      <c r="I58" s="667"/>
      <c r="J58" s="349"/>
    </row>
    <row r="59" spans="2:10" ht="142.5" customHeight="1" x14ac:dyDescent="0.25">
      <c r="B59" s="245"/>
      <c r="C59" s="467"/>
      <c r="D59" s="347"/>
      <c r="E59" s="464"/>
      <c r="F59" s="503" t="s">
        <v>972</v>
      </c>
      <c r="G59" s="464"/>
      <c r="H59" s="453"/>
      <c r="I59" s="667"/>
      <c r="J59" s="349"/>
    </row>
    <row r="60" spans="2:10" ht="15.75" thickBot="1" x14ac:dyDescent="0.3">
      <c r="B60" s="245"/>
      <c r="C60" s="473"/>
      <c r="D60" s="347"/>
      <c r="E60" s="331"/>
      <c r="F60" s="504"/>
      <c r="G60" s="331"/>
      <c r="H60" s="329"/>
      <c r="I60" s="465"/>
      <c r="J60" s="349"/>
    </row>
    <row r="61" spans="2:10" ht="15" customHeight="1" x14ac:dyDescent="0.25">
      <c r="B61" s="245"/>
      <c r="C61" s="474" t="s">
        <v>743</v>
      </c>
      <c r="D61" s="352"/>
      <c r="E61" s="352"/>
      <c r="F61" s="466"/>
      <c r="G61" s="352"/>
      <c r="H61" s="352"/>
      <c r="I61" s="463"/>
      <c r="J61" s="349"/>
    </row>
    <row r="62" spans="2:10" ht="75" x14ac:dyDescent="0.25">
      <c r="B62" s="245"/>
      <c r="C62" s="330" t="s">
        <v>744</v>
      </c>
      <c r="D62" s="330" t="s">
        <v>745</v>
      </c>
      <c r="E62" s="330" t="s">
        <v>367</v>
      </c>
      <c r="F62" s="347" t="s">
        <v>818</v>
      </c>
      <c r="G62" s="330" t="s">
        <v>746</v>
      </c>
      <c r="H62" s="330" t="s">
        <v>747</v>
      </c>
      <c r="I62" s="464"/>
      <c r="J62" s="349"/>
    </row>
    <row r="63" spans="2:10" ht="10.5" customHeight="1" x14ac:dyDescent="0.25">
      <c r="B63" s="245"/>
      <c r="C63" s="330"/>
      <c r="D63" s="330"/>
      <c r="E63" s="330"/>
      <c r="F63" s="347"/>
      <c r="G63" s="330"/>
      <c r="H63" s="330"/>
      <c r="I63" s="464"/>
      <c r="J63" s="349"/>
    </row>
    <row r="64" spans="2:10" ht="75.75" thickBot="1" x14ac:dyDescent="0.3">
      <c r="B64" s="245"/>
      <c r="C64" s="331"/>
      <c r="D64" s="330"/>
      <c r="E64" s="330"/>
      <c r="F64" s="347"/>
      <c r="G64" s="331" t="s">
        <v>724</v>
      </c>
      <c r="H64" s="330"/>
      <c r="I64" s="465"/>
      <c r="J64" s="349"/>
    </row>
    <row r="65" spans="2:10" ht="15.75" customHeight="1" x14ac:dyDescent="0.25">
      <c r="B65" s="245"/>
      <c r="C65" s="469" t="s">
        <v>748</v>
      </c>
      <c r="D65" s="352"/>
      <c r="E65" s="352"/>
      <c r="F65" s="466"/>
      <c r="G65" s="352"/>
      <c r="H65" s="352"/>
      <c r="I65" s="463"/>
      <c r="J65" s="349"/>
    </row>
    <row r="66" spans="2:10" ht="90" x14ac:dyDescent="0.25">
      <c r="B66" s="245"/>
      <c r="C66" s="330" t="s">
        <v>749</v>
      </c>
      <c r="D66" s="330" t="s">
        <v>750</v>
      </c>
      <c r="E66" s="330" t="s">
        <v>369</v>
      </c>
      <c r="F66" s="347" t="s">
        <v>370</v>
      </c>
      <c r="G66" s="330" t="s">
        <v>751</v>
      </c>
      <c r="H66" s="330" t="s">
        <v>752</v>
      </c>
      <c r="I66" s="464"/>
      <c r="J66" s="349"/>
    </row>
    <row r="67" spans="2:10" ht="10.5" customHeight="1" x14ac:dyDescent="0.25">
      <c r="B67" s="245"/>
      <c r="C67" s="330"/>
      <c r="D67" s="330"/>
      <c r="E67" s="330"/>
      <c r="F67" s="347"/>
      <c r="G67" s="330"/>
      <c r="H67" s="330"/>
      <c r="I67" s="464"/>
      <c r="J67" s="349"/>
    </row>
    <row r="68" spans="2:10" x14ac:dyDescent="0.25">
      <c r="B68" s="245"/>
      <c r="C68" s="330"/>
      <c r="D68" s="330"/>
      <c r="E68" s="330"/>
      <c r="F68" s="347"/>
      <c r="G68" s="467" t="s">
        <v>725</v>
      </c>
      <c r="H68" s="330"/>
      <c r="I68" s="464"/>
      <c r="J68" s="349"/>
    </row>
    <row r="69" spans="2:10" ht="10.5" customHeight="1" x14ac:dyDescent="0.25">
      <c r="B69" s="245"/>
      <c r="C69" s="330"/>
      <c r="D69" s="330"/>
      <c r="E69" s="330"/>
      <c r="F69" s="347"/>
      <c r="G69" s="467"/>
      <c r="H69" s="330"/>
      <c r="I69" s="464"/>
      <c r="J69" s="349"/>
    </row>
    <row r="70" spans="2:10" ht="360" x14ac:dyDescent="0.25">
      <c r="B70" s="245"/>
      <c r="C70" s="678"/>
      <c r="D70" s="486" t="s">
        <v>953</v>
      </c>
      <c r="E70" s="486" t="s">
        <v>954</v>
      </c>
      <c r="F70" s="491" t="s">
        <v>983</v>
      </c>
      <c r="G70" s="486" t="s">
        <v>955</v>
      </c>
      <c r="H70" s="486" t="s">
        <v>753</v>
      </c>
      <c r="I70" s="464" t="s">
        <v>1001</v>
      </c>
      <c r="J70" s="349"/>
    </row>
    <row r="71" spans="2:10" ht="10.5" customHeight="1" x14ac:dyDescent="0.25">
      <c r="B71" s="245"/>
      <c r="C71" s="678"/>
      <c r="D71" s="330"/>
      <c r="E71" s="330"/>
      <c r="F71" s="347"/>
      <c r="G71" s="330"/>
      <c r="H71" s="330"/>
      <c r="I71" s="464"/>
      <c r="J71" s="349"/>
    </row>
    <row r="72" spans="2:10" ht="15.75" thickBot="1" x14ac:dyDescent="0.3">
      <c r="B72" s="245"/>
      <c r="C72" s="698"/>
      <c r="D72" s="331"/>
      <c r="E72" s="331"/>
      <c r="F72" s="348"/>
      <c r="G72" s="331" t="s">
        <v>725</v>
      </c>
      <c r="H72" s="331"/>
      <c r="I72" s="465"/>
      <c r="J72" s="349"/>
    </row>
    <row r="73" spans="2:10" x14ac:dyDescent="0.25">
      <c r="B73" s="245"/>
      <c r="C73" s="513" t="s">
        <v>754</v>
      </c>
      <c r="D73" s="515"/>
      <c r="E73" s="514"/>
      <c r="F73" s="516"/>
      <c r="G73" s="515"/>
      <c r="H73" s="515"/>
      <c r="I73" s="691" t="s">
        <v>998</v>
      </c>
      <c r="J73" s="349"/>
    </row>
    <row r="74" spans="2:10" ht="105" x14ac:dyDescent="0.25">
      <c r="B74" s="245"/>
      <c r="C74" s="517" t="s">
        <v>755</v>
      </c>
      <c r="D74" s="518" t="s">
        <v>756</v>
      </c>
      <c r="E74" s="518" t="s">
        <v>757</v>
      </c>
      <c r="F74" s="519" t="s">
        <v>984</v>
      </c>
      <c r="G74" s="517" t="s">
        <v>758</v>
      </c>
      <c r="H74" s="517" t="s">
        <v>760</v>
      </c>
      <c r="I74" s="692"/>
      <c r="J74" s="349"/>
    </row>
    <row r="75" spans="2:10" ht="10.5" customHeight="1" x14ac:dyDescent="0.25">
      <c r="B75" s="245"/>
      <c r="C75" s="520"/>
      <c r="D75" s="518"/>
      <c r="E75" s="518"/>
      <c r="F75" s="519"/>
      <c r="G75" s="517"/>
      <c r="H75" s="517"/>
      <c r="I75" s="692"/>
      <c r="J75" s="349"/>
    </row>
    <row r="76" spans="2:10" ht="130.5" customHeight="1" thickBot="1" x14ac:dyDescent="0.3">
      <c r="B76" s="245"/>
      <c r="C76" s="521"/>
      <c r="D76" s="522" t="s">
        <v>627</v>
      </c>
      <c r="E76" s="522" t="s">
        <v>628</v>
      </c>
      <c r="F76" s="523"/>
      <c r="G76" s="521" t="s">
        <v>759</v>
      </c>
      <c r="H76" s="521"/>
      <c r="I76" s="693"/>
      <c r="J76" s="349"/>
    </row>
    <row r="77" spans="2:10" ht="30" customHeight="1" x14ac:dyDescent="0.25">
      <c r="B77" s="245"/>
      <c r="C77" s="469" t="s">
        <v>819</v>
      </c>
      <c r="D77" s="330"/>
      <c r="E77" s="330"/>
      <c r="F77" s="347"/>
      <c r="G77" s="330"/>
      <c r="H77" s="330"/>
      <c r="I77" s="463"/>
      <c r="J77" s="349"/>
    </row>
    <row r="78" spans="2:10" ht="45" x14ac:dyDescent="0.25">
      <c r="B78" s="245"/>
      <c r="C78" s="330" t="s">
        <v>761</v>
      </c>
      <c r="D78" s="330" t="s">
        <v>373</v>
      </c>
      <c r="E78" s="330" t="s">
        <v>374</v>
      </c>
      <c r="F78" s="347" t="s">
        <v>762</v>
      </c>
      <c r="G78" s="330" t="s">
        <v>763</v>
      </c>
      <c r="H78" s="330" t="s">
        <v>764</v>
      </c>
      <c r="I78" s="464"/>
      <c r="J78" s="349"/>
    </row>
    <row r="79" spans="2:10" ht="10.5" customHeight="1" x14ac:dyDescent="0.25">
      <c r="B79" s="245"/>
      <c r="C79" s="330"/>
      <c r="D79" s="330"/>
      <c r="E79" s="330"/>
      <c r="F79" s="347"/>
      <c r="G79" s="330"/>
      <c r="H79" s="330"/>
      <c r="I79" s="464"/>
      <c r="J79" s="349"/>
    </row>
    <row r="80" spans="2:10" ht="60.75" thickBot="1" x14ac:dyDescent="0.3">
      <c r="B80" s="245"/>
      <c r="C80" s="330"/>
      <c r="D80" s="330"/>
      <c r="E80" s="330"/>
      <c r="F80" s="475" t="s">
        <v>820</v>
      </c>
      <c r="G80" s="330"/>
      <c r="H80" s="330"/>
      <c r="I80" s="465"/>
      <c r="J80" s="349"/>
    </row>
    <row r="81" spans="2:10" ht="31.5" customHeight="1" thickBot="1" x14ac:dyDescent="0.3">
      <c r="B81" s="245"/>
      <c r="C81" s="695" t="s">
        <v>834</v>
      </c>
      <c r="D81" s="696"/>
      <c r="E81" s="696"/>
      <c r="F81" s="696"/>
      <c r="G81" s="696"/>
      <c r="H81" s="697"/>
      <c r="I81" s="507"/>
      <c r="J81" s="349"/>
    </row>
    <row r="82" spans="2:10" x14ac:dyDescent="0.25">
      <c r="B82" s="245"/>
      <c r="C82" s="338" t="s">
        <v>765</v>
      </c>
      <c r="D82" s="449"/>
      <c r="E82" s="343"/>
      <c r="F82" s="343"/>
      <c r="G82" s="343"/>
      <c r="H82" s="336"/>
      <c r="I82" s="449"/>
      <c r="J82" s="349"/>
    </row>
    <row r="83" spans="2:10" ht="60" x14ac:dyDescent="0.25">
      <c r="B83" s="245"/>
      <c r="C83" s="467" t="s">
        <v>766</v>
      </c>
      <c r="D83" s="467" t="s">
        <v>376</v>
      </c>
      <c r="E83" s="467" t="s">
        <v>377</v>
      </c>
      <c r="F83" s="479" t="s">
        <v>767</v>
      </c>
      <c r="G83" s="467" t="s">
        <v>995</v>
      </c>
      <c r="H83" s="525" t="s">
        <v>769</v>
      </c>
      <c r="I83" s="467"/>
      <c r="J83" s="349"/>
    </row>
    <row r="84" spans="2:10" ht="10.5" customHeight="1" x14ac:dyDescent="0.25">
      <c r="B84" s="245"/>
      <c r="C84" s="467"/>
      <c r="D84" s="467"/>
      <c r="E84" s="467"/>
      <c r="F84" s="479"/>
      <c r="G84" s="467"/>
      <c r="H84" s="480"/>
      <c r="I84" s="467"/>
      <c r="J84" s="349"/>
    </row>
    <row r="85" spans="2:10" ht="135" x14ac:dyDescent="0.25">
      <c r="B85" s="245"/>
      <c r="C85" s="467"/>
      <c r="D85" s="467"/>
      <c r="E85" s="467"/>
      <c r="F85" s="479" t="s">
        <v>768</v>
      </c>
      <c r="G85" s="467" t="s">
        <v>725</v>
      </c>
      <c r="H85" s="481" t="s">
        <v>821</v>
      </c>
      <c r="I85" s="506"/>
      <c r="J85" s="349"/>
    </row>
    <row r="86" spans="2:10" ht="10.5" customHeight="1" x14ac:dyDescent="0.25">
      <c r="B86" s="245"/>
      <c r="C86" s="467"/>
      <c r="D86" s="467"/>
      <c r="E86" s="467"/>
      <c r="F86" s="479"/>
      <c r="G86" s="467"/>
      <c r="H86" s="481"/>
      <c r="I86" s="506"/>
      <c r="J86" s="349"/>
    </row>
    <row r="87" spans="2:10" ht="75" x14ac:dyDescent="0.25">
      <c r="B87" s="245"/>
      <c r="C87" s="678"/>
      <c r="D87" s="694" t="s">
        <v>379</v>
      </c>
      <c r="E87" s="694" t="s">
        <v>380</v>
      </c>
      <c r="F87" s="489" t="s">
        <v>770</v>
      </c>
      <c r="G87" s="490" t="s">
        <v>717</v>
      </c>
      <c r="H87" s="694" t="s">
        <v>773</v>
      </c>
      <c r="I87" s="467"/>
      <c r="J87" s="349"/>
    </row>
    <row r="88" spans="2:10" ht="10.5" customHeight="1" x14ac:dyDescent="0.25">
      <c r="B88" s="245"/>
      <c r="C88" s="678"/>
      <c r="D88" s="669"/>
      <c r="E88" s="669"/>
      <c r="F88" s="479"/>
      <c r="G88" s="467"/>
      <c r="H88" s="669"/>
      <c r="I88" s="467"/>
      <c r="J88" s="349"/>
    </row>
    <row r="89" spans="2:10" ht="30.75" thickBot="1" x14ac:dyDescent="0.3">
      <c r="B89" s="245"/>
      <c r="C89" s="678"/>
      <c r="D89" s="670"/>
      <c r="E89" s="670"/>
      <c r="F89" s="482" t="s">
        <v>771</v>
      </c>
      <c r="G89" s="473" t="s">
        <v>772</v>
      </c>
      <c r="H89" s="670"/>
      <c r="I89" s="473"/>
      <c r="J89" s="349"/>
    </row>
    <row r="90" spans="2:10" ht="15" customHeight="1" x14ac:dyDescent="0.25">
      <c r="B90" s="245"/>
      <c r="C90" s="350" t="s">
        <v>774</v>
      </c>
      <c r="D90" s="449"/>
      <c r="E90" s="449"/>
      <c r="F90" s="456"/>
      <c r="G90" s="449"/>
      <c r="H90" s="449"/>
      <c r="I90" s="449"/>
      <c r="J90" s="349"/>
    </row>
    <row r="91" spans="2:10" ht="60" x14ac:dyDescent="0.25">
      <c r="B91" s="245"/>
      <c r="C91" s="339" t="s">
        <v>823</v>
      </c>
      <c r="D91" s="450" t="s">
        <v>822</v>
      </c>
      <c r="E91" s="450" t="s">
        <v>987</v>
      </c>
      <c r="F91" s="452" t="s">
        <v>988</v>
      </c>
      <c r="G91" s="450" t="s">
        <v>751</v>
      </c>
      <c r="H91" s="450" t="s">
        <v>777</v>
      </c>
      <c r="I91" s="450" t="s">
        <v>1000</v>
      </c>
      <c r="J91" s="349"/>
    </row>
    <row r="92" spans="2:10" ht="10.5" customHeight="1" x14ac:dyDescent="0.25">
      <c r="B92" s="245"/>
      <c r="C92" s="450"/>
      <c r="D92" s="450"/>
      <c r="E92" s="450"/>
      <c r="F92" s="452"/>
      <c r="G92" s="450"/>
      <c r="H92" s="450"/>
      <c r="I92" s="450"/>
      <c r="J92" s="349"/>
    </row>
    <row r="93" spans="2:10" x14ac:dyDescent="0.25">
      <c r="B93" s="245"/>
      <c r="C93" s="450"/>
      <c r="D93" s="450"/>
      <c r="E93" s="450"/>
      <c r="F93" s="452"/>
      <c r="G93" s="450" t="s">
        <v>775</v>
      </c>
      <c r="H93" s="450"/>
      <c r="I93" s="450"/>
      <c r="J93" s="349"/>
    </row>
    <row r="94" spans="2:10" ht="10.5" customHeight="1" x14ac:dyDescent="0.25">
      <c r="B94" s="245"/>
      <c r="C94" s="450"/>
      <c r="D94" s="450"/>
      <c r="E94" s="450"/>
      <c r="F94" s="452"/>
      <c r="G94" s="450"/>
      <c r="H94" s="450"/>
      <c r="I94" s="450"/>
      <c r="J94" s="349"/>
    </row>
    <row r="95" spans="2:10" ht="30.75" thickBot="1" x14ac:dyDescent="0.3">
      <c r="B95" s="245"/>
      <c r="C95" s="331"/>
      <c r="D95" s="450"/>
      <c r="E95" s="450"/>
      <c r="F95" s="452"/>
      <c r="G95" s="334" t="s">
        <v>776</v>
      </c>
      <c r="H95" s="450"/>
      <c r="I95" s="451"/>
      <c r="J95" s="349"/>
    </row>
    <row r="96" spans="2:10" ht="15" customHeight="1" x14ac:dyDescent="0.25">
      <c r="B96" s="245"/>
      <c r="C96" s="351" t="s">
        <v>778</v>
      </c>
      <c r="D96" s="458"/>
      <c r="E96" s="458"/>
      <c r="F96" s="457"/>
      <c r="G96" s="449"/>
      <c r="H96" s="449"/>
      <c r="I96" s="683" t="s">
        <v>1016</v>
      </c>
      <c r="J96" s="349"/>
    </row>
    <row r="97" spans="2:10" ht="200.25" customHeight="1" x14ac:dyDescent="0.25">
      <c r="B97" s="245"/>
      <c r="C97" s="341" t="s">
        <v>779</v>
      </c>
      <c r="D97" s="459" t="s">
        <v>629</v>
      </c>
      <c r="E97" s="526" t="s">
        <v>630</v>
      </c>
      <c r="F97" s="460" t="s">
        <v>780</v>
      </c>
      <c r="G97" s="476" t="s">
        <v>781</v>
      </c>
      <c r="H97" s="476" t="s">
        <v>783</v>
      </c>
      <c r="I97" s="684"/>
      <c r="J97" s="349"/>
    </row>
    <row r="98" spans="2:10" ht="10.5" customHeight="1" x14ac:dyDescent="0.25">
      <c r="B98" s="245"/>
      <c r="C98" s="459"/>
      <c r="D98" s="459"/>
      <c r="E98" s="459"/>
      <c r="F98" s="460"/>
      <c r="G98" s="450"/>
      <c r="H98" s="450"/>
      <c r="I98" s="684"/>
      <c r="J98" s="349"/>
    </row>
    <row r="99" spans="2:10" ht="19.5" customHeight="1" x14ac:dyDescent="0.25">
      <c r="B99" s="245"/>
      <c r="C99" s="459"/>
      <c r="D99" s="459"/>
      <c r="E99" s="459"/>
      <c r="F99" s="460"/>
      <c r="G99" s="450" t="s">
        <v>775</v>
      </c>
      <c r="H99" s="450"/>
      <c r="I99" s="684"/>
      <c r="J99" s="349"/>
    </row>
    <row r="100" spans="2:10" ht="10.5" customHeight="1" x14ac:dyDescent="0.25">
      <c r="B100" s="245"/>
      <c r="C100" s="459"/>
      <c r="D100" s="459"/>
      <c r="E100" s="459"/>
      <c r="F100" s="460"/>
      <c r="G100" s="450"/>
      <c r="H100" s="450"/>
      <c r="I100" s="684"/>
      <c r="J100" s="349"/>
    </row>
    <row r="101" spans="2:10" ht="19.5" customHeight="1" thickBot="1" x14ac:dyDescent="0.3">
      <c r="B101" s="245"/>
      <c r="C101" s="331"/>
      <c r="D101" s="459"/>
      <c r="E101" s="459"/>
      <c r="F101" s="460"/>
      <c r="G101" s="334" t="s">
        <v>782</v>
      </c>
      <c r="H101" s="450"/>
      <c r="I101" s="685"/>
      <c r="J101" s="349"/>
    </row>
    <row r="102" spans="2:10" ht="15" customHeight="1" x14ac:dyDescent="0.25">
      <c r="B102" s="245"/>
      <c r="C102" s="338" t="s">
        <v>824</v>
      </c>
      <c r="D102" s="449"/>
      <c r="E102" s="458"/>
      <c r="F102" s="456"/>
      <c r="G102" s="449"/>
      <c r="H102" s="449"/>
      <c r="I102" s="668" t="s">
        <v>999</v>
      </c>
      <c r="J102" s="349"/>
    </row>
    <row r="103" spans="2:10" ht="60.75" thickBot="1" x14ac:dyDescent="0.3">
      <c r="B103" s="245"/>
      <c r="C103" s="334" t="s">
        <v>784</v>
      </c>
      <c r="D103" s="450" t="s">
        <v>825</v>
      </c>
      <c r="E103" s="459" t="s">
        <v>826</v>
      </c>
      <c r="F103" s="452" t="s">
        <v>992</v>
      </c>
      <c r="G103" s="450" t="s">
        <v>827</v>
      </c>
      <c r="H103" s="450" t="s">
        <v>785</v>
      </c>
      <c r="I103" s="670"/>
      <c r="J103" s="349"/>
    </row>
    <row r="104" spans="2:10" ht="15" customHeight="1" x14ac:dyDescent="0.25">
      <c r="B104" s="245"/>
      <c r="C104" s="350" t="s">
        <v>786</v>
      </c>
      <c r="D104" s="449"/>
      <c r="E104" s="449"/>
      <c r="F104" s="456"/>
      <c r="G104" s="449"/>
      <c r="H104" s="449"/>
      <c r="I104" s="449"/>
      <c r="J104" s="349"/>
    </row>
    <row r="105" spans="2:10" ht="75" x14ac:dyDescent="0.25">
      <c r="B105" s="245"/>
      <c r="C105" s="464" t="s">
        <v>830</v>
      </c>
      <c r="D105" s="464" t="s">
        <v>828</v>
      </c>
      <c r="E105" s="464" t="s">
        <v>386</v>
      </c>
      <c r="F105" s="347" t="s">
        <v>829</v>
      </c>
      <c r="G105" s="464" t="s">
        <v>787</v>
      </c>
      <c r="H105" s="464" t="s">
        <v>789</v>
      </c>
      <c r="I105" s="464"/>
      <c r="J105" s="349"/>
    </row>
    <row r="106" spans="2:10" ht="10.5" customHeight="1" x14ac:dyDescent="0.25">
      <c r="B106" s="245"/>
      <c r="C106" s="450"/>
      <c r="D106" s="450"/>
      <c r="E106" s="450"/>
      <c r="F106" s="452"/>
      <c r="G106" s="450"/>
      <c r="H106" s="450"/>
      <c r="I106" s="450"/>
      <c r="J106" s="349"/>
    </row>
    <row r="107" spans="2:10" x14ac:dyDescent="0.25">
      <c r="B107" s="245"/>
      <c r="C107" s="450"/>
      <c r="D107" s="450"/>
      <c r="E107" s="450"/>
      <c r="F107" s="452"/>
      <c r="G107" s="459" t="s">
        <v>788</v>
      </c>
      <c r="H107" s="459"/>
      <c r="I107" s="459"/>
      <c r="J107" s="349"/>
    </row>
    <row r="108" spans="2:10" ht="10.5" customHeight="1" x14ac:dyDescent="0.25">
      <c r="B108" s="245"/>
      <c r="C108" s="450"/>
      <c r="D108" s="450"/>
      <c r="E108" s="453"/>
      <c r="F108" s="452"/>
      <c r="G108" s="459"/>
      <c r="H108" s="340"/>
      <c r="I108" s="459"/>
      <c r="J108" s="349"/>
    </row>
    <row r="109" spans="2:10" ht="45" customHeight="1" x14ac:dyDescent="0.25">
      <c r="B109" s="245"/>
      <c r="C109" s="450"/>
      <c r="D109" s="486" t="s">
        <v>831</v>
      </c>
      <c r="E109" s="487" t="s">
        <v>790</v>
      </c>
      <c r="F109" s="529" t="s">
        <v>832</v>
      </c>
      <c r="G109" s="488" t="s">
        <v>792</v>
      </c>
      <c r="H109" s="487" t="s">
        <v>794</v>
      </c>
      <c r="I109" s="464"/>
      <c r="J109" s="349"/>
    </row>
    <row r="110" spans="2:10" ht="10.5" customHeight="1" x14ac:dyDescent="0.25">
      <c r="B110" s="245"/>
      <c r="C110" s="450"/>
      <c r="D110" s="450"/>
      <c r="E110" s="453"/>
      <c r="F110" s="460"/>
      <c r="G110" s="459"/>
      <c r="H110" s="453"/>
      <c r="I110" s="450"/>
      <c r="J110" s="349"/>
    </row>
    <row r="111" spans="2:10" ht="60.75" thickBot="1" x14ac:dyDescent="0.3">
      <c r="B111" s="245"/>
      <c r="C111" s="331"/>
      <c r="D111" s="450"/>
      <c r="E111" s="329" t="s">
        <v>791</v>
      </c>
      <c r="F111" s="475"/>
      <c r="G111" s="483" t="s">
        <v>793</v>
      </c>
      <c r="H111" s="329" t="s">
        <v>795</v>
      </c>
      <c r="I111" s="465"/>
      <c r="J111" s="349"/>
    </row>
    <row r="112" spans="2:10" x14ac:dyDescent="0.25">
      <c r="B112" s="245"/>
      <c r="C112" s="350" t="s">
        <v>796</v>
      </c>
      <c r="D112" s="449"/>
      <c r="E112" s="449"/>
      <c r="F112" s="456"/>
      <c r="G112" s="449"/>
      <c r="H112" s="449"/>
      <c r="I112" s="449"/>
      <c r="J112" s="349"/>
    </row>
    <row r="113" spans="2:10" ht="60" x14ac:dyDescent="0.25">
      <c r="B113" s="245"/>
      <c r="C113" s="339" t="s">
        <v>797</v>
      </c>
      <c r="D113" s="450" t="s">
        <v>389</v>
      </c>
      <c r="E113" s="450" t="s">
        <v>390</v>
      </c>
      <c r="F113" s="452" t="s">
        <v>798</v>
      </c>
      <c r="G113" s="450" t="s">
        <v>800</v>
      </c>
      <c r="H113" s="450"/>
      <c r="I113" s="450"/>
      <c r="J113" s="349"/>
    </row>
    <row r="114" spans="2:10" ht="10.5" customHeight="1" x14ac:dyDescent="0.25">
      <c r="B114" s="245"/>
      <c r="C114" s="450"/>
      <c r="D114" s="450"/>
      <c r="E114" s="450"/>
      <c r="F114" s="452"/>
      <c r="G114" s="450"/>
      <c r="H114" s="450"/>
      <c r="I114" s="450"/>
      <c r="J114" s="349"/>
    </row>
    <row r="115" spans="2:10" ht="30" x14ac:dyDescent="0.25">
      <c r="B115" s="245"/>
      <c r="C115" s="450"/>
      <c r="D115" s="450"/>
      <c r="E115" s="450"/>
      <c r="F115" s="452" t="s">
        <v>799</v>
      </c>
      <c r="G115" s="450" t="s">
        <v>833</v>
      </c>
      <c r="H115" s="450"/>
      <c r="I115" s="450"/>
      <c r="J115" s="349"/>
    </row>
    <row r="116" spans="2:10" ht="10.5" customHeight="1" x14ac:dyDescent="0.25">
      <c r="B116" s="245"/>
      <c r="C116" s="450"/>
      <c r="D116" s="450"/>
      <c r="E116" s="450"/>
      <c r="F116" s="452"/>
      <c r="G116" s="450"/>
      <c r="H116" s="450"/>
      <c r="I116" s="450"/>
      <c r="J116" s="349"/>
    </row>
    <row r="117" spans="2:10" ht="15.75" thickBot="1" x14ac:dyDescent="0.3">
      <c r="B117" s="245"/>
      <c r="C117" s="331"/>
      <c r="D117" s="450"/>
      <c r="E117" s="450"/>
      <c r="F117" s="344"/>
      <c r="G117" s="334" t="s">
        <v>729</v>
      </c>
      <c r="H117" s="450"/>
      <c r="I117" s="451"/>
      <c r="J117" s="349"/>
    </row>
    <row r="118" spans="2:10" ht="30" customHeight="1" x14ac:dyDescent="0.25">
      <c r="B118" s="245"/>
      <c r="C118" s="350" t="s">
        <v>801</v>
      </c>
      <c r="D118" s="449"/>
      <c r="E118" s="449"/>
      <c r="F118" s="456"/>
      <c r="G118" s="458"/>
      <c r="H118" s="449"/>
      <c r="I118" s="450"/>
      <c r="J118" s="349"/>
    </row>
    <row r="119" spans="2:10" ht="30" customHeight="1" x14ac:dyDescent="0.25">
      <c r="B119" s="245"/>
      <c r="C119" s="450" t="s">
        <v>802</v>
      </c>
      <c r="D119" s="450" t="s">
        <v>393</v>
      </c>
      <c r="E119" s="450" t="s">
        <v>394</v>
      </c>
      <c r="F119" s="452" t="s">
        <v>803</v>
      </c>
      <c r="G119" s="459" t="s">
        <v>804</v>
      </c>
      <c r="H119" s="450" t="s">
        <v>805</v>
      </c>
      <c r="I119" s="450"/>
      <c r="J119" s="349"/>
    </row>
    <row r="120" spans="2:10" ht="10.5" customHeight="1" x14ac:dyDescent="0.25">
      <c r="B120" s="245"/>
      <c r="C120" s="448"/>
      <c r="D120" s="450"/>
      <c r="E120" s="450"/>
      <c r="F120" s="452"/>
      <c r="G120" s="459"/>
      <c r="H120" s="450"/>
      <c r="I120" s="450"/>
      <c r="J120" s="349"/>
    </row>
    <row r="121" spans="2:10" x14ac:dyDescent="0.25">
      <c r="B121" s="245"/>
      <c r="C121" s="450"/>
      <c r="D121" s="450"/>
      <c r="E121" s="450"/>
      <c r="F121" s="452"/>
      <c r="G121" s="459" t="s">
        <v>729</v>
      </c>
      <c r="H121" s="450"/>
      <c r="I121" s="450"/>
      <c r="J121" s="349"/>
    </row>
    <row r="122" spans="2:10" ht="10.5" customHeight="1" x14ac:dyDescent="0.25">
      <c r="B122" s="245"/>
      <c r="C122" s="450"/>
      <c r="D122" s="450"/>
      <c r="E122" s="450"/>
      <c r="F122" s="452"/>
      <c r="G122" s="459"/>
      <c r="H122" s="450"/>
      <c r="I122" s="450"/>
      <c r="J122" s="349"/>
    </row>
    <row r="123" spans="2:10" ht="30" customHeight="1" x14ac:dyDescent="0.25">
      <c r="B123" s="245"/>
      <c r="C123" s="464"/>
      <c r="D123" s="484" t="s">
        <v>395</v>
      </c>
      <c r="E123" s="484" t="s">
        <v>396</v>
      </c>
      <c r="F123" s="485" t="s">
        <v>806</v>
      </c>
      <c r="G123" s="459" t="s">
        <v>804</v>
      </c>
      <c r="H123" s="484" t="s">
        <v>807</v>
      </c>
      <c r="I123" s="450"/>
      <c r="J123" s="349"/>
    </row>
    <row r="124" spans="2:10" ht="10.5" customHeight="1" x14ac:dyDescent="0.25">
      <c r="B124" s="245"/>
      <c r="C124" s="464"/>
      <c r="D124" s="450"/>
      <c r="E124" s="450"/>
      <c r="F124" s="452"/>
      <c r="G124" s="459"/>
      <c r="H124" s="450"/>
      <c r="I124" s="450"/>
      <c r="J124" s="349"/>
    </row>
    <row r="125" spans="2:10" ht="15.75" thickBot="1" x14ac:dyDescent="0.3">
      <c r="B125" s="245"/>
      <c r="C125" s="331"/>
      <c r="D125" s="451"/>
      <c r="E125" s="451"/>
      <c r="F125" s="455"/>
      <c r="G125" s="528" t="s">
        <v>729</v>
      </c>
      <c r="H125" s="451"/>
      <c r="I125" s="451"/>
      <c r="J125" s="349"/>
    </row>
    <row r="126" spans="2:10" ht="15.75" thickBot="1" x14ac:dyDescent="0.3">
      <c r="B126" s="255"/>
      <c r="C126" s="256"/>
      <c r="D126" s="256"/>
      <c r="E126" s="256"/>
      <c r="F126" s="256"/>
      <c r="G126" s="256"/>
      <c r="H126" s="256"/>
      <c r="I126" s="256"/>
      <c r="J126" s="257"/>
    </row>
  </sheetData>
  <customSheetViews>
    <customSheetView guid="{722FF7AE-9EB3-4EE9-BF91-5A7C55CAA7B3}" fitToPage="1">
      <selection activeCell="J9" sqref="J9"/>
      <pageMargins left="0.31496062992125984" right="0.31496062992125984" top="0.15748031496062992" bottom="0.15748031496062992" header="0.31496062992125984" footer="0.31496062992125984"/>
      <pageSetup paperSize="9" scale="76" fitToHeight="0" orientation="landscape" r:id="rId1"/>
    </customSheetView>
    <customSheetView guid="{4A62C4F7-849D-47AD-AF9B-192A09767A51}" fitToPage="1">
      <pageMargins left="0.31496062992125984" right="0.31496062992125984" top="0.15748031496062992" bottom="0.15748031496062992" header="0.31496062992125984" footer="0.31496062992125984"/>
      <pageSetup paperSize="9" scale="76" fitToHeight="0" orientation="landscape" r:id="rId2"/>
    </customSheetView>
    <customSheetView guid="{0089DFC1-8CCE-469B-989E-F058C196E479}" fitToPage="1">
      <pageMargins left="0.31496062992125984" right="0.31496062992125984" top="0.15748031496062992" bottom="0.15748031496062992" header="0.31496062992125984" footer="0.31496062992125984"/>
      <pageSetup paperSize="9" scale="76" fitToHeight="0" orientation="landscape" r:id="rId3"/>
    </customSheetView>
    <customSheetView guid="{41721535-E70E-4DD8-A3A3-0E5AD83706D2}" fitToPage="1" topLeftCell="A46">
      <pageMargins left="0.31496062992125984" right="0.31496062992125984" top="0.15748031496062992" bottom="0.15748031496062992" header="0.31496062992125984" footer="0.31496062992125984"/>
      <pageSetup paperSize="9" scale="76" fitToHeight="0" orientation="landscape" r:id="rId4"/>
    </customSheetView>
  </customSheetViews>
  <mergeCells count="24">
    <mergeCell ref="I96:I101"/>
    <mergeCell ref="I102:I103"/>
    <mergeCell ref="C3:I3"/>
    <mergeCell ref="F8:F10"/>
    <mergeCell ref="F11:F13"/>
    <mergeCell ref="I16:I20"/>
    <mergeCell ref="I73:I76"/>
    <mergeCell ref="C87:C89"/>
    <mergeCell ref="D87:D89"/>
    <mergeCell ref="E87:E89"/>
    <mergeCell ref="C81:H81"/>
    <mergeCell ref="H87:H89"/>
    <mergeCell ref="C70:C72"/>
    <mergeCell ref="H11:H13"/>
    <mergeCell ref="C14:H14"/>
    <mergeCell ref="C15:H15"/>
    <mergeCell ref="I57:I59"/>
    <mergeCell ref="I25:I30"/>
    <mergeCell ref="D5:H5"/>
    <mergeCell ref="D6:H6"/>
    <mergeCell ref="C8:C13"/>
    <mergeCell ref="D8:D10"/>
    <mergeCell ref="D11:D13"/>
    <mergeCell ref="E8:E10"/>
  </mergeCells>
  <pageMargins left="0.31496062992125984" right="0.31496062992125984" top="0.15748031496062992" bottom="0.15748031496062992" header="0.31496062992125984" footer="0.31496062992125984"/>
  <pageSetup paperSize="9" scale="60" fitToHeight="0" orientation="landscape" r:id="rId5"/>
  <legacy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60"/>
  <sheetViews>
    <sheetView topLeftCell="A22" workbookViewId="0">
      <selection activeCell="G29" sqref="G29"/>
    </sheetView>
  </sheetViews>
  <sheetFormatPr defaultColWidth="11.42578125" defaultRowHeight="15" x14ac:dyDescent="0.25"/>
  <cols>
    <col min="1" max="1" width="1.140625" style="388" customWidth="1"/>
    <col min="2" max="2" width="3.28515625" style="388" customWidth="1"/>
    <col min="3" max="3" width="29.5703125" style="388" customWidth="1"/>
    <col min="4" max="5" width="29.7109375" style="388" customWidth="1"/>
    <col min="6" max="6" width="20.140625" style="241" customWidth="1"/>
    <col min="7" max="7" width="29.7109375" style="241" customWidth="1"/>
    <col min="8" max="8" width="20.140625" style="241" customWidth="1"/>
    <col min="9" max="9" width="34.7109375" style="388" customWidth="1"/>
    <col min="10" max="10" width="3.7109375" style="388" customWidth="1"/>
    <col min="11" max="11" width="1.28515625" style="388" customWidth="1"/>
    <col min="12" max="12" width="13" style="388" bestFit="1" customWidth="1"/>
    <col min="13" max="13" width="13.28515625" style="388" customWidth="1"/>
    <col min="14" max="16384" width="11.42578125" style="388"/>
  </cols>
  <sheetData>
    <row r="1" spans="2:10" ht="15" customHeight="1" thickBot="1" x14ac:dyDescent="0.3"/>
    <row r="2" spans="2:10" ht="15.75" thickBot="1" x14ac:dyDescent="0.3">
      <c r="B2" s="389"/>
      <c r="C2" s="281"/>
      <c r="D2" s="281"/>
      <c r="E2" s="281"/>
      <c r="F2" s="281"/>
      <c r="G2" s="281"/>
      <c r="H2" s="281"/>
      <c r="I2" s="281"/>
      <c r="J2" s="390"/>
    </row>
    <row r="3" spans="2:10" ht="15.75" thickBot="1" x14ac:dyDescent="0.3">
      <c r="B3" s="391"/>
      <c r="C3" s="726" t="s">
        <v>872</v>
      </c>
      <c r="D3" s="726"/>
      <c r="E3" s="726"/>
      <c r="F3" s="726"/>
      <c r="G3" s="726"/>
      <c r="H3" s="726"/>
      <c r="I3" s="726"/>
      <c r="J3" s="392"/>
    </row>
    <row r="4" spans="2:10" ht="15.75" thickBot="1" x14ac:dyDescent="0.3">
      <c r="B4" s="391"/>
      <c r="C4" s="282"/>
      <c r="D4" s="282"/>
      <c r="E4" s="282"/>
      <c r="F4" s="282"/>
      <c r="G4" s="282"/>
      <c r="H4" s="282"/>
      <c r="I4" s="282"/>
      <c r="J4" s="392"/>
    </row>
    <row r="5" spans="2:10" ht="36.75" customHeight="1" thickBot="1" x14ac:dyDescent="0.3">
      <c r="B5" s="391"/>
      <c r="C5" s="413" t="s">
        <v>681</v>
      </c>
      <c r="D5" s="727" t="s">
        <v>682</v>
      </c>
      <c r="E5" s="728"/>
      <c r="F5" s="728"/>
      <c r="G5" s="728"/>
      <c r="H5" s="728"/>
      <c r="I5" s="729"/>
      <c r="J5" s="393"/>
    </row>
    <row r="6" spans="2:10" x14ac:dyDescent="0.25">
      <c r="B6" s="391"/>
      <c r="C6" s="730" t="s">
        <v>695</v>
      </c>
      <c r="D6" s="731"/>
      <c r="E6" s="731"/>
      <c r="F6" s="731"/>
      <c r="G6" s="731"/>
      <c r="H6" s="731"/>
      <c r="I6" s="732"/>
      <c r="J6" s="393"/>
    </row>
    <row r="7" spans="2:10" x14ac:dyDescent="0.25">
      <c r="B7" s="391"/>
      <c r="C7" s="733" t="s">
        <v>696</v>
      </c>
      <c r="D7" s="734"/>
      <c r="E7" s="734"/>
      <c r="F7" s="734"/>
      <c r="G7" s="734"/>
      <c r="H7" s="734"/>
      <c r="I7" s="735"/>
      <c r="J7" s="393"/>
    </row>
    <row r="8" spans="2:10" x14ac:dyDescent="0.25">
      <c r="B8" s="391"/>
      <c r="C8" s="420" t="s">
        <v>883</v>
      </c>
      <c r="D8" s="300" t="s">
        <v>873</v>
      </c>
      <c r="E8" s="300" t="s">
        <v>874</v>
      </c>
      <c r="F8" s="422" t="s">
        <v>875</v>
      </c>
      <c r="G8" s="422" t="s">
        <v>925</v>
      </c>
      <c r="H8" s="422" t="s">
        <v>876</v>
      </c>
      <c r="I8" s="421" t="s">
        <v>877</v>
      </c>
      <c r="J8" s="392"/>
    </row>
    <row r="9" spans="2:10" s="419" customFormat="1" ht="45" customHeight="1" x14ac:dyDescent="0.25">
      <c r="B9" s="417"/>
      <c r="C9" s="714" t="s">
        <v>884</v>
      </c>
      <c r="D9" s="708" t="s">
        <v>246</v>
      </c>
      <c r="E9" s="414" t="s">
        <v>881</v>
      </c>
      <c r="F9" s="283">
        <v>17300</v>
      </c>
      <c r="G9" s="283"/>
      <c r="H9" s="273">
        <f>+F9</f>
        <v>17300</v>
      </c>
      <c r="I9" s="415"/>
      <c r="J9" s="418"/>
    </row>
    <row r="10" spans="2:10" s="419" customFormat="1" ht="45" x14ac:dyDescent="0.25">
      <c r="B10" s="417"/>
      <c r="C10" s="715"/>
      <c r="D10" s="710"/>
      <c r="E10" s="423" t="s">
        <v>882</v>
      </c>
      <c r="F10" s="424">
        <v>35000</v>
      </c>
      <c r="G10" s="424"/>
      <c r="H10" s="273">
        <f>+F10</f>
        <v>35000</v>
      </c>
      <c r="I10" s="415"/>
      <c r="J10" s="418"/>
    </row>
    <row r="11" spans="2:10" s="419" customFormat="1" ht="30" x14ac:dyDescent="0.25">
      <c r="B11" s="417"/>
      <c r="C11" s="715"/>
      <c r="D11" s="708" t="s">
        <v>885</v>
      </c>
      <c r="E11" s="414" t="s">
        <v>886</v>
      </c>
      <c r="F11" s="283">
        <v>35000</v>
      </c>
      <c r="G11" s="283"/>
      <c r="H11" s="273">
        <f>+F11</f>
        <v>35000</v>
      </c>
      <c r="I11" s="415"/>
      <c r="J11" s="418"/>
    </row>
    <row r="12" spans="2:10" s="419" customFormat="1" x14ac:dyDescent="0.25">
      <c r="B12" s="417"/>
      <c r="C12" s="715"/>
      <c r="D12" s="710"/>
      <c r="E12" s="425" t="s">
        <v>887</v>
      </c>
      <c r="F12" s="283">
        <v>20000</v>
      </c>
      <c r="G12" s="283"/>
      <c r="H12" s="273">
        <f>+F12</f>
        <v>20000</v>
      </c>
      <c r="I12" s="415"/>
      <c r="J12" s="418"/>
    </row>
    <row r="13" spans="2:10" s="419" customFormat="1" x14ac:dyDescent="0.25">
      <c r="B13" s="417"/>
      <c r="C13" s="715"/>
      <c r="D13" s="708" t="s">
        <v>248</v>
      </c>
      <c r="E13" s="414" t="s">
        <v>888</v>
      </c>
      <c r="F13" s="283">
        <v>17300</v>
      </c>
      <c r="G13" s="283"/>
      <c r="H13" s="273">
        <f t="shared" ref="H13:H14" si="0">+F13</f>
        <v>17300</v>
      </c>
      <c r="I13" s="415"/>
      <c r="J13" s="418"/>
    </row>
    <row r="14" spans="2:10" s="419" customFormat="1" ht="30" x14ac:dyDescent="0.25">
      <c r="B14" s="417"/>
      <c r="C14" s="716"/>
      <c r="D14" s="710"/>
      <c r="E14" s="440" t="s">
        <v>889</v>
      </c>
      <c r="F14" s="283">
        <v>17000</v>
      </c>
      <c r="G14" s="283"/>
      <c r="H14" s="273">
        <f t="shared" si="0"/>
        <v>17000</v>
      </c>
      <c r="I14" s="415"/>
      <c r="J14" s="418"/>
    </row>
    <row r="15" spans="2:10" s="419" customFormat="1" ht="45" customHeight="1" x14ac:dyDescent="0.25">
      <c r="B15" s="417"/>
      <c r="C15" s="714" t="s">
        <v>890</v>
      </c>
      <c r="D15" s="708" t="s">
        <v>891</v>
      </c>
      <c r="E15" s="414" t="s">
        <v>892</v>
      </c>
      <c r="F15" s="273">
        <v>50000</v>
      </c>
      <c r="G15" s="273"/>
      <c r="H15" s="273">
        <f t="shared" ref="H15:H23" si="1">+F15</f>
        <v>50000</v>
      </c>
      <c r="I15" s="415"/>
      <c r="J15" s="418"/>
    </row>
    <row r="16" spans="2:10" s="419" customFormat="1" ht="30" x14ac:dyDescent="0.25">
      <c r="B16" s="417"/>
      <c r="C16" s="715"/>
      <c r="D16" s="709"/>
      <c r="E16" s="414" t="s">
        <v>893</v>
      </c>
      <c r="F16" s="273">
        <v>35000</v>
      </c>
      <c r="G16" s="273"/>
      <c r="H16" s="273">
        <f t="shared" si="1"/>
        <v>35000</v>
      </c>
      <c r="I16" s="415"/>
      <c r="J16" s="418"/>
    </row>
    <row r="17" spans="2:14" s="419" customFormat="1" ht="45" x14ac:dyDescent="0.25">
      <c r="B17" s="417"/>
      <c r="C17" s="715"/>
      <c r="D17" s="710"/>
      <c r="E17" s="414" t="s">
        <v>894</v>
      </c>
      <c r="F17" s="273">
        <v>178000</v>
      </c>
      <c r="G17" s="273"/>
      <c r="H17" s="273">
        <f t="shared" si="1"/>
        <v>178000</v>
      </c>
      <c r="I17" s="415"/>
      <c r="J17" s="418"/>
    </row>
    <row r="18" spans="2:14" s="419" customFormat="1" ht="45" x14ac:dyDescent="0.25">
      <c r="B18" s="417"/>
      <c r="C18" s="715"/>
      <c r="D18" s="414" t="s">
        <v>249</v>
      </c>
      <c r="E18" s="414" t="s">
        <v>895</v>
      </c>
      <c r="F18" s="273">
        <v>75200</v>
      </c>
      <c r="G18" s="273"/>
      <c r="H18" s="273">
        <f t="shared" si="1"/>
        <v>75200</v>
      </c>
      <c r="I18" s="415"/>
      <c r="J18" s="418"/>
    </row>
    <row r="19" spans="2:14" s="419" customFormat="1" ht="30" x14ac:dyDescent="0.25">
      <c r="B19" s="417"/>
      <c r="C19" s="715"/>
      <c r="D19" s="708" t="s">
        <v>602</v>
      </c>
      <c r="E19" s="414" t="s">
        <v>896</v>
      </c>
      <c r="F19" s="273">
        <v>25000</v>
      </c>
      <c r="G19" s="273"/>
      <c r="H19" s="273">
        <f t="shared" si="1"/>
        <v>25000</v>
      </c>
      <c r="I19" s="415"/>
      <c r="J19" s="418"/>
    </row>
    <row r="20" spans="2:14" s="419" customFormat="1" x14ac:dyDescent="0.25">
      <c r="B20" s="417"/>
      <c r="C20" s="715"/>
      <c r="D20" s="709"/>
      <c r="E20" s="414" t="s">
        <v>897</v>
      </c>
      <c r="F20" s="273">
        <v>55000</v>
      </c>
      <c r="G20" s="273"/>
      <c r="H20" s="273">
        <f t="shared" si="1"/>
        <v>55000</v>
      </c>
      <c r="I20" s="415"/>
      <c r="J20" s="418"/>
    </row>
    <row r="21" spans="2:14" s="419" customFormat="1" x14ac:dyDescent="0.25">
      <c r="B21" s="417"/>
      <c r="C21" s="715"/>
      <c r="D21" s="710"/>
      <c r="E21" s="414" t="s">
        <v>898</v>
      </c>
      <c r="F21" s="273">
        <v>70000</v>
      </c>
      <c r="G21" s="273"/>
      <c r="H21" s="273">
        <f t="shared" si="1"/>
        <v>70000</v>
      </c>
      <c r="I21" s="415"/>
      <c r="J21" s="418"/>
    </row>
    <row r="22" spans="2:14" s="419" customFormat="1" x14ac:dyDescent="0.25">
      <c r="B22" s="417"/>
      <c r="C22" s="715"/>
      <c r="D22" s="708" t="s">
        <v>250</v>
      </c>
      <c r="E22" s="414" t="s">
        <v>899</v>
      </c>
      <c r="F22" s="273">
        <v>20000</v>
      </c>
      <c r="G22" s="273"/>
      <c r="H22" s="273">
        <f t="shared" si="1"/>
        <v>20000</v>
      </c>
      <c r="I22" s="415"/>
      <c r="J22" s="418"/>
    </row>
    <row r="23" spans="2:14" s="419" customFormat="1" x14ac:dyDescent="0.25">
      <c r="B23" s="417"/>
      <c r="C23" s="716"/>
      <c r="D23" s="710"/>
      <c r="E23" s="414" t="s">
        <v>900</v>
      </c>
      <c r="F23" s="273">
        <v>15000</v>
      </c>
      <c r="G23" s="273"/>
      <c r="H23" s="273">
        <f t="shared" si="1"/>
        <v>15000</v>
      </c>
      <c r="I23" s="415"/>
      <c r="J23" s="418"/>
    </row>
    <row r="24" spans="2:14" s="419" customFormat="1" ht="45" customHeight="1" x14ac:dyDescent="0.25">
      <c r="B24" s="417"/>
      <c r="C24" s="714" t="s">
        <v>901</v>
      </c>
      <c r="D24" s="720" t="s">
        <v>614</v>
      </c>
      <c r="E24" s="414" t="s">
        <v>903</v>
      </c>
      <c r="F24" s="493">
        <v>200000</v>
      </c>
      <c r="G24" s="461" t="s">
        <v>927</v>
      </c>
      <c r="H24" s="493">
        <v>98380</v>
      </c>
      <c r="I24" s="711" t="s">
        <v>1003</v>
      </c>
      <c r="J24" s="418"/>
      <c r="L24" s="434"/>
      <c r="M24" s="445"/>
      <c r="N24" s="444"/>
    </row>
    <row r="25" spans="2:14" s="419" customFormat="1" ht="45" customHeight="1" x14ac:dyDescent="0.25">
      <c r="B25" s="417"/>
      <c r="C25" s="715"/>
      <c r="D25" s="720"/>
      <c r="E25" s="414" t="s">
        <v>904</v>
      </c>
      <c r="F25" s="493">
        <v>25200</v>
      </c>
      <c r="G25" s="461" t="s">
        <v>928</v>
      </c>
      <c r="H25" s="493">
        <v>14280</v>
      </c>
      <c r="I25" s="712"/>
      <c r="J25" s="418"/>
      <c r="L25" s="434"/>
      <c r="M25" s="446"/>
      <c r="N25" s="444"/>
    </row>
    <row r="26" spans="2:14" s="419" customFormat="1" ht="45" customHeight="1" x14ac:dyDescent="0.25">
      <c r="B26" s="417"/>
      <c r="C26" s="715"/>
      <c r="D26" s="720"/>
      <c r="E26" s="425"/>
      <c r="F26" s="273"/>
      <c r="G26" s="425" t="s">
        <v>929</v>
      </c>
      <c r="H26" s="493">
        <v>6540</v>
      </c>
      <c r="I26" s="712"/>
      <c r="J26" s="418"/>
    </row>
    <row r="27" spans="2:14" s="419" customFormat="1" ht="45" customHeight="1" x14ac:dyDescent="0.25">
      <c r="B27" s="417"/>
      <c r="C27" s="715"/>
      <c r="D27" s="720"/>
      <c r="E27" s="414"/>
      <c r="F27" s="273"/>
      <c r="G27" s="414" t="s">
        <v>930</v>
      </c>
      <c r="H27" s="493">
        <v>13800</v>
      </c>
      <c r="I27" s="712"/>
      <c r="J27" s="418"/>
    </row>
    <row r="28" spans="2:14" s="419" customFormat="1" ht="45" customHeight="1" x14ac:dyDescent="0.25">
      <c r="B28" s="417"/>
      <c r="C28" s="715"/>
      <c r="D28" s="708" t="s">
        <v>906</v>
      </c>
      <c r="E28" s="414" t="s">
        <v>903</v>
      </c>
      <c r="F28" s="494">
        <v>300000</v>
      </c>
      <c r="G28" s="283" t="s">
        <v>931</v>
      </c>
      <c r="H28" s="493">
        <v>60000</v>
      </c>
      <c r="I28" s="712"/>
      <c r="J28" s="418"/>
      <c r="L28" s="434"/>
      <c r="M28" s="445"/>
    </row>
    <row r="29" spans="2:14" s="419" customFormat="1" ht="59.25" customHeight="1" x14ac:dyDescent="0.25">
      <c r="B29" s="417"/>
      <c r="C29" s="715"/>
      <c r="D29" s="709"/>
      <c r="E29" s="425" t="s">
        <v>905</v>
      </c>
      <c r="F29" s="495">
        <v>50000</v>
      </c>
      <c r="G29" s="425" t="s">
        <v>932</v>
      </c>
      <c r="H29" s="493">
        <v>330000</v>
      </c>
      <c r="I29" s="712"/>
      <c r="J29" s="418"/>
      <c r="L29" s="434"/>
      <c r="M29" s="446"/>
    </row>
    <row r="30" spans="2:14" s="419" customFormat="1" ht="45" customHeight="1" x14ac:dyDescent="0.25">
      <c r="B30" s="417"/>
      <c r="C30" s="715"/>
      <c r="D30" s="710"/>
      <c r="E30" s="425" t="s">
        <v>898</v>
      </c>
      <c r="F30" s="495">
        <v>24800</v>
      </c>
      <c r="G30" s="425" t="s">
        <v>898</v>
      </c>
      <c r="H30" s="493">
        <f>+F30</f>
        <v>24800</v>
      </c>
      <c r="I30" s="712"/>
      <c r="J30" s="418"/>
    </row>
    <row r="31" spans="2:14" s="419" customFormat="1" ht="45" customHeight="1" x14ac:dyDescent="0.25">
      <c r="B31" s="417"/>
      <c r="C31" s="715"/>
      <c r="D31" s="427"/>
      <c r="E31" s="425"/>
      <c r="F31" s="426"/>
      <c r="G31" s="425" t="s">
        <v>909</v>
      </c>
      <c r="H31" s="496">
        <v>52200</v>
      </c>
      <c r="I31" s="712"/>
      <c r="J31" s="418"/>
      <c r="L31" s="434">
        <f>SUM(F24:F31)</f>
        <v>600000</v>
      </c>
      <c r="M31" s="434">
        <f>SUM(H24:H31)</f>
        <v>600000</v>
      </c>
    </row>
    <row r="32" spans="2:14" s="419" customFormat="1" ht="45.75" thickBot="1" x14ac:dyDescent="0.3">
      <c r="B32" s="417"/>
      <c r="C32" s="722"/>
      <c r="D32" s="416" t="s">
        <v>616</v>
      </c>
      <c r="E32" s="416" t="s">
        <v>902</v>
      </c>
      <c r="F32" s="317">
        <v>140200</v>
      </c>
      <c r="G32" s="317"/>
      <c r="H32" s="317">
        <f>+F32</f>
        <v>140200</v>
      </c>
      <c r="I32" s="428"/>
      <c r="J32" s="418"/>
      <c r="L32" s="434"/>
    </row>
    <row r="33" spans="2:15" s="419" customFormat="1" ht="31.5" customHeight="1" thickBot="1" x14ac:dyDescent="0.3">
      <c r="B33" s="417"/>
      <c r="C33" s="705" t="s">
        <v>878</v>
      </c>
      <c r="D33" s="706"/>
      <c r="E33" s="706"/>
      <c r="F33" s="706"/>
      <c r="G33" s="706"/>
      <c r="H33" s="706"/>
      <c r="I33" s="707"/>
      <c r="J33" s="418"/>
    </row>
    <row r="34" spans="2:15" s="419" customFormat="1" x14ac:dyDescent="0.25">
      <c r="B34" s="417"/>
      <c r="C34" s="429" t="s">
        <v>883</v>
      </c>
      <c r="D34" s="430" t="s">
        <v>873</v>
      </c>
      <c r="E34" s="430" t="s">
        <v>874</v>
      </c>
      <c r="F34" s="435" t="s">
        <v>875</v>
      </c>
      <c r="G34" s="435"/>
      <c r="H34" s="435" t="s">
        <v>876</v>
      </c>
      <c r="I34" s="431" t="s">
        <v>877</v>
      </c>
      <c r="J34" s="418"/>
    </row>
    <row r="35" spans="2:15" s="419" customFormat="1" ht="45" customHeight="1" x14ac:dyDescent="0.25">
      <c r="B35" s="417"/>
      <c r="C35" s="714" t="s">
        <v>907</v>
      </c>
      <c r="D35" s="708" t="s">
        <v>251</v>
      </c>
      <c r="E35" s="414" t="s">
        <v>909</v>
      </c>
      <c r="F35" s="273">
        <v>200000</v>
      </c>
      <c r="G35" s="273"/>
      <c r="H35" s="273">
        <f>+F35</f>
        <v>200000</v>
      </c>
      <c r="I35" s="415"/>
      <c r="J35" s="418"/>
    </row>
    <row r="36" spans="2:15" s="419" customFormat="1" x14ac:dyDescent="0.25">
      <c r="B36" s="417"/>
      <c r="C36" s="715"/>
      <c r="D36" s="709"/>
      <c r="E36" s="414" t="s">
        <v>910</v>
      </c>
      <c r="F36" s="273">
        <v>69000</v>
      </c>
      <c r="G36" s="273"/>
      <c r="H36" s="273">
        <f>+F36</f>
        <v>69000</v>
      </c>
      <c r="I36" s="415"/>
      <c r="J36" s="418"/>
    </row>
    <row r="37" spans="2:15" s="419" customFormat="1" ht="30" x14ac:dyDescent="0.25">
      <c r="B37" s="417"/>
      <c r="C37" s="715"/>
      <c r="D37" s="710"/>
      <c r="E37" s="414" t="s">
        <v>911</v>
      </c>
      <c r="F37" s="273">
        <v>50000</v>
      </c>
      <c r="G37" s="273"/>
      <c r="H37" s="273">
        <f>+F37</f>
        <v>50000</v>
      </c>
      <c r="I37" s="415"/>
      <c r="J37" s="418"/>
    </row>
    <row r="38" spans="2:15" s="419" customFormat="1" x14ac:dyDescent="0.25">
      <c r="B38" s="417"/>
      <c r="C38" s="715"/>
      <c r="D38" s="708" t="s">
        <v>617</v>
      </c>
      <c r="E38" s="414" t="s">
        <v>909</v>
      </c>
      <c r="F38" s="493">
        <v>200000</v>
      </c>
      <c r="G38" s="273" t="s">
        <v>933</v>
      </c>
      <c r="H38" s="493">
        <v>96000</v>
      </c>
      <c r="I38" s="711" t="s">
        <v>1004</v>
      </c>
      <c r="J38" s="418"/>
      <c r="M38" s="462"/>
      <c r="N38" s="408"/>
      <c r="O38" s="462"/>
    </row>
    <row r="39" spans="2:15" s="419" customFormat="1" ht="30" x14ac:dyDescent="0.25">
      <c r="B39" s="417"/>
      <c r="C39" s="715"/>
      <c r="D39" s="709"/>
      <c r="E39" s="414" t="s">
        <v>912</v>
      </c>
      <c r="F39" s="493">
        <v>1250000</v>
      </c>
      <c r="G39" s="414" t="s">
        <v>913</v>
      </c>
      <c r="H39" s="493">
        <v>3000</v>
      </c>
      <c r="I39" s="712"/>
      <c r="J39" s="418"/>
    </row>
    <row r="40" spans="2:15" s="419" customFormat="1" ht="30" x14ac:dyDescent="0.25">
      <c r="B40" s="417"/>
      <c r="C40" s="715"/>
      <c r="D40" s="709"/>
      <c r="E40" s="414" t="s">
        <v>910</v>
      </c>
      <c r="F40" s="493">
        <v>70000</v>
      </c>
      <c r="G40" s="414" t="s">
        <v>934</v>
      </c>
      <c r="H40" s="493">
        <v>2310360</v>
      </c>
      <c r="I40" s="712"/>
      <c r="J40" s="418"/>
    </row>
    <row r="41" spans="2:15" s="419" customFormat="1" ht="30" x14ac:dyDescent="0.25">
      <c r="B41" s="417"/>
      <c r="C41" s="715"/>
      <c r="D41" s="710"/>
      <c r="E41" s="414" t="s">
        <v>913</v>
      </c>
      <c r="F41" s="493">
        <v>75000</v>
      </c>
      <c r="G41" s="273" t="s">
        <v>935</v>
      </c>
      <c r="H41" s="493">
        <v>239000</v>
      </c>
      <c r="I41" s="712"/>
      <c r="J41" s="418"/>
    </row>
    <row r="42" spans="2:15" s="419" customFormat="1" x14ac:dyDescent="0.25">
      <c r="B42" s="417"/>
      <c r="C42" s="715"/>
      <c r="D42" s="708" t="s">
        <v>618</v>
      </c>
      <c r="E42" s="414" t="s">
        <v>909</v>
      </c>
      <c r="F42" s="493">
        <v>150000</v>
      </c>
      <c r="G42" s="414" t="s">
        <v>936</v>
      </c>
      <c r="H42" s="493">
        <v>132600</v>
      </c>
      <c r="I42" s="712"/>
      <c r="J42" s="418"/>
    </row>
    <row r="43" spans="2:15" s="419" customFormat="1" ht="30" x14ac:dyDescent="0.25">
      <c r="B43" s="417"/>
      <c r="C43" s="715"/>
      <c r="D43" s="709"/>
      <c r="E43" s="414" t="s">
        <v>912</v>
      </c>
      <c r="F43" s="493">
        <v>1250000</v>
      </c>
      <c r="G43" s="414" t="s">
        <v>937</v>
      </c>
      <c r="H43" s="493">
        <v>117000</v>
      </c>
      <c r="I43" s="712"/>
      <c r="J43" s="418"/>
    </row>
    <row r="44" spans="2:15" s="419" customFormat="1" ht="30" x14ac:dyDescent="0.25">
      <c r="B44" s="417"/>
      <c r="C44" s="715"/>
      <c r="D44" s="709"/>
      <c r="E44" s="414" t="s">
        <v>910</v>
      </c>
      <c r="F44" s="493">
        <v>50000</v>
      </c>
      <c r="G44" s="414" t="s">
        <v>938</v>
      </c>
      <c r="H44" s="493">
        <f>651640+120000</f>
        <v>771640</v>
      </c>
      <c r="I44" s="712"/>
      <c r="J44" s="418"/>
    </row>
    <row r="45" spans="2:15" s="419" customFormat="1" ht="30" x14ac:dyDescent="0.25">
      <c r="B45" s="417"/>
      <c r="C45" s="715"/>
      <c r="D45" s="710"/>
      <c r="E45" s="414" t="s">
        <v>913</v>
      </c>
      <c r="F45" s="493">
        <v>75000</v>
      </c>
      <c r="G45" s="273" t="s">
        <v>939</v>
      </c>
      <c r="H45" s="493">
        <f>200000-120000-23000</f>
        <v>57000</v>
      </c>
      <c r="I45" s="712"/>
      <c r="J45" s="418"/>
    </row>
    <row r="46" spans="2:15" s="419" customFormat="1" ht="45" x14ac:dyDescent="0.25">
      <c r="B46" s="417"/>
      <c r="C46" s="715"/>
      <c r="D46" s="708" t="s">
        <v>619</v>
      </c>
      <c r="E46" s="414" t="s">
        <v>914</v>
      </c>
      <c r="F46" s="493">
        <v>165000</v>
      </c>
      <c r="G46" s="414" t="s">
        <v>940</v>
      </c>
      <c r="H46" s="493">
        <v>37400</v>
      </c>
      <c r="I46" s="712"/>
      <c r="J46" s="418"/>
    </row>
    <row r="47" spans="2:15" s="419" customFormat="1" ht="30" x14ac:dyDescent="0.25">
      <c r="B47" s="417"/>
      <c r="C47" s="715"/>
      <c r="D47" s="709"/>
      <c r="E47" s="414" t="s">
        <v>915</v>
      </c>
      <c r="F47" s="493">
        <v>462000</v>
      </c>
      <c r="G47" s="414" t="s">
        <v>941</v>
      </c>
      <c r="H47" s="493">
        <v>33000</v>
      </c>
      <c r="I47" s="712"/>
      <c r="J47" s="418"/>
    </row>
    <row r="48" spans="2:15" s="419" customFormat="1" x14ac:dyDescent="0.25">
      <c r="B48" s="417"/>
      <c r="C48" s="715"/>
      <c r="D48" s="710"/>
      <c r="E48" s="414" t="s">
        <v>910</v>
      </c>
      <c r="F48" s="493">
        <v>50000</v>
      </c>
      <c r="G48" s="414"/>
      <c r="H48" s="312"/>
      <c r="I48" s="713"/>
      <c r="J48" s="418"/>
      <c r="L48" s="434">
        <f>SUM(F38:F48)</f>
        <v>3797000</v>
      </c>
      <c r="M48" s="434">
        <f>SUM(H38:H48)</f>
        <v>3797000</v>
      </c>
      <c r="N48" s="444"/>
    </row>
    <row r="49" spans="2:10" s="419" customFormat="1" x14ac:dyDescent="0.25">
      <c r="B49" s="417"/>
      <c r="C49" s="715"/>
      <c r="D49" s="708" t="s">
        <v>620</v>
      </c>
      <c r="E49" s="414" t="s">
        <v>916</v>
      </c>
      <c r="F49" s="273">
        <v>79000</v>
      </c>
      <c r="G49" s="273"/>
      <c r="H49" s="273">
        <f t="shared" ref="H49:H57" si="2">+F49</f>
        <v>79000</v>
      </c>
      <c r="I49" s="415" t="s">
        <v>926</v>
      </c>
      <c r="J49" s="418"/>
    </row>
    <row r="50" spans="2:10" s="419" customFormat="1" ht="30" x14ac:dyDescent="0.25">
      <c r="B50" s="417"/>
      <c r="C50" s="716"/>
      <c r="D50" s="710"/>
      <c r="E50" s="414" t="s">
        <v>917</v>
      </c>
      <c r="F50" s="273">
        <v>500000</v>
      </c>
      <c r="G50" s="273"/>
      <c r="H50" s="273">
        <f t="shared" si="2"/>
        <v>500000</v>
      </c>
      <c r="I50" s="415"/>
      <c r="J50" s="418"/>
    </row>
    <row r="51" spans="2:10" s="419" customFormat="1" ht="60" customHeight="1" x14ac:dyDescent="0.25">
      <c r="B51" s="417"/>
      <c r="C51" s="714" t="s">
        <v>908</v>
      </c>
      <c r="D51" s="708" t="s">
        <v>252</v>
      </c>
      <c r="E51" s="423" t="s">
        <v>301</v>
      </c>
      <c r="F51" s="424">
        <v>69000</v>
      </c>
      <c r="G51" s="424"/>
      <c r="H51" s="273">
        <f t="shared" si="2"/>
        <v>69000</v>
      </c>
      <c r="I51" s="415"/>
      <c r="J51" s="418"/>
    </row>
    <row r="52" spans="2:10" s="419" customFormat="1" x14ac:dyDescent="0.25">
      <c r="B52" s="417"/>
      <c r="C52" s="715"/>
      <c r="D52" s="710"/>
      <c r="E52" s="414" t="s">
        <v>918</v>
      </c>
      <c r="F52" s="283">
        <v>35000</v>
      </c>
      <c r="G52" s="283"/>
      <c r="H52" s="273">
        <f t="shared" si="2"/>
        <v>35000</v>
      </c>
      <c r="I52" s="415"/>
      <c r="J52" s="418"/>
    </row>
    <row r="53" spans="2:10" s="419" customFormat="1" ht="30" customHeight="1" x14ac:dyDescent="0.25">
      <c r="B53" s="417"/>
      <c r="C53" s="715"/>
      <c r="D53" s="720" t="s">
        <v>253</v>
      </c>
      <c r="E53" s="414" t="s">
        <v>919</v>
      </c>
      <c r="F53" s="283">
        <v>25000</v>
      </c>
      <c r="G53" s="283"/>
      <c r="H53" s="273">
        <f t="shared" si="2"/>
        <v>25000</v>
      </c>
      <c r="I53" s="415"/>
      <c r="J53" s="418"/>
    </row>
    <row r="54" spans="2:10" s="419" customFormat="1" ht="30" x14ac:dyDescent="0.25">
      <c r="B54" s="417"/>
      <c r="C54" s="715"/>
      <c r="D54" s="720"/>
      <c r="E54" s="414" t="s">
        <v>920</v>
      </c>
      <c r="F54" s="283">
        <v>75200</v>
      </c>
      <c r="G54" s="283"/>
      <c r="H54" s="273">
        <f t="shared" si="2"/>
        <v>75200</v>
      </c>
      <c r="I54" s="415"/>
      <c r="J54" s="418"/>
    </row>
    <row r="55" spans="2:10" s="419" customFormat="1" ht="30.75" thickBot="1" x14ac:dyDescent="0.3">
      <c r="B55" s="417"/>
      <c r="C55" s="722"/>
      <c r="D55" s="721"/>
      <c r="E55" s="416" t="s">
        <v>921</v>
      </c>
      <c r="F55" s="441">
        <v>25000</v>
      </c>
      <c r="G55" s="441"/>
      <c r="H55" s="317">
        <f t="shared" si="2"/>
        <v>25000</v>
      </c>
      <c r="I55" s="428"/>
      <c r="J55" s="418"/>
    </row>
    <row r="56" spans="2:10" s="419" customFormat="1" ht="15.75" thickBot="1" x14ac:dyDescent="0.3">
      <c r="B56" s="417"/>
      <c r="C56" s="723" t="s">
        <v>922</v>
      </c>
      <c r="D56" s="724"/>
      <c r="E56" s="725"/>
      <c r="F56" s="442">
        <v>632920</v>
      </c>
      <c r="G56" s="442"/>
      <c r="H56" s="436">
        <f t="shared" si="2"/>
        <v>632920</v>
      </c>
      <c r="I56" s="432"/>
      <c r="J56" s="418"/>
    </row>
    <row r="57" spans="2:10" s="419" customFormat="1" ht="15.75" thickBot="1" x14ac:dyDescent="0.3">
      <c r="B57" s="417"/>
      <c r="C57" s="723" t="s">
        <v>923</v>
      </c>
      <c r="D57" s="724"/>
      <c r="E57" s="725"/>
      <c r="F57" s="442">
        <v>487348</v>
      </c>
      <c r="G57" s="442"/>
      <c r="H57" s="436">
        <f t="shared" si="2"/>
        <v>487348</v>
      </c>
      <c r="I57" s="432"/>
      <c r="J57" s="418"/>
    </row>
    <row r="58" spans="2:10" s="439" customFormat="1" thickBot="1" x14ac:dyDescent="0.3">
      <c r="B58" s="437"/>
      <c r="C58" s="717" t="s">
        <v>924</v>
      </c>
      <c r="D58" s="718"/>
      <c r="E58" s="719"/>
      <c r="F58" s="443">
        <f>SUM(F9:F57)</f>
        <v>7449468</v>
      </c>
      <c r="G58" s="443"/>
      <c r="H58" s="443">
        <f>SUM(H9:H57)</f>
        <v>7449468</v>
      </c>
      <c r="I58" s="433"/>
      <c r="J58" s="438"/>
    </row>
    <row r="59" spans="2:10" ht="15.75" thickBot="1" x14ac:dyDescent="0.3">
      <c r="B59" s="391"/>
      <c r="C59" s="497"/>
      <c r="D59" s="498"/>
      <c r="E59" s="499"/>
      <c r="F59" s="500"/>
      <c r="G59" s="500"/>
      <c r="H59" s="501"/>
      <c r="I59" s="502"/>
      <c r="J59" s="392"/>
    </row>
    <row r="60" spans="2:10" ht="15.75" thickBot="1" x14ac:dyDescent="0.3">
      <c r="B60" s="394"/>
      <c r="C60" s="286"/>
      <c r="D60" s="286"/>
      <c r="E60" s="286"/>
      <c r="F60" s="286"/>
      <c r="G60" s="286"/>
      <c r="H60" s="286"/>
      <c r="I60" s="286"/>
      <c r="J60" s="395"/>
    </row>
  </sheetData>
  <mergeCells count="30">
    <mergeCell ref="D15:D17"/>
    <mergeCell ref="C15:C23"/>
    <mergeCell ref="D19:D21"/>
    <mergeCell ref="D22:D23"/>
    <mergeCell ref="C24:C32"/>
    <mergeCell ref="D24:D27"/>
    <mergeCell ref="D28:D30"/>
    <mergeCell ref="C3:I3"/>
    <mergeCell ref="D5:I5"/>
    <mergeCell ref="D9:D10"/>
    <mergeCell ref="D11:D12"/>
    <mergeCell ref="D13:D14"/>
    <mergeCell ref="C9:C14"/>
    <mergeCell ref="C6:I6"/>
    <mergeCell ref="C7:I7"/>
    <mergeCell ref="D49:D50"/>
    <mergeCell ref="C35:C50"/>
    <mergeCell ref="C58:E58"/>
    <mergeCell ref="D51:D52"/>
    <mergeCell ref="D53:D55"/>
    <mergeCell ref="C51:C55"/>
    <mergeCell ref="C56:E56"/>
    <mergeCell ref="C57:E57"/>
    <mergeCell ref="C33:I33"/>
    <mergeCell ref="D35:D37"/>
    <mergeCell ref="I24:I31"/>
    <mergeCell ref="I38:I48"/>
    <mergeCell ref="D38:D41"/>
    <mergeCell ref="D42:D45"/>
    <mergeCell ref="D46:D48"/>
  </mergeCells>
  <pageMargins left="0.31496062992125984" right="0.31496062992125984" top="0.15748031496062992" bottom="0.15748031496062992" header="0.31496062992125984" footer="0.31496062992125984"/>
  <pageSetup paperSize="9" scale="69" fitToHeight="0" orientation="landscape" r:id="rId1"/>
  <ignoredErrors>
    <ignoredError sqref="L31 L48"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I67"/>
  <sheetViews>
    <sheetView zoomScale="98" zoomScaleNormal="85" workbookViewId="0"/>
  </sheetViews>
  <sheetFormatPr defaultColWidth="11.42578125" defaultRowHeight="15" x14ac:dyDescent="0.25"/>
  <cols>
    <col min="1" max="1" width="1.42578125" style="171" customWidth="1"/>
    <col min="2" max="2" width="1.5703125" style="170" customWidth="1"/>
    <col min="3" max="3" width="10.28515625" style="170" customWidth="1"/>
    <col min="4" max="4" width="21" style="170" customWidth="1"/>
    <col min="5" max="5" width="32" style="171" customWidth="1"/>
    <col min="6" max="6" width="22.7109375" style="171" customWidth="1"/>
    <col min="7" max="7" width="13.5703125" style="171" customWidth="1"/>
    <col min="8" max="8" width="1.140625" style="171" customWidth="1"/>
    <col min="9" max="9" width="1.42578125" style="171" customWidth="1"/>
    <col min="10" max="10" width="6.7109375" style="171" customWidth="1"/>
    <col min="11" max="11" width="1.5703125" style="170" customWidth="1"/>
    <col min="12" max="12" width="10.28515625" style="170" customWidth="1"/>
    <col min="13" max="13" width="21" style="170" customWidth="1"/>
    <col min="14" max="14" width="32" style="171" customWidth="1"/>
    <col min="15" max="15" width="22.7109375" style="171" customWidth="1"/>
    <col min="16" max="16" width="13.5703125" style="171" customWidth="1"/>
    <col min="17" max="17" width="1.140625" style="171" customWidth="1"/>
    <col min="18" max="18" width="6.5703125" style="171" customWidth="1"/>
    <col min="19" max="19" width="2.28515625" style="171" customWidth="1"/>
    <col min="20" max="20" width="1.5703125" style="170" customWidth="1"/>
    <col min="21" max="21" width="10.28515625" style="170" customWidth="1"/>
    <col min="22" max="22" width="21" style="170" customWidth="1"/>
    <col min="23" max="23" width="32" style="171" customWidth="1"/>
    <col min="24" max="24" width="22.7109375" style="171" customWidth="1"/>
    <col min="25" max="25" width="13.5703125" style="171" customWidth="1"/>
    <col min="26" max="26" width="1.140625" style="171" customWidth="1"/>
    <col min="27" max="27" width="5.7109375" style="171" customWidth="1"/>
    <col min="28" max="28" width="2.140625" style="171" customWidth="1"/>
    <col min="29" max="35" width="11.42578125" style="54"/>
    <col min="36" max="16384" width="11.42578125" style="171"/>
  </cols>
  <sheetData>
    <row r="1" spans="2:27" ht="15.75" thickBot="1" x14ac:dyDescent="0.3">
      <c r="L1" s="265"/>
    </row>
    <row r="2" spans="2:27" ht="15.75" thickBot="1" x14ac:dyDescent="0.3">
      <c r="B2" s="172"/>
      <c r="C2" s="173"/>
      <c r="D2" s="173"/>
      <c r="E2" s="174"/>
      <c r="F2" s="174"/>
      <c r="G2" s="174"/>
      <c r="H2" s="175"/>
      <c r="K2" s="172"/>
      <c r="L2" s="173"/>
      <c r="M2" s="173"/>
      <c r="N2" s="174"/>
      <c r="O2" s="174"/>
      <c r="P2" s="174"/>
      <c r="Q2" s="175"/>
      <c r="T2" s="172"/>
      <c r="U2" s="173"/>
      <c r="V2" s="173"/>
      <c r="W2" s="174"/>
      <c r="X2" s="174"/>
      <c r="Y2" s="174"/>
      <c r="Z2" s="175"/>
    </row>
    <row r="3" spans="2:27" ht="21" thickBot="1" x14ac:dyDescent="0.35">
      <c r="B3" s="176"/>
      <c r="C3" s="544" t="s">
        <v>621</v>
      </c>
      <c r="D3" s="545"/>
      <c r="E3" s="545"/>
      <c r="F3" s="545"/>
      <c r="G3" s="546"/>
      <c r="H3" s="177"/>
      <c r="K3" s="176"/>
      <c r="L3" s="544" t="s">
        <v>879</v>
      </c>
      <c r="M3" s="545"/>
      <c r="N3" s="545"/>
      <c r="O3" s="545"/>
      <c r="P3" s="546"/>
      <c r="Q3" s="177"/>
      <c r="T3" s="176"/>
      <c r="U3" s="544" t="s">
        <v>880</v>
      </c>
      <c r="V3" s="545"/>
      <c r="W3" s="545"/>
      <c r="X3" s="545"/>
      <c r="Y3" s="546"/>
      <c r="Z3" s="177"/>
    </row>
    <row r="4" spans="2:27" x14ac:dyDescent="0.25">
      <c r="B4" s="547"/>
      <c r="C4" s="548"/>
      <c r="D4" s="548"/>
      <c r="E4" s="548"/>
      <c r="F4" s="548"/>
      <c r="G4" s="178"/>
      <c r="H4" s="177"/>
      <c r="K4" s="547"/>
      <c r="L4" s="548"/>
      <c r="M4" s="548"/>
      <c r="N4" s="548"/>
      <c r="O4" s="548"/>
      <c r="P4" s="178"/>
      <c r="Q4" s="177"/>
      <c r="T4" s="547"/>
      <c r="U4" s="548"/>
      <c r="V4" s="548"/>
      <c r="W4" s="548"/>
      <c r="X4" s="548"/>
      <c r="Y4" s="178"/>
      <c r="Z4" s="177"/>
    </row>
    <row r="5" spans="2:27" x14ac:dyDescent="0.25">
      <c r="B5" s="179"/>
      <c r="C5" s="549"/>
      <c r="D5" s="549"/>
      <c r="E5" s="549"/>
      <c r="F5" s="549"/>
      <c r="G5" s="202"/>
      <c r="H5" s="177"/>
      <c r="K5" s="179"/>
      <c r="L5" s="550"/>
      <c r="M5" s="550"/>
      <c r="N5" s="550"/>
      <c r="O5" s="550"/>
      <c r="P5" s="178"/>
      <c r="Q5" s="177"/>
      <c r="T5" s="179"/>
      <c r="U5" s="550"/>
      <c r="V5" s="550"/>
      <c r="W5" s="550"/>
      <c r="X5" s="550"/>
      <c r="Y5" s="178"/>
      <c r="Z5" s="177"/>
    </row>
    <row r="6" spans="2:27" x14ac:dyDescent="0.25">
      <c r="B6" s="179"/>
      <c r="C6" s="200"/>
      <c r="D6" s="201"/>
      <c r="E6" s="159"/>
      <c r="F6" s="202"/>
      <c r="G6" s="202"/>
      <c r="H6" s="177"/>
      <c r="J6" s="322"/>
      <c r="K6" s="179"/>
      <c r="L6" s="200"/>
      <c r="M6" s="201"/>
      <c r="N6" s="159"/>
      <c r="O6" s="202"/>
      <c r="P6" s="178"/>
      <c r="Q6" s="177"/>
      <c r="T6" s="179"/>
      <c r="U6" s="200"/>
      <c r="V6" s="201"/>
      <c r="W6" s="159"/>
      <c r="X6" s="202"/>
      <c r="Y6" s="202"/>
      <c r="Z6" s="177"/>
    </row>
    <row r="7" spans="2:27" ht="27" customHeight="1" x14ac:dyDescent="0.25">
      <c r="B7" s="179"/>
      <c r="C7" s="551" t="s">
        <v>468</v>
      </c>
      <c r="D7" s="551"/>
      <c r="E7" s="180">
        <f>808580+127266+1412670+125343+1749850+125948</f>
        <v>4349657</v>
      </c>
      <c r="F7" s="202"/>
      <c r="G7" s="202"/>
      <c r="H7" s="177"/>
      <c r="J7" s="181"/>
      <c r="K7" s="179"/>
      <c r="L7" s="551" t="s">
        <v>468</v>
      </c>
      <c r="M7" s="551"/>
      <c r="N7" s="180">
        <f>808580+127266+1412670+125343</f>
        <v>2473859</v>
      </c>
      <c r="O7" s="202"/>
      <c r="P7" s="178"/>
      <c r="Q7" s="177"/>
      <c r="T7" s="179"/>
      <c r="U7" s="551" t="s">
        <v>468</v>
      </c>
      <c r="V7" s="551"/>
      <c r="W7" s="180">
        <f>808580+127266+1412670+125343</f>
        <v>2473859</v>
      </c>
      <c r="X7" s="202"/>
      <c r="Y7" s="202"/>
      <c r="Z7" s="177"/>
    </row>
    <row r="8" spans="2:27" ht="27.75" customHeight="1" thickBot="1" x14ac:dyDescent="0.3">
      <c r="B8" s="179"/>
      <c r="C8" s="554" t="s">
        <v>238</v>
      </c>
      <c r="D8" s="554"/>
      <c r="E8" s="554"/>
      <c r="F8" s="554"/>
      <c r="G8" s="287"/>
      <c r="H8" s="177"/>
      <c r="K8" s="179"/>
      <c r="L8" s="554" t="s">
        <v>238</v>
      </c>
      <c r="M8" s="554"/>
      <c r="N8" s="554"/>
      <c r="O8" s="554"/>
      <c r="P8" s="178"/>
      <c r="Q8" s="177"/>
      <c r="T8" s="179"/>
      <c r="U8" s="554" t="s">
        <v>238</v>
      </c>
      <c r="V8" s="554"/>
      <c r="W8" s="554"/>
      <c r="X8" s="554"/>
      <c r="Y8" s="202"/>
      <c r="Z8" s="177"/>
    </row>
    <row r="9" spans="2:27" ht="50.1" customHeight="1" thickBot="1" x14ac:dyDescent="0.3">
      <c r="B9" s="179"/>
      <c r="C9" s="551" t="s">
        <v>868</v>
      </c>
      <c r="D9" s="551"/>
      <c r="E9" s="266"/>
      <c r="F9" s="267">
        <f>+X32+O32+F29</f>
        <v>1417113.048</v>
      </c>
      <c r="G9" s="287"/>
      <c r="H9" s="177"/>
      <c r="J9" s="182">
        <f>+F9/E7</f>
        <v>0.32579880390568727</v>
      </c>
      <c r="K9" s="179"/>
      <c r="L9" s="551" t="s">
        <v>239</v>
      </c>
      <c r="M9" s="551"/>
      <c r="N9" s="555">
        <f>+O32+X32</f>
        <v>853666.33</v>
      </c>
      <c r="O9" s="556"/>
      <c r="P9" s="178"/>
      <c r="Q9" s="177"/>
      <c r="R9" s="183">
        <f>N9/N7</f>
        <v>0.34507477184431284</v>
      </c>
      <c r="T9" s="179"/>
      <c r="U9" s="551" t="s">
        <v>240</v>
      </c>
      <c r="V9" s="551"/>
      <c r="W9" s="557">
        <f>+X32</f>
        <v>292647.59999999998</v>
      </c>
      <c r="X9" s="558"/>
      <c r="Y9" s="202"/>
      <c r="Z9" s="177"/>
      <c r="AA9" s="182">
        <f>+W9/W7</f>
        <v>0.11829599019184196</v>
      </c>
    </row>
    <row r="10" spans="2:27" ht="228" customHeight="1" thickBot="1" x14ac:dyDescent="0.3">
      <c r="B10" s="179"/>
      <c r="C10" s="551" t="s">
        <v>241</v>
      </c>
      <c r="D10" s="551"/>
      <c r="E10" s="552" t="s">
        <v>870</v>
      </c>
      <c r="F10" s="553"/>
      <c r="G10" s="202"/>
      <c r="H10" s="177"/>
      <c r="J10" s="385"/>
      <c r="K10" s="179"/>
      <c r="L10" s="551" t="s">
        <v>241</v>
      </c>
      <c r="M10" s="551"/>
      <c r="N10" s="552" t="s">
        <v>847</v>
      </c>
      <c r="O10" s="553"/>
      <c r="P10" s="178"/>
      <c r="Q10" s="177"/>
      <c r="T10" s="179"/>
      <c r="U10" s="551" t="s">
        <v>241</v>
      </c>
      <c r="V10" s="551"/>
      <c r="W10" s="552" t="s">
        <v>470</v>
      </c>
      <c r="X10" s="553"/>
      <c r="Y10" s="202"/>
      <c r="Z10" s="177"/>
    </row>
    <row r="11" spans="2:27" x14ac:dyDescent="0.25">
      <c r="B11" s="179"/>
      <c r="C11" s="201"/>
      <c r="D11" s="201"/>
      <c r="E11" s="202"/>
      <c r="F11" s="202"/>
      <c r="G11" s="202"/>
      <c r="H11" s="177"/>
      <c r="K11" s="179"/>
      <c r="L11" s="201"/>
      <c r="M11" s="201"/>
      <c r="N11" s="202"/>
      <c r="O11" s="202"/>
      <c r="P11" s="178"/>
      <c r="Q11" s="177"/>
      <c r="T11" s="179"/>
      <c r="U11" s="201"/>
      <c r="V11" s="201"/>
      <c r="W11" s="202"/>
      <c r="X11" s="202"/>
      <c r="Y11" s="202"/>
      <c r="Z11" s="177"/>
    </row>
    <row r="12" spans="2:27" ht="15.75" customHeight="1" thickBot="1" x14ac:dyDescent="0.3">
      <c r="B12" s="179"/>
      <c r="C12" s="551" t="s">
        <v>242</v>
      </c>
      <c r="D12" s="551"/>
      <c r="E12" s="202"/>
      <c r="F12" s="202"/>
      <c r="G12" s="202"/>
      <c r="H12" s="177"/>
      <c r="J12" s="184"/>
      <c r="K12" s="179"/>
      <c r="L12" s="551" t="s">
        <v>242</v>
      </c>
      <c r="M12" s="551"/>
      <c r="N12" s="202"/>
      <c r="O12" s="202"/>
      <c r="P12" s="178"/>
      <c r="Q12" s="177"/>
      <c r="T12" s="179"/>
      <c r="U12" s="551" t="s">
        <v>242</v>
      </c>
      <c r="V12" s="551"/>
      <c r="W12" s="202"/>
      <c r="X12" s="202"/>
      <c r="Y12" s="202"/>
      <c r="Z12" s="177"/>
    </row>
    <row r="13" spans="2:27" ht="50.1" customHeight="1" x14ac:dyDescent="0.25">
      <c r="B13" s="179"/>
      <c r="C13" s="551" t="s">
        <v>243</v>
      </c>
      <c r="D13" s="551"/>
      <c r="E13" s="203" t="s">
        <v>244</v>
      </c>
      <c r="F13" s="204" t="s">
        <v>245</v>
      </c>
      <c r="G13" s="202"/>
      <c r="H13" s="177"/>
      <c r="J13" s="184"/>
      <c r="K13" s="179"/>
      <c r="L13" s="551" t="s">
        <v>243</v>
      </c>
      <c r="M13" s="551"/>
      <c r="N13" s="203" t="s">
        <v>244</v>
      </c>
      <c r="O13" s="204" t="s">
        <v>245</v>
      </c>
      <c r="P13" s="178"/>
      <c r="Q13" s="177"/>
      <c r="T13" s="179"/>
      <c r="U13" s="551" t="s">
        <v>243</v>
      </c>
      <c r="V13" s="551"/>
      <c r="W13" s="203" t="s">
        <v>244</v>
      </c>
      <c r="X13" s="204" t="s">
        <v>245</v>
      </c>
      <c r="Y13" s="202"/>
      <c r="Z13" s="177"/>
    </row>
    <row r="14" spans="2:27" ht="84.75" customHeight="1" x14ac:dyDescent="0.25">
      <c r="B14" s="179"/>
      <c r="C14" s="201"/>
      <c r="D14" s="201"/>
      <c r="E14" s="268" t="s">
        <v>246</v>
      </c>
      <c r="F14" s="379">
        <v>0</v>
      </c>
      <c r="G14" s="202"/>
      <c r="H14" s="177"/>
      <c r="J14" s="184"/>
      <c r="K14" s="179"/>
      <c r="L14" s="201"/>
      <c r="M14" s="201"/>
      <c r="N14" s="260" t="s">
        <v>246</v>
      </c>
      <c r="O14" s="261">
        <v>30409.68</v>
      </c>
      <c r="P14" s="178"/>
      <c r="Q14" s="177"/>
      <c r="T14" s="179"/>
      <c r="U14" s="201"/>
      <c r="V14" s="201"/>
      <c r="W14" s="260" t="s">
        <v>246</v>
      </c>
      <c r="X14" s="261">
        <v>18158</v>
      </c>
      <c r="Y14" s="202"/>
      <c r="Z14" s="177"/>
    </row>
    <row r="15" spans="2:27" ht="45" x14ac:dyDescent="0.25">
      <c r="B15" s="179"/>
      <c r="C15" s="201"/>
      <c r="D15" s="201"/>
      <c r="E15" s="268" t="s">
        <v>247</v>
      </c>
      <c r="F15" s="379">
        <v>2566.752</v>
      </c>
      <c r="G15" s="202"/>
      <c r="H15" s="177"/>
      <c r="J15" s="184"/>
      <c r="K15" s="179"/>
      <c r="L15" s="201"/>
      <c r="M15" s="201"/>
      <c r="N15" s="260" t="s">
        <v>247</v>
      </c>
      <c r="O15" s="261">
        <v>32778.21</v>
      </c>
      <c r="P15" s="178"/>
      <c r="Q15" s="177"/>
      <c r="T15" s="179"/>
      <c r="U15" s="201"/>
      <c r="V15" s="201"/>
      <c r="W15" s="260" t="s">
        <v>247</v>
      </c>
      <c r="X15" s="261">
        <v>11342</v>
      </c>
      <c r="Y15" s="202"/>
      <c r="Z15" s="177"/>
    </row>
    <row r="16" spans="2:27" ht="48.75" customHeight="1" x14ac:dyDescent="0.25">
      <c r="B16" s="179"/>
      <c r="C16" s="201"/>
      <c r="D16" s="201"/>
      <c r="E16" s="268" t="s">
        <v>248</v>
      </c>
      <c r="F16" s="379">
        <v>7700.26</v>
      </c>
      <c r="G16" s="202"/>
      <c r="H16" s="177"/>
      <c r="J16" s="382"/>
      <c r="K16" s="179"/>
      <c r="L16" s="201"/>
      <c r="M16" s="201"/>
      <c r="N16" s="260" t="s">
        <v>248</v>
      </c>
      <c r="O16" s="261">
        <v>7934.31</v>
      </c>
      <c r="P16" s="178"/>
      <c r="Q16" s="177"/>
      <c r="T16" s="179"/>
      <c r="U16" s="201"/>
      <c r="V16" s="201"/>
      <c r="W16" s="260" t="s">
        <v>248</v>
      </c>
      <c r="X16" s="261">
        <v>1829</v>
      </c>
      <c r="Y16" s="202"/>
      <c r="Z16" s="177"/>
    </row>
    <row r="17" spans="2:26" ht="62.25" customHeight="1" x14ac:dyDescent="0.25">
      <c r="B17" s="179"/>
      <c r="C17" s="201"/>
      <c r="D17" s="201"/>
      <c r="E17" s="268" t="s">
        <v>601</v>
      </c>
      <c r="F17" s="379">
        <v>29644.22</v>
      </c>
      <c r="G17" s="202"/>
      <c r="H17" s="177"/>
      <c r="J17" s="184"/>
      <c r="K17" s="179"/>
      <c r="L17" s="201"/>
      <c r="M17" s="201"/>
      <c r="N17" s="260" t="s">
        <v>612</v>
      </c>
      <c r="O17" s="261">
        <v>139481.01999999999</v>
      </c>
      <c r="P17" s="178"/>
      <c r="Q17" s="177"/>
      <c r="T17" s="179"/>
      <c r="U17" s="201"/>
      <c r="V17" s="201"/>
      <c r="W17" s="260" t="s">
        <v>612</v>
      </c>
      <c r="X17" s="261">
        <v>76042</v>
      </c>
      <c r="Y17" s="202"/>
      <c r="Z17" s="177"/>
    </row>
    <row r="18" spans="2:26" ht="48.75" customHeight="1" x14ac:dyDescent="0.25">
      <c r="B18" s="179"/>
      <c r="C18" s="201"/>
      <c r="D18" s="201"/>
      <c r="E18" s="268" t="s">
        <v>249</v>
      </c>
      <c r="F18" s="379">
        <v>10828.096000000001</v>
      </c>
      <c r="G18" s="202"/>
      <c r="H18" s="177"/>
      <c r="J18" s="184"/>
      <c r="K18" s="179"/>
      <c r="L18" s="201"/>
      <c r="M18" s="201"/>
      <c r="N18" s="260" t="s">
        <v>249</v>
      </c>
      <c r="O18" s="261">
        <v>34928.129999999997</v>
      </c>
      <c r="P18" s="178"/>
      <c r="Q18" s="177"/>
      <c r="T18" s="179"/>
      <c r="U18" s="201"/>
      <c r="V18" s="201"/>
      <c r="W18" s="260" t="s">
        <v>249</v>
      </c>
      <c r="X18" s="261">
        <v>15865</v>
      </c>
      <c r="Y18" s="202"/>
      <c r="Z18" s="177"/>
    </row>
    <row r="19" spans="2:26" ht="63" customHeight="1" x14ac:dyDescent="0.25">
      <c r="B19" s="179"/>
      <c r="C19" s="201"/>
      <c r="D19" s="201"/>
      <c r="E19" s="268" t="s">
        <v>602</v>
      </c>
      <c r="F19" s="379">
        <v>19160.88</v>
      </c>
      <c r="G19" s="202"/>
      <c r="H19" s="177"/>
      <c r="J19" s="184"/>
      <c r="K19" s="179"/>
      <c r="L19" s="201"/>
      <c r="M19" s="201"/>
      <c r="N19" s="260" t="s">
        <v>613</v>
      </c>
      <c r="O19" s="261">
        <v>71299.11</v>
      </c>
      <c r="P19" s="178"/>
      <c r="Q19" s="177"/>
      <c r="T19" s="179"/>
      <c r="U19" s="201"/>
      <c r="V19" s="201"/>
      <c r="W19" s="260" t="s">
        <v>613</v>
      </c>
      <c r="X19" s="261">
        <v>29231</v>
      </c>
      <c r="Y19" s="202"/>
      <c r="Z19" s="177"/>
    </row>
    <row r="20" spans="2:26" ht="51" customHeight="1" x14ac:dyDescent="0.25">
      <c r="B20" s="179"/>
      <c r="C20" s="201"/>
      <c r="D20" s="201"/>
      <c r="E20" s="268" t="s">
        <v>250</v>
      </c>
      <c r="F20" s="379">
        <v>4882.68</v>
      </c>
      <c r="G20" s="202"/>
      <c r="H20" s="177"/>
      <c r="J20" s="184"/>
      <c r="K20" s="179"/>
      <c r="L20" s="201"/>
      <c r="M20" s="201"/>
      <c r="N20" s="260" t="s">
        <v>250</v>
      </c>
      <c r="O20" s="261">
        <v>13338.14</v>
      </c>
      <c r="P20" s="178"/>
      <c r="Q20" s="177"/>
      <c r="T20" s="179"/>
      <c r="U20" s="201"/>
      <c r="V20" s="201"/>
      <c r="W20" s="260" t="s">
        <v>250</v>
      </c>
      <c r="X20" s="261">
        <v>5898</v>
      </c>
      <c r="Y20" s="202"/>
      <c r="Z20" s="177"/>
    </row>
    <row r="21" spans="2:26" ht="80.25" customHeight="1" x14ac:dyDescent="0.25">
      <c r="B21" s="179"/>
      <c r="C21" s="201"/>
      <c r="D21" s="201"/>
      <c r="E21" s="268" t="s">
        <v>593</v>
      </c>
      <c r="F21" s="379">
        <v>30502.51</v>
      </c>
      <c r="G21" s="202"/>
      <c r="H21" s="177"/>
      <c r="J21" s="184"/>
      <c r="K21" s="179"/>
      <c r="L21" s="201"/>
      <c r="M21" s="201"/>
      <c r="N21" s="260" t="s">
        <v>614</v>
      </c>
      <c r="O21" s="261">
        <v>13338.14</v>
      </c>
      <c r="P21" s="178"/>
      <c r="Q21" s="177"/>
      <c r="T21" s="179"/>
      <c r="U21" s="201"/>
      <c r="V21" s="201"/>
      <c r="W21" s="260" t="s">
        <v>614</v>
      </c>
      <c r="X21" s="261">
        <v>5898</v>
      </c>
      <c r="Y21" s="202"/>
      <c r="Z21" s="177"/>
    </row>
    <row r="22" spans="2:26" ht="54.75" customHeight="1" x14ac:dyDescent="0.25">
      <c r="B22" s="179"/>
      <c r="C22" s="201"/>
      <c r="D22" s="201"/>
      <c r="E22" s="268" t="s">
        <v>604</v>
      </c>
      <c r="F22" s="379">
        <v>20406.21</v>
      </c>
      <c r="G22" s="202"/>
      <c r="H22" s="177"/>
      <c r="J22" s="184"/>
      <c r="K22" s="179"/>
      <c r="L22" s="201"/>
      <c r="M22" s="201"/>
      <c r="N22" s="260" t="s">
        <v>615</v>
      </c>
      <c r="O22" s="261">
        <v>26676.28</v>
      </c>
      <c r="P22" s="178"/>
      <c r="Q22" s="177"/>
      <c r="T22" s="179"/>
      <c r="U22" s="201"/>
      <c r="V22" s="201"/>
      <c r="W22" s="260" t="s">
        <v>615</v>
      </c>
      <c r="X22" s="261">
        <v>11796</v>
      </c>
      <c r="Y22" s="202"/>
      <c r="Z22" s="177"/>
    </row>
    <row r="23" spans="2:26" ht="44.25" customHeight="1" x14ac:dyDescent="0.25">
      <c r="B23" s="179"/>
      <c r="C23" s="201"/>
      <c r="D23" s="201"/>
      <c r="E23" s="268" t="s">
        <v>251</v>
      </c>
      <c r="F23" s="379">
        <v>123534.88</v>
      </c>
      <c r="G23" s="202"/>
      <c r="H23" s="177"/>
      <c r="J23" s="184"/>
      <c r="K23" s="179"/>
      <c r="L23" s="201"/>
      <c r="M23" s="201"/>
      <c r="N23" s="260" t="s">
        <v>616</v>
      </c>
      <c r="O23" s="261">
        <v>2644.55</v>
      </c>
      <c r="P23" s="178"/>
      <c r="Q23" s="177"/>
      <c r="T23" s="179"/>
      <c r="U23" s="201"/>
      <c r="V23" s="201"/>
      <c r="W23" s="260" t="s">
        <v>616</v>
      </c>
      <c r="X23" s="261">
        <v>0</v>
      </c>
      <c r="Y23" s="202"/>
      <c r="Z23" s="177"/>
    </row>
    <row r="24" spans="2:26" ht="78.75" customHeight="1" x14ac:dyDescent="0.25">
      <c r="B24" s="179"/>
      <c r="C24" s="201"/>
      <c r="D24" s="201"/>
      <c r="E24" s="269" t="s">
        <v>591</v>
      </c>
      <c r="F24" s="379">
        <v>213703.34</v>
      </c>
      <c r="G24" s="202"/>
      <c r="H24" s="177"/>
      <c r="J24" s="184"/>
      <c r="K24" s="179"/>
      <c r="L24" s="201"/>
      <c r="M24" s="201"/>
      <c r="N24" s="260" t="s">
        <v>251</v>
      </c>
      <c r="O24" s="261">
        <v>86315.57</v>
      </c>
      <c r="P24" s="178"/>
      <c r="Q24" s="177"/>
      <c r="T24" s="179"/>
      <c r="U24" s="201"/>
      <c r="V24" s="201"/>
      <c r="W24" s="260" t="s">
        <v>251</v>
      </c>
      <c r="X24" s="261">
        <v>0</v>
      </c>
      <c r="Y24" s="202"/>
      <c r="Z24" s="177"/>
    </row>
    <row r="25" spans="2:26" ht="44.25" customHeight="1" x14ac:dyDescent="0.25">
      <c r="B25" s="179"/>
      <c r="C25" s="201"/>
      <c r="D25" s="201"/>
      <c r="E25" s="268" t="s">
        <v>592</v>
      </c>
      <c r="F25" s="379">
        <v>0</v>
      </c>
      <c r="G25" s="202"/>
      <c r="H25" s="177"/>
      <c r="J25" s="184"/>
      <c r="K25" s="179"/>
      <c r="L25" s="201"/>
      <c r="M25" s="201"/>
      <c r="N25" s="260" t="s">
        <v>617</v>
      </c>
      <c r="O25" s="261">
        <v>0</v>
      </c>
      <c r="P25" s="178"/>
      <c r="Q25" s="177"/>
      <c r="T25" s="179"/>
      <c r="U25" s="201"/>
      <c r="V25" s="201"/>
      <c r="W25" s="260" t="s">
        <v>617</v>
      </c>
      <c r="X25" s="261">
        <v>0</v>
      </c>
      <c r="Y25" s="202"/>
      <c r="Z25" s="177"/>
    </row>
    <row r="26" spans="2:26" ht="65.25" customHeight="1" x14ac:dyDescent="0.25">
      <c r="B26" s="179"/>
      <c r="C26" s="201"/>
      <c r="D26" s="201"/>
      <c r="E26" s="268" t="s">
        <v>252</v>
      </c>
      <c r="F26" s="379">
        <v>3188.1500000000005</v>
      </c>
      <c r="G26" s="202"/>
      <c r="H26" s="177"/>
      <c r="J26" s="184"/>
      <c r="K26" s="179"/>
      <c r="L26" s="201"/>
      <c r="M26" s="201"/>
      <c r="N26" s="260" t="s">
        <v>618</v>
      </c>
      <c r="O26" s="261">
        <v>0</v>
      </c>
      <c r="P26" s="178"/>
      <c r="Q26" s="177"/>
      <c r="T26" s="179"/>
      <c r="U26" s="201"/>
      <c r="V26" s="201"/>
      <c r="W26" s="260" t="s">
        <v>618</v>
      </c>
      <c r="X26" s="261">
        <v>0</v>
      </c>
      <c r="Y26" s="202"/>
      <c r="Z26" s="177"/>
    </row>
    <row r="27" spans="2:26" ht="30" customHeight="1" x14ac:dyDescent="0.25">
      <c r="B27" s="179"/>
      <c r="C27" s="201"/>
      <c r="D27" s="201"/>
      <c r="E27" s="268" t="s">
        <v>253</v>
      </c>
      <c r="F27" s="379">
        <v>0</v>
      </c>
      <c r="G27" s="202"/>
      <c r="H27" s="177"/>
      <c r="J27" s="184"/>
      <c r="K27" s="179"/>
      <c r="L27" s="201"/>
      <c r="M27" s="201"/>
      <c r="N27" s="260" t="s">
        <v>619</v>
      </c>
      <c r="O27" s="261">
        <v>0</v>
      </c>
      <c r="P27" s="178"/>
      <c r="Q27" s="177"/>
      <c r="T27" s="179"/>
      <c r="U27" s="201"/>
      <c r="V27" s="201"/>
      <c r="W27" s="260" t="s">
        <v>619</v>
      </c>
      <c r="X27" s="261">
        <v>0</v>
      </c>
      <c r="Y27" s="202"/>
      <c r="Z27" s="177"/>
    </row>
    <row r="28" spans="2:26" ht="15.75" customHeight="1" thickBot="1" x14ac:dyDescent="0.3">
      <c r="B28" s="179"/>
      <c r="C28" s="201"/>
      <c r="D28" s="201"/>
      <c r="E28" s="205" t="s">
        <v>254</v>
      </c>
      <c r="F28" s="380">
        <v>97328.739999999991</v>
      </c>
      <c r="G28" s="202"/>
      <c r="H28" s="177"/>
      <c r="J28" s="184"/>
      <c r="K28" s="179"/>
      <c r="L28" s="201"/>
      <c r="M28" s="201"/>
      <c r="N28" s="260"/>
      <c r="O28" s="261"/>
      <c r="P28" s="178"/>
      <c r="Q28" s="177"/>
      <c r="T28" s="179"/>
      <c r="U28" s="201"/>
      <c r="V28" s="201"/>
      <c r="W28" s="260" t="s">
        <v>620</v>
      </c>
      <c r="X28" s="261">
        <v>0</v>
      </c>
      <c r="Y28" s="202"/>
      <c r="Z28" s="177"/>
    </row>
    <row r="29" spans="2:26" ht="60.75" thickBot="1" x14ac:dyDescent="0.3">
      <c r="B29" s="179"/>
      <c r="C29" s="201"/>
      <c r="D29" s="201"/>
      <c r="E29" s="206" t="s">
        <v>255</v>
      </c>
      <c r="F29" s="381">
        <f>SUM(F14:F28)</f>
        <v>563446.71799999999</v>
      </c>
      <c r="G29" s="202"/>
      <c r="H29" s="177"/>
      <c r="J29" s="184"/>
      <c r="K29" s="179"/>
      <c r="L29" s="201"/>
      <c r="M29" s="201"/>
      <c r="N29" s="260" t="s">
        <v>252</v>
      </c>
      <c r="O29" s="261">
        <v>0</v>
      </c>
      <c r="P29" s="178"/>
      <c r="Q29" s="177"/>
      <c r="T29" s="179"/>
      <c r="U29" s="201"/>
      <c r="V29" s="201"/>
      <c r="W29" s="260" t="s">
        <v>252</v>
      </c>
      <c r="X29" s="261">
        <v>0</v>
      </c>
      <c r="Y29" s="202"/>
      <c r="Z29" s="177"/>
    </row>
    <row r="30" spans="2:26" ht="30" x14ac:dyDescent="0.25">
      <c r="B30" s="179"/>
      <c r="C30" s="201"/>
      <c r="D30" s="201"/>
      <c r="E30" s="202"/>
      <c r="F30" s="202"/>
      <c r="G30" s="202"/>
      <c r="H30" s="177"/>
      <c r="J30" s="184"/>
      <c r="K30" s="179"/>
      <c r="L30" s="201"/>
      <c r="M30" s="201"/>
      <c r="N30" s="260" t="s">
        <v>253</v>
      </c>
      <c r="O30" s="261">
        <v>3352</v>
      </c>
      <c r="P30" s="178"/>
      <c r="Q30" s="177"/>
      <c r="T30" s="179"/>
      <c r="U30" s="201"/>
      <c r="V30" s="201"/>
      <c r="W30" s="260" t="s">
        <v>253</v>
      </c>
      <c r="X30" s="261">
        <v>0</v>
      </c>
      <c r="Y30" s="202"/>
      <c r="Z30" s="177"/>
    </row>
    <row r="31" spans="2:26" ht="32.25" customHeight="1" thickBot="1" x14ac:dyDescent="0.3">
      <c r="B31" s="179"/>
      <c r="C31" s="551" t="s">
        <v>256</v>
      </c>
      <c r="D31" s="551"/>
      <c r="E31" s="202"/>
      <c r="F31" s="202"/>
      <c r="G31" s="202"/>
      <c r="H31" s="177"/>
      <c r="J31" s="184"/>
      <c r="K31" s="179"/>
      <c r="L31" s="201"/>
      <c r="M31" s="201"/>
      <c r="N31" s="262" t="s">
        <v>254</v>
      </c>
      <c r="O31" s="263">
        <v>98523.590000000011</v>
      </c>
      <c r="P31" s="178"/>
      <c r="Q31" s="177"/>
      <c r="T31" s="179"/>
      <c r="U31" s="201"/>
      <c r="V31" s="201"/>
      <c r="W31" s="262" t="s">
        <v>254</v>
      </c>
      <c r="X31" s="263">
        <v>116588.6</v>
      </c>
      <c r="Y31" s="202"/>
      <c r="Z31" s="177"/>
    </row>
    <row r="32" spans="2:26" ht="50.1" customHeight="1" thickBot="1" x14ac:dyDescent="0.3">
      <c r="B32" s="179"/>
      <c r="C32" s="551" t="s">
        <v>257</v>
      </c>
      <c r="D32" s="551"/>
      <c r="E32" s="207" t="s">
        <v>244</v>
      </c>
      <c r="F32" s="208" t="s">
        <v>258</v>
      </c>
      <c r="G32" s="209" t="s">
        <v>259</v>
      </c>
      <c r="H32" s="177"/>
      <c r="K32" s="179"/>
      <c r="L32" s="201"/>
      <c r="M32" s="201"/>
      <c r="N32" s="206" t="s">
        <v>255</v>
      </c>
      <c r="O32" s="230">
        <f>SUM(O14:O31)</f>
        <v>561018.73</v>
      </c>
      <c r="P32" s="178"/>
      <c r="Q32" s="177"/>
      <c r="T32" s="179"/>
      <c r="U32" s="201"/>
      <c r="V32" s="201"/>
      <c r="W32" s="206" t="s">
        <v>255</v>
      </c>
      <c r="X32" s="230">
        <f>SUM(X14:X31)</f>
        <v>292647.59999999998</v>
      </c>
      <c r="Y32" s="202"/>
      <c r="Z32" s="177"/>
    </row>
    <row r="33" spans="2:26" ht="78" customHeight="1" thickBot="1" x14ac:dyDescent="0.3">
      <c r="B33" s="179"/>
      <c r="C33" s="201"/>
      <c r="D33" s="201"/>
      <c r="E33" s="268" t="s">
        <v>246</v>
      </c>
      <c r="F33" s="374">
        <v>2382</v>
      </c>
      <c r="G33" s="210">
        <v>42369</v>
      </c>
      <c r="H33" s="177"/>
      <c r="K33" s="185"/>
      <c r="L33" s="186"/>
      <c r="M33" s="186"/>
      <c r="N33" s="187"/>
      <c r="O33" s="187"/>
      <c r="P33" s="187"/>
      <c r="Q33" s="188"/>
      <c r="T33" s="185"/>
      <c r="U33" s="186"/>
      <c r="V33" s="186"/>
      <c r="W33" s="187"/>
      <c r="X33" s="187"/>
      <c r="Y33" s="187"/>
      <c r="Z33" s="188"/>
    </row>
    <row r="34" spans="2:26" ht="43.5" customHeight="1" x14ac:dyDescent="0.25">
      <c r="B34" s="179"/>
      <c r="C34" s="201"/>
      <c r="D34" s="201"/>
      <c r="E34" s="268" t="s">
        <v>247</v>
      </c>
      <c r="F34" s="374">
        <v>3332</v>
      </c>
      <c r="G34" s="211">
        <v>42369</v>
      </c>
      <c r="H34" s="177"/>
      <c r="K34" s="258"/>
      <c r="M34" s="264"/>
      <c r="N34" s="190"/>
      <c r="O34" s="190"/>
      <c r="P34" s="191"/>
      <c r="T34" s="258"/>
      <c r="W34" s="190"/>
      <c r="X34" s="190"/>
      <c r="Y34" s="294"/>
    </row>
    <row r="35" spans="2:26" ht="45" customHeight="1" x14ac:dyDescent="0.25">
      <c r="B35" s="179"/>
      <c r="C35" s="201"/>
      <c r="D35" s="201"/>
      <c r="E35" s="268" t="s">
        <v>248</v>
      </c>
      <c r="F35" s="374">
        <v>8387</v>
      </c>
      <c r="G35" s="211">
        <v>42369</v>
      </c>
      <c r="H35" s="177"/>
      <c r="K35" s="258"/>
      <c r="N35" s="570"/>
      <c r="O35" s="570"/>
      <c r="P35" s="191"/>
      <c r="T35" s="258"/>
      <c r="W35" s="570"/>
      <c r="X35" s="570"/>
      <c r="Y35" s="191"/>
    </row>
    <row r="36" spans="2:26" ht="60.75" customHeight="1" x14ac:dyDescent="0.25">
      <c r="B36" s="179"/>
      <c r="C36" s="201"/>
      <c r="D36" s="201"/>
      <c r="E36" s="268" t="s">
        <v>601</v>
      </c>
      <c r="F36" s="374">
        <v>3536</v>
      </c>
      <c r="G36" s="211">
        <v>42369</v>
      </c>
      <c r="H36" s="177"/>
      <c r="K36" s="258"/>
      <c r="N36" s="560"/>
      <c r="O36" s="560"/>
      <c r="P36" s="191"/>
      <c r="T36" s="258"/>
      <c r="W36" s="560"/>
      <c r="X36" s="560"/>
      <c r="Y36" s="191"/>
    </row>
    <row r="37" spans="2:26" ht="47.25" customHeight="1" x14ac:dyDescent="0.25">
      <c r="B37" s="179"/>
      <c r="C37" s="201"/>
      <c r="D37" s="201"/>
      <c r="E37" s="268" t="s">
        <v>249</v>
      </c>
      <c r="F37" s="374">
        <v>8267</v>
      </c>
      <c r="G37" s="211">
        <v>42369</v>
      </c>
      <c r="H37" s="177"/>
      <c r="K37" s="258"/>
      <c r="N37" s="191"/>
      <c r="O37" s="191"/>
      <c r="P37" s="191"/>
      <c r="T37" s="258"/>
      <c r="W37" s="191"/>
      <c r="X37" s="191"/>
      <c r="Y37" s="191"/>
    </row>
    <row r="38" spans="2:26" ht="63" customHeight="1" x14ac:dyDescent="0.25">
      <c r="B38" s="179"/>
      <c r="C38" s="201"/>
      <c r="D38" s="201"/>
      <c r="E38" s="268" t="s">
        <v>602</v>
      </c>
      <c r="F38" s="374">
        <v>14932</v>
      </c>
      <c r="G38" s="211">
        <v>42369</v>
      </c>
      <c r="H38" s="177"/>
      <c r="K38" s="258"/>
      <c r="N38" s="191"/>
      <c r="O38" s="191"/>
      <c r="P38" s="191"/>
      <c r="T38" s="258"/>
      <c r="W38" s="191"/>
      <c r="X38" s="191"/>
      <c r="Y38" s="191"/>
    </row>
    <row r="39" spans="2:26" ht="45.75" customHeight="1" x14ac:dyDescent="0.25">
      <c r="B39" s="179"/>
      <c r="C39" s="201"/>
      <c r="D39" s="201"/>
      <c r="E39" s="268" t="s">
        <v>250</v>
      </c>
      <c r="F39" s="374">
        <v>2583</v>
      </c>
      <c r="G39" s="211">
        <v>42369</v>
      </c>
      <c r="H39" s="177"/>
      <c r="K39" s="258"/>
      <c r="N39" s="560"/>
      <c r="O39" s="560"/>
      <c r="P39" s="191"/>
      <c r="T39" s="258"/>
      <c r="W39" s="560"/>
      <c r="X39" s="560"/>
      <c r="Y39" s="191"/>
    </row>
    <row r="40" spans="2:26" ht="80.25" customHeight="1" x14ac:dyDescent="0.25">
      <c r="B40" s="179"/>
      <c r="C40" s="201"/>
      <c r="D40" s="201"/>
      <c r="E40" s="268" t="s">
        <v>593</v>
      </c>
      <c r="F40" s="375">
        <f>13260+95000+60000+25000+232390</f>
        <v>425650</v>
      </c>
      <c r="G40" s="211">
        <v>42369</v>
      </c>
      <c r="H40" s="177"/>
      <c r="N40" s="560"/>
      <c r="O40" s="560"/>
      <c r="P40" s="191"/>
      <c r="W40" s="560"/>
      <c r="X40" s="560"/>
      <c r="Y40" s="191"/>
    </row>
    <row r="41" spans="2:26" ht="36.75" customHeight="1" x14ac:dyDescent="0.25">
      <c r="B41" s="179"/>
      <c r="C41" s="201"/>
      <c r="D41" s="201"/>
      <c r="E41" s="268" t="s">
        <v>604</v>
      </c>
      <c r="F41" s="374">
        <v>45000</v>
      </c>
      <c r="G41" s="211">
        <v>42369</v>
      </c>
      <c r="H41" s="177"/>
      <c r="N41" s="192"/>
      <c r="O41" s="191"/>
      <c r="P41" s="191"/>
      <c r="W41" s="192"/>
      <c r="X41" s="191"/>
      <c r="Y41" s="191"/>
    </row>
    <row r="42" spans="2:26" ht="44.25" customHeight="1" x14ac:dyDescent="0.25">
      <c r="B42" s="179"/>
      <c r="C42" s="201"/>
      <c r="D42" s="201"/>
      <c r="E42" s="268" t="s">
        <v>251</v>
      </c>
      <c r="F42" s="376">
        <v>30000</v>
      </c>
      <c r="G42" s="211">
        <v>42369</v>
      </c>
      <c r="H42" s="177"/>
      <c r="N42" s="192"/>
      <c r="O42" s="192"/>
      <c r="P42" s="193"/>
      <c r="W42" s="192"/>
      <c r="X42" s="192"/>
      <c r="Y42" s="193"/>
    </row>
    <row r="43" spans="2:26" ht="77.25" customHeight="1" x14ac:dyDescent="0.25">
      <c r="B43" s="179"/>
      <c r="C43" s="201"/>
      <c r="D43" s="201"/>
      <c r="E43" s="269" t="s">
        <v>591</v>
      </c>
      <c r="F43" s="377">
        <f>40246+((4*40000)+(3*50000)+((12+4)*50000)+(10*25000)+(11*50000)+200000+100000+50000)</f>
        <v>2300246</v>
      </c>
      <c r="G43" s="211">
        <v>42369</v>
      </c>
      <c r="H43" s="177"/>
      <c r="N43" s="194"/>
      <c r="O43" s="194"/>
      <c r="W43" s="194"/>
      <c r="X43" s="194"/>
    </row>
    <row r="44" spans="2:26" ht="46.5" customHeight="1" x14ac:dyDescent="0.25">
      <c r="B44" s="179"/>
      <c r="C44" s="201"/>
      <c r="D44" s="201"/>
      <c r="E44" s="268" t="s">
        <v>592</v>
      </c>
      <c r="F44" s="376">
        <f>570000*70%</f>
        <v>399000</v>
      </c>
      <c r="G44" s="211">
        <v>42369</v>
      </c>
      <c r="H44" s="177"/>
      <c r="N44" s="194"/>
      <c r="O44" s="194"/>
      <c r="W44" s="194"/>
      <c r="X44" s="194"/>
    </row>
    <row r="45" spans="2:26" ht="61.5" customHeight="1" x14ac:dyDescent="0.25">
      <c r="B45" s="179"/>
      <c r="C45" s="201"/>
      <c r="D45" s="201"/>
      <c r="E45" s="268" t="s">
        <v>252</v>
      </c>
      <c r="F45" s="376">
        <f>19110+10000</f>
        <v>29110</v>
      </c>
      <c r="G45" s="211">
        <v>42369</v>
      </c>
      <c r="H45" s="177"/>
    </row>
    <row r="46" spans="2:26" ht="30" x14ac:dyDescent="0.25">
      <c r="B46" s="179"/>
      <c r="C46" s="201"/>
      <c r="D46" s="201"/>
      <c r="E46" s="268" t="s">
        <v>253</v>
      </c>
      <c r="F46" s="376">
        <v>33424</v>
      </c>
      <c r="G46" s="211">
        <v>42369</v>
      </c>
      <c r="H46" s="177"/>
    </row>
    <row r="47" spans="2:26" ht="15.75" thickBot="1" x14ac:dyDescent="0.3">
      <c r="B47" s="179"/>
      <c r="C47" s="201"/>
      <c r="D47" s="201"/>
      <c r="E47" s="205" t="s">
        <v>254</v>
      </c>
      <c r="F47" s="378">
        <v>126710</v>
      </c>
      <c r="G47" s="212">
        <v>42369</v>
      </c>
      <c r="H47" s="177"/>
      <c r="L47" s="288"/>
      <c r="M47" s="288"/>
      <c r="N47" s="289"/>
      <c r="O47" s="289"/>
    </row>
    <row r="48" spans="2:26" ht="15.75" thickBot="1" x14ac:dyDescent="0.3">
      <c r="B48" s="179"/>
      <c r="C48" s="201"/>
      <c r="D48" s="201"/>
      <c r="E48" s="206" t="s">
        <v>255</v>
      </c>
      <c r="F48" s="321">
        <f>SUM(F33:F47)</f>
        <v>3432559</v>
      </c>
      <c r="G48" s="213">
        <v>42369</v>
      </c>
      <c r="H48" s="177"/>
      <c r="L48" s="290"/>
      <c r="M48" s="290"/>
      <c r="N48" s="290"/>
      <c r="O48" s="290"/>
      <c r="P48" s="322"/>
    </row>
    <row r="49" spans="2:27" x14ac:dyDescent="0.25">
      <c r="B49" s="179"/>
      <c r="C49" s="201"/>
      <c r="D49" s="201"/>
      <c r="E49" s="202"/>
      <c r="F49" s="202"/>
      <c r="G49" s="202"/>
      <c r="H49" s="177"/>
    </row>
    <row r="50" spans="2:27" ht="34.5" customHeight="1" x14ac:dyDescent="0.25">
      <c r="B50" s="179"/>
      <c r="C50" s="551" t="s">
        <v>471</v>
      </c>
      <c r="D50" s="551"/>
      <c r="E50" s="551"/>
      <c r="F50" s="551"/>
      <c r="G50" s="214"/>
      <c r="H50" s="177"/>
      <c r="M50" s="387"/>
      <c r="N50" s="387"/>
      <c r="O50" s="385"/>
    </row>
    <row r="51" spans="2:27" ht="63.75" customHeight="1" x14ac:dyDescent="0.25">
      <c r="B51" s="179"/>
      <c r="C51" s="551" t="s">
        <v>260</v>
      </c>
      <c r="D51" s="551"/>
      <c r="E51" s="561" t="s">
        <v>68</v>
      </c>
      <c r="F51" s="561"/>
      <c r="G51" s="202"/>
      <c r="H51" s="177"/>
    </row>
    <row r="52" spans="2:27" ht="15.75" thickBot="1" x14ac:dyDescent="0.3">
      <c r="B52" s="179"/>
      <c r="C52" s="562"/>
      <c r="D52" s="562"/>
      <c r="E52" s="562"/>
      <c r="F52" s="562"/>
      <c r="G52" s="202"/>
      <c r="H52" s="177"/>
    </row>
    <row r="53" spans="2:27" ht="59.25" customHeight="1" thickBot="1" x14ac:dyDescent="0.3">
      <c r="B53" s="179"/>
      <c r="C53" s="551" t="s">
        <v>469</v>
      </c>
      <c r="D53" s="551"/>
      <c r="E53" s="563">
        <v>0</v>
      </c>
      <c r="F53" s="564"/>
      <c r="G53" s="202"/>
      <c r="H53" s="177"/>
    </row>
    <row r="54" spans="2:27" ht="250.5" customHeight="1" thickBot="1" x14ac:dyDescent="0.3">
      <c r="B54" s="179"/>
      <c r="C54" s="551" t="s">
        <v>261</v>
      </c>
      <c r="D54" s="551"/>
      <c r="E54" s="565" t="s">
        <v>846</v>
      </c>
      <c r="F54" s="566"/>
      <c r="G54" s="202"/>
      <c r="H54" s="177"/>
      <c r="R54" s="195"/>
      <c r="S54" s="195"/>
    </row>
    <row r="55" spans="2:27" ht="15.75" thickBot="1" x14ac:dyDescent="0.3">
      <c r="B55" s="185"/>
      <c r="C55" s="559"/>
      <c r="D55" s="559"/>
      <c r="E55" s="196"/>
      <c r="F55" s="187"/>
      <c r="G55" s="187"/>
      <c r="H55" s="188"/>
    </row>
    <row r="56" spans="2:27" s="197" customFormat="1" ht="65.099999999999994" customHeight="1" x14ac:dyDescent="0.25">
      <c r="B56" s="189"/>
      <c r="C56" s="567"/>
      <c r="D56" s="567"/>
      <c r="E56" s="568"/>
      <c r="F56" s="568"/>
      <c r="G56" s="191"/>
      <c r="K56" s="170"/>
      <c r="L56" s="170"/>
      <c r="M56" s="170"/>
      <c r="N56" s="171"/>
      <c r="O56" s="171"/>
      <c r="P56" s="171"/>
      <c r="Q56" s="171"/>
      <c r="R56" s="171"/>
      <c r="S56" s="171"/>
      <c r="T56" s="170"/>
      <c r="U56" s="170"/>
      <c r="V56" s="170"/>
      <c r="W56" s="171"/>
      <c r="X56" s="171"/>
      <c r="Y56" s="171"/>
      <c r="Z56" s="171"/>
      <c r="AA56" s="171"/>
    </row>
    <row r="57" spans="2:27" ht="59.25" customHeight="1" x14ac:dyDescent="0.25">
      <c r="B57" s="189"/>
      <c r="C57" s="198"/>
      <c r="D57" s="198"/>
      <c r="E57" s="190"/>
      <c r="F57" s="190"/>
      <c r="G57" s="191"/>
    </row>
    <row r="58" spans="2:27" ht="50.1" customHeight="1" x14ac:dyDescent="0.25">
      <c r="B58" s="189"/>
      <c r="C58" s="569"/>
      <c r="D58" s="569"/>
      <c r="E58" s="570"/>
      <c r="F58" s="570"/>
      <c r="G58" s="191"/>
    </row>
    <row r="59" spans="2:27" ht="99.95" customHeight="1" x14ac:dyDescent="0.25">
      <c r="B59" s="189"/>
      <c r="C59" s="569"/>
      <c r="D59" s="569"/>
      <c r="E59" s="560"/>
      <c r="F59" s="560"/>
      <c r="G59" s="191"/>
      <c r="L59" s="215">
        <f>35720+77265</f>
        <v>112985</v>
      </c>
      <c r="M59" s="215">
        <f>242222.42+107070+114509.33</f>
        <v>463801.75000000006</v>
      </c>
    </row>
    <row r="60" spans="2:27" x14ac:dyDescent="0.25">
      <c r="B60" s="189"/>
      <c r="C60" s="189"/>
      <c r="D60" s="189"/>
      <c r="E60" s="191"/>
      <c r="F60" s="191"/>
      <c r="G60" s="191"/>
    </row>
    <row r="61" spans="2:27" x14ac:dyDescent="0.25">
      <c r="B61" s="189"/>
      <c r="C61" s="567"/>
      <c r="D61" s="567"/>
      <c r="E61" s="191"/>
      <c r="F61" s="191"/>
      <c r="G61" s="191"/>
    </row>
    <row r="62" spans="2:27" ht="50.1" customHeight="1" x14ac:dyDescent="0.25">
      <c r="B62" s="189"/>
      <c r="C62" s="567"/>
      <c r="D62" s="567"/>
      <c r="E62" s="560"/>
      <c r="F62" s="560"/>
      <c r="G62" s="191"/>
      <c r="R62" s="197"/>
      <c r="S62" s="197"/>
    </row>
    <row r="63" spans="2:27" ht="99.95" customHeight="1" x14ac:dyDescent="0.25">
      <c r="B63" s="189"/>
      <c r="C63" s="569"/>
      <c r="D63" s="569"/>
      <c r="E63" s="560"/>
      <c r="F63" s="560"/>
      <c r="G63" s="191"/>
    </row>
    <row r="64" spans="2:27" x14ac:dyDescent="0.25">
      <c r="B64" s="189"/>
      <c r="C64" s="199"/>
      <c r="D64" s="189"/>
      <c r="E64" s="192"/>
      <c r="F64" s="191"/>
      <c r="G64" s="191"/>
    </row>
    <row r="65" spans="2:7" x14ac:dyDescent="0.25">
      <c r="B65" s="189"/>
      <c r="C65" s="199"/>
      <c r="D65" s="199"/>
      <c r="E65" s="192"/>
      <c r="F65" s="192"/>
      <c r="G65" s="193"/>
    </row>
    <row r="66" spans="2:7" x14ac:dyDescent="0.25">
      <c r="E66" s="194"/>
      <c r="F66" s="194"/>
    </row>
    <row r="67" spans="2:7" x14ac:dyDescent="0.25">
      <c r="E67" s="194"/>
      <c r="F67" s="194"/>
    </row>
  </sheetData>
  <customSheetViews>
    <customSheetView guid="{722FF7AE-9EB3-4EE9-BF91-5A7C55CAA7B3}" scale="98" showPageBreaks="1" printArea="1" topLeftCell="A4">
      <selection activeCell="E41" sqref="E41"/>
      <pageMargins left="0.70866141732283472" right="0.70866141732283472" top="0.74803149606299213" bottom="0.74803149606299213" header="0.31496062992125984" footer="0.31496062992125984"/>
      <pageSetup paperSize="9" scale="82" orientation="portrait" r:id="rId1"/>
    </customSheetView>
    <customSheetView guid="{4A62C4F7-849D-47AD-AF9B-192A09767A51}" scale="98" topLeftCell="A49">
      <selection activeCell="J47" sqref="J47"/>
      <pageMargins left="0.70866141732283472" right="0.70866141732283472" top="0.74803149606299213" bottom="0.74803149606299213" header="0.31496062992125984" footer="0.31496062992125984"/>
      <pageSetup paperSize="9" scale="82" orientation="portrait" r:id="rId2"/>
    </customSheetView>
    <customSheetView guid="{0089DFC1-8CCE-469B-989E-F058C196E479}" scale="98">
      <pageMargins left="0.70866141732283472" right="0.70866141732283472" top="0.74803149606299213" bottom="0.74803149606299213" header="0.31496062992125984" footer="0.31496062992125984"/>
      <pageSetup paperSize="9" scale="82" orientation="portrait" r:id="rId3"/>
    </customSheetView>
    <customSheetView guid="{41721535-E70E-4DD8-A3A3-0E5AD83706D2}" scale="85" showPageBreaks="1" printArea="1" topLeftCell="A46">
      <selection activeCell="E7" sqref="E7"/>
      <pageMargins left="0.70866141732283472" right="0.70866141732283472" top="0.74803149606299213" bottom="0.74803149606299213" header="0.31496062992125984" footer="0.31496062992125984"/>
      <pageSetup paperSize="9" scale="82" orientation="portrait" r:id="rId4"/>
    </customSheetView>
  </customSheetViews>
  <mergeCells count="62">
    <mergeCell ref="N35:O35"/>
    <mergeCell ref="W35:X35"/>
    <mergeCell ref="N39:O39"/>
    <mergeCell ref="W39:X39"/>
    <mergeCell ref="N40:O40"/>
    <mergeCell ref="W40:X40"/>
    <mergeCell ref="C61:D61"/>
    <mergeCell ref="C62:D62"/>
    <mergeCell ref="E62:F62"/>
    <mergeCell ref="C63:D63"/>
    <mergeCell ref="E63:F63"/>
    <mergeCell ref="C56:D56"/>
    <mergeCell ref="E56:F56"/>
    <mergeCell ref="C58:D58"/>
    <mergeCell ref="E58:F58"/>
    <mergeCell ref="C59:D59"/>
    <mergeCell ref="E59:F59"/>
    <mergeCell ref="C55:D55"/>
    <mergeCell ref="N36:O36"/>
    <mergeCell ref="W36:X36"/>
    <mergeCell ref="C50:F50"/>
    <mergeCell ref="C51:D51"/>
    <mergeCell ref="E51:F51"/>
    <mergeCell ref="C52:F52"/>
    <mergeCell ref="C53:D53"/>
    <mergeCell ref="E53:F53"/>
    <mergeCell ref="C54:D54"/>
    <mergeCell ref="E54:F54"/>
    <mergeCell ref="C31:D31"/>
    <mergeCell ref="C32:D32"/>
    <mergeCell ref="C12:D12"/>
    <mergeCell ref="L12:M12"/>
    <mergeCell ref="U12:V12"/>
    <mergeCell ref="C13:D13"/>
    <mergeCell ref="L13:M13"/>
    <mergeCell ref="U13:V13"/>
    <mergeCell ref="W10:X10"/>
    <mergeCell ref="C8:F8"/>
    <mergeCell ref="L8:O8"/>
    <mergeCell ref="U8:X8"/>
    <mergeCell ref="C9:D9"/>
    <mergeCell ref="L9:M9"/>
    <mergeCell ref="N9:O9"/>
    <mergeCell ref="U9:V9"/>
    <mergeCell ref="W9:X9"/>
    <mergeCell ref="C10:D10"/>
    <mergeCell ref="E10:F10"/>
    <mergeCell ref="L10:M10"/>
    <mergeCell ref="N10:O10"/>
    <mergeCell ref="U10:V10"/>
    <mergeCell ref="C5:F5"/>
    <mergeCell ref="L5:O5"/>
    <mergeCell ref="U5:X5"/>
    <mergeCell ref="C7:D7"/>
    <mergeCell ref="L7:M7"/>
    <mergeCell ref="U7:V7"/>
    <mergeCell ref="C3:G3"/>
    <mergeCell ref="L3:P3"/>
    <mergeCell ref="U3:Y3"/>
    <mergeCell ref="B4:F4"/>
    <mergeCell ref="K4:O4"/>
    <mergeCell ref="T4:X4"/>
  </mergeCells>
  <dataValidations disablePrompts="1" count="2">
    <dataValidation type="list" allowBlank="1" showInputMessage="1" showErrorMessage="1" sqref="E62 W39 N39">
      <formula1>#REF!</formula1>
    </dataValidation>
    <dataValidation type="whole" allowBlank="1" showInputMessage="1" showErrorMessage="1" sqref="E58 E53 E9 W35 W9 N35 N9">
      <formula1>-999999999</formula1>
      <formula2>999999999</formula2>
    </dataValidation>
  </dataValidations>
  <pageMargins left="0.70866141732283472" right="0.70866141732283472" top="0.74803149606299213" bottom="0.74803149606299213" header="0.31496062992125984" footer="0.31496062992125984"/>
  <pageSetup paperSize="9" scale="82" orientation="portrait" r:id="rId5"/>
  <ignoredErrors>
    <ignoredError sqref="W9 N9" unlockedFormula="1"/>
  </ignoredErrors>
  <legacy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38"/>
  <sheetViews>
    <sheetView workbookViewId="0">
      <selection activeCell="J31" sqref="J31"/>
    </sheetView>
  </sheetViews>
  <sheetFormatPr defaultColWidth="9.140625" defaultRowHeight="15" x14ac:dyDescent="0.25"/>
  <cols>
    <col min="1" max="2" width="1.85546875"/>
    <col min="3" max="3" width="48.7109375"/>
    <col min="4" max="5" width="22.85546875"/>
    <col min="6" max="6" width="68.140625"/>
    <col min="7" max="7" width="2"/>
    <col min="8" max="8" width="1.5703125"/>
    <col min="9" max="1025" width="11.42578125"/>
  </cols>
  <sheetData>
    <row r="2" spans="2:18" x14ac:dyDescent="0.25">
      <c r="B2" s="8"/>
      <c r="C2" s="9"/>
      <c r="D2" s="9"/>
      <c r="E2" s="9"/>
      <c r="F2" s="9"/>
      <c r="G2" s="10"/>
    </row>
    <row r="3" spans="2:18" ht="20.25" x14ac:dyDescent="0.3">
      <c r="B3" s="11"/>
      <c r="C3" s="571" t="s">
        <v>262</v>
      </c>
      <c r="D3" s="571"/>
      <c r="E3" s="571"/>
      <c r="F3" s="571"/>
      <c r="G3" s="12"/>
    </row>
    <row r="4" spans="2:18" x14ac:dyDescent="0.25">
      <c r="B4" s="572"/>
      <c r="C4" s="572"/>
      <c r="D4" s="572"/>
      <c r="E4" s="572"/>
      <c r="F4" s="572"/>
      <c r="G4" s="12"/>
    </row>
    <row r="5" spans="2:18" x14ac:dyDescent="0.25">
      <c r="B5" s="13"/>
      <c r="C5" s="575"/>
      <c r="D5" s="575"/>
      <c r="E5" s="575"/>
      <c r="F5" s="575"/>
      <c r="G5" s="12"/>
    </row>
    <row r="6" spans="2:18" x14ac:dyDescent="0.25">
      <c r="B6" s="13"/>
      <c r="C6" s="14"/>
      <c r="D6" s="15"/>
      <c r="E6" s="14"/>
      <c r="F6" s="15"/>
      <c r="G6" s="12"/>
    </row>
    <row r="7" spans="2:18" ht="15" customHeight="1" x14ac:dyDescent="0.25">
      <c r="B7" s="13"/>
      <c r="C7" s="573" t="s">
        <v>263</v>
      </c>
      <c r="D7" s="573"/>
      <c r="E7" s="33"/>
      <c r="F7" s="15"/>
      <c r="G7" s="12"/>
    </row>
    <row r="8" spans="2:18" ht="14.1" customHeight="1" thickBot="1" x14ac:dyDescent="0.3">
      <c r="B8" s="13"/>
      <c r="C8" s="576" t="s">
        <v>264</v>
      </c>
      <c r="D8" s="576"/>
      <c r="E8" s="576"/>
      <c r="F8" s="576"/>
      <c r="G8" s="12"/>
    </row>
    <row r="9" spans="2:18" ht="14.85" customHeight="1" thickBot="1" x14ac:dyDescent="0.3">
      <c r="B9" s="13"/>
      <c r="C9" s="16" t="s">
        <v>265</v>
      </c>
      <c r="D9" s="228" t="s">
        <v>266</v>
      </c>
      <c r="E9" s="577" t="s">
        <v>267</v>
      </c>
      <c r="F9" s="577"/>
      <c r="G9" s="12"/>
    </row>
    <row r="10" spans="2:18" ht="273.75" customHeight="1" thickBot="1" x14ac:dyDescent="0.3">
      <c r="B10" s="13"/>
      <c r="C10" s="36" t="s">
        <v>268</v>
      </c>
      <c r="D10" s="532" t="s">
        <v>488</v>
      </c>
      <c r="E10" s="578" t="s">
        <v>1022</v>
      </c>
      <c r="F10" s="579"/>
      <c r="G10" s="12"/>
    </row>
    <row r="11" spans="2:18" ht="200.25" customHeight="1" thickBot="1" x14ac:dyDescent="0.3">
      <c r="B11" s="13"/>
      <c r="C11" s="229" t="s">
        <v>270</v>
      </c>
      <c r="D11" s="232" t="s">
        <v>488</v>
      </c>
      <c r="E11" s="580" t="s">
        <v>1023</v>
      </c>
      <c r="F11" s="580"/>
      <c r="G11" s="12"/>
      <c r="R11" t="s">
        <v>271</v>
      </c>
    </row>
    <row r="12" spans="2:18" ht="397.5" customHeight="1" thickBot="1" x14ac:dyDescent="0.3">
      <c r="B12" s="13"/>
      <c r="C12" s="229" t="s">
        <v>838</v>
      </c>
      <c r="D12" s="232" t="s">
        <v>275</v>
      </c>
      <c r="E12" s="581" t="s">
        <v>1024</v>
      </c>
      <c r="F12" s="581"/>
      <c r="G12" s="12"/>
    </row>
    <row r="13" spans="2:18" ht="168" customHeight="1" thickBot="1" x14ac:dyDescent="0.3">
      <c r="B13" s="13"/>
      <c r="C13" s="229" t="s">
        <v>272</v>
      </c>
      <c r="D13" s="231" t="s">
        <v>269</v>
      </c>
      <c r="E13" s="580" t="s">
        <v>1025</v>
      </c>
      <c r="F13" s="580"/>
      <c r="G13" s="12"/>
    </row>
    <row r="14" spans="2:18" ht="220.5" customHeight="1" thickBot="1" x14ac:dyDescent="0.3">
      <c r="B14" s="13"/>
      <c r="C14" s="229" t="s">
        <v>273</v>
      </c>
      <c r="D14" s="231" t="s">
        <v>269</v>
      </c>
      <c r="E14" s="580" t="s">
        <v>1018</v>
      </c>
      <c r="F14" s="580"/>
      <c r="G14" s="12"/>
    </row>
    <row r="15" spans="2:18" ht="108" customHeight="1" thickBot="1" x14ac:dyDescent="0.3">
      <c r="B15" s="13"/>
      <c r="C15" s="229" t="s">
        <v>274</v>
      </c>
      <c r="D15" s="231" t="s">
        <v>269</v>
      </c>
      <c r="E15" s="580" t="s">
        <v>1019</v>
      </c>
      <c r="F15" s="580"/>
      <c r="G15" s="12"/>
    </row>
    <row r="16" spans="2:18" ht="166.5" customHeight="1" thickBot="1" x14ac:dyDescent="0.3">
      <c r="B16" s="13"/>
      <c r="C16" s="229" t="s">
        <v>487</v>
      </c>
      <c r="D16" s="231" t="s">
        <v>488</v>
      </c>
      <c r="E16" s="582" t="s">
        <v>1020</v>
      </c>
      <c r="F16" s="583"/>
      <c r="G16" s="12"/>
    </row>
    <row r="17" spans="2:7" s="54" customFormat="1" ht="120.75" customHeight="1" thickBot="1" x14ac:dyDescent="0.3">
      <c r="B17" s="13"/>
      <c r="C17" s="533" t="s">
        <v>1005</v>
      </c>
      <c r="D17" s="534" t="s">
        <v>269</v>
      </c>
      <c r="E17" s="589" t="s">
        <v>1008</v>
      </c>
      <c r="F17" s="590"/>
      <c r="G17" s="12"/>
    </row>
    <row r="18" spans="2:7" ht="141.75" customHeight="1" thickBot="1" x14ac:dyDescent="0.3">
      <c r="B18" s="13"/>
      <c r="C18" s="227" t="s">
        <v>276</v>
      </c>
      <c r="D18" s="233" t="s">
        <v>269</v>
      </c>
      <c r="E18" s="582" t="s">
        <v>1026</v>
      </c>
      <c r="F18" s="583"/>
      <c r="G18" s="12"/>
    </row>
    <row r="19" spans="2:7" x14ac:dyDescent="0.25">
      <c r="B19" s="13"/>
      <c r="C19" s="15"/>
      <c r="D19" s="15"/>
      <c r="E19" s="15"/>
      <c r="F19" s="15"/>
      <c r="G19" s="12"/>
    </row>
    <row r="20" spans="2:7" x14ac:dyDescent="0.25">
      <c r="B20" s="13"/>
      <c r="C20" s="585" t="s">
        <v>277</v>
      </c>
      <c r="D20" s="585"/>
      <c r="E20" s="585"/>
      <c r="F20" s="585"/>
      <c r="G20" s="12"/>
    </row>
    <row r="21" spans="2:7" x14ac:dyDescent="0.25">
      <c r="B21" s="13"/>
      <c r="C21" s="586" t="s">
        <v>278</v>
      </c>
      <c r="D21" s="586"/>
      <c r="E21" s="586"/>
      <c r="F21" s="586"/>
      <c r="G21" s="12"/>
    </row>
    <row r="22" spans="2:7" ht="15.75" customHeight="1" thickBot="1" x14ac:dyDescent="0.3">
      <c r="B22" s="13"/>
      <c r="C22" s="16" t="s">
        <v>265</v>
      </c>
      <c r="D22" s="37" t="s">
        <v>266</v>
      </c>
      <c r="E22" s="577" t="s">
        <v>267</v>
      </c>
      <c r="F22" s="577"/>
      <c r="G22" s="12"/>
    </row>
    <row r="23" spans="2:7" ht="66" customHeight="1" x14ac:dyDescent="0.25">
      <c r="B23" s="13"/>
      <c r="C23" s="36" t="s">
        <v>279</v>
      </c>
      <c r="D23" s="216" t="s">
        <v>489</v>
      </c>
      <c r="E23" s="587" t="s">
        <v>1009</v>
      </c>
      <c r="F23" s="587"/>
      <c r="G23" s="12"/>
    </row>
    <row r="24" spans="2:7" ht="195.75" customHeight="1" thickBot="1" x14ac:dyDescent="0.3">
      <c r="B24" s="13"/>
      <c r="C24" s="18" t="s">
        <v>280</v>
      </c>
      <c r="D24" s="217" t="s">
        <v>269</v>
      </c>
      <c r="E24" s="588" t="s">
        <v>1021</v>
      </c>
      <c r="F24" s="588"/>
      <c r="G24" s="12"/>
    </row>
    <row r="25" spans="2:7" s="54" customFormat="1" ht="68.25" customHeight="1" thickBot="1" x14ac:dyDescent="0.3">
      <c r="B25" s="13"/>
      <c r="C25" s="535" t="s">
        <v>1006</v>
      </c>
      <c r="D25" s="536" t="s">
        <v>269</v>
      </c>
      <c r="E25" s="591" t="s">
        <v>1007</v>
      </c>
      <c r="F25" s="592"/>
      <c r="G25" s="12"/>
    </row>
    <row r="26" spans="2:7" ht="333.75" customHeight="1" x14ac:dyDescent="0.25">
      <c r="B26" s="13"/>
      <c r="C26" s="121" t="s">
        <v>281</v>
      </c>
      <c r="D26" s="357" t="s">
        <v>275</v>
      </c>
      <c r="E26" s="594" t="s">
        <v>1027</v>
      </c>
      <c r="F26" s="594"/>
      <c r="G26" s="12"/>
    </row>
    <row r="27" spans="2:7" s="259" customFormat="1" ht="290.25" customHeight="1" thickBot="1" x14ac:dyDescent="0.3">
      <c r="B27" s="13"/>
      <c r="C27" s="355" t="s">
        <v>839</v>
      </c>
      <c r="D27" s="356" t="s">
        <v>275</v>
      </c>
      <c r="E27" s="584" t="s">
        <v>1028</v>
      </c>
      <c r="F27" s="584"/>
      <c r="G27" s="12"/>
    </row>
    <row r="28" spans="2:7" x14ac:dyDescent="0.25">
      <c r="B28" s="13"/>
      <c r="C28" s="15"/>
      <c r="D28" s="15"/>
      <c r="E28" s="15"/>
      <c r="F28" s="15"/>
      <c r="G28" s="12"/>
    </row>
    <row r="29" spans="2:7" ht="31.5" customHeight="1" x14ac:dyDescent="0.25">
      <c r="B29" s="13"/>
      <c r="C29" s="595" t="s">
        <v>282</v>
      </c>
      <c r="D29" s="595"/>
      <c r="E29" s="595"/>
      <c r="F29" s="595"/>
      <c r="G29" s="12"/>
    </row>
    <row r="30" spans="2:7" ht="15.75" customHeight="1" x14ac:dyDescent="0.25">
      <c r="B30" s="13"/>
      <c r="C30" s="576" t="s">
        <v>283</v>
      </c>
      <c r="D30" s="576"/>
      <c r="E30" s="596"/>
      <c r="F30" s="596"/>
      <c r="G30" s="12"/>
    </row>
    <row r="31" spans="2:7" ht="264.75" customHeight="1" x14ac:dyDescent="0.25">
      <c r="B31" s="13"/>
      <c r="C31" s="593" t="s">
        <v>1029</v>
      </c>
      <c r="D31" s="593"/>
      <c r="E31" s="593"/>
      <c r="F31" s="593"/>
      <c r="G31" s="12"/>
    </row>
    <row r="32" spans="2:7" x14ac:dyDescent="0.25">
      <c r="B32" s="21"/>
      <c r="C32" s="22"/>
      <c r="D32" s="22"/>
      <c r="E32" s="22"/>
      <c r="F32" s="22"/>
      <c r="G32" s="23"/>
    </row>
    <row r="34" spans="3:6" x14ac:dyDescent="0.25">
      <c r="C34" s="239"/>
      <c r="F34" s="239"/>
    </row>
    <row r="35" spans="3:6" x14ac:dyDescent="0.25">
      <c r="C35" s="239"/>
    </row>
    <row r="36" spans="3:6" x14ac:dyDescent="0.25">
      <c r="C36" s="239"/>
    </row>
    <row r="37" spans="3:6" x14ac:dyDescent="0.25">
      <c r="C37" s="239"/>
    </row>
    <row r="38" spans="3:6" x14ac:dyDescent="0.25">
      <c r="C38" s="239"/>
    </row>
  </sheetData>
  <customSheetViews>
    <customSheetView guid="{722FF7AE-9EB3-4EE9-BF91-5A7C55CAA7B3}" showPageBreaks="1" fitToPage="1" printArea="1">
      <selection activeCell="E25" sqref="E25:F25"/>
      <pageMargins left="0.78740157480314965" right="0.78740157480314965" top="0.78740157480314965" bottom="0.78740157480314965" header="0.51181102362204722" footer="0.51181102362204722"/>
      <printOptions horizontalCentered="1"/>
      <pageSetup paperSize="9" scale="51" firstPageNumber="0" fitToHeight="0" orientation="portrait" r:id="rId1"/>
    </customSheetView>
    <customSheetView guid="{4A62C4F7-849D-47AD-AF9B-192A09767A51}" fitToPage="1" topLeftCell="A25">
      <selection activeCell="C29" sqref="C29:F29"/>
      <pageMargins left="0.78740157480314965" right="0.78740157480314965" top="0.78740157480314965" bottom="0.78740157480314965" header="0.51181102362204722" footer="0.51181102362204722"/>
      <printOptions horizontalCentered="1"/>
      <pageSetup paperSize="9" scale="51" firstPageNumber="0" fitToHeight="0" orientation="portrait" r:id="rId2"/>
    </customSheetView>
    <customSheetView guid="{0089DFC1-8CCE-469B-989E-F058C196E479}" fitToPage="1">
      <pageMargins left="0.78740157480314965" right="0.78740157480314965" top="0.78740157480314965" bottom="0.78740157480314965" header="0.51181102362204722" footer="0.51181102362204722"/>
      <printOptions horizontalCentered="1"/>
      <pageSetup paperSize="9" scale="51" firstPageNumber="0" fitToHeight="0" orientation="portrait" r:id="rId3"/>
    </customSheetView>
    <customSheetView guid="{41721535-E70E-4DD8-A3A3-0E5AD83706D2}" showPageBreaks="1" fitToPage="1" printArea="1" topLeftCell="A25">
      <selection activeCell="E25" sqref="E25:F25"/>
      <pageMargins left="0.78740157480314965" right="0.78740157480314965" top="0.78740157480314965" bottom="0.78740157480314965" header="0.51181102362204722" footer="0.51181102362204722"/>
      <printOptions horizontalCentered="1"/>
      <pageSetup paperSize="9" scale="51" firstPageNumber="0" fitToHeight="0" orientation="portrait" r:id="rId4"/>
    </customSheetView>
  </customSheetViews>
  <mergeCells count="27">
    <mergeCell ref="C31:F31"/>
    <mergeCell ref="E26:F26"/>
    <mergeCell ref="C29:F29"/>
    <mergeCell ref="C30:D30"/>
    <mergeCell ref="E30:F30"/>
    <mergeCell ref="E14:F14"/>
    <mergeCell ref="E15:F15"/>
    <mergeCell ref="E16:F16"/>
    <mergeCell ref="E27:F27"/>
    <mergeCell ref="E18:F18"/>
    <mergeCell ref="C20:F20"/>
    <mergeCell ref="C21:F21"/>
    <mergeCell ref="E22:F22"/>
    <mergeCell ref="E23:F23"/>
    <mergeCell ref="E24:F24"/>
    <mergeCell ref="E17:F17"/>
    <mergeCell ref="E25:F25"/>
    <mergeCell ref="E9:F9"/>
    <mergeCell ref="E10:F10"/>
    <mergeCell ref="E11:F11"/>
    <mergeCell ref="E12:F12"/>
    <mergeCell ref="E13:F13"/>
    <mergeCell ref="C3:F3"/>
    <mergeCell ref="B4:F4"/>
    <mergeCell ref="C5:F5"/>
    <mergeCell ref="C7:D7"/>
    <mergeCell ref="C8:F8"/>
  </mergeCells>
  <printOptions horizontalCentered="1"/>
  <pageMargins left="0.78740157480314965" right="0.78740157480314965" top="0.78740157480314965" bottom="0.78740157480314965" header="0.51181102362204722" footer="0.51181102362204722"/>
  <pageSetup paperSize="9" scale="51" firstPageNumber="0" fitToHeight="0"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5"/>
  <sheetViews>
    <sheetView zoomScaleNormal="100" workbookViewId="0"/>
  </sheetViews>
  <sheetFormatPr defaultColWidth="9.140625" defaultRowHeight="15" x14ac:dyDescent="0.25"/>
  <cols>
    <col min="1" max="1" width="2.140625"/>
    <col min="2" max="2" width="2.28515625"/>
    <col min="3" max="3" width="22.5703125" style="38"/>
    <col min="4" max="4" width="15.5703125"/>
    <col min="5" max="5" width="15"/>
    <col min="6" max="6" width="18.85546875"/>
    <col min="7" max="7" width="9.85546875"/>
    <col min="8" max="8" width="53.7109375"/>
    <col min="9" max="9" width="13.85546875"/>
    <col min="10" max="10" width="2.7109375"/>
    <col min="11" max="11" width="2"/>
    <col min="12" max="1010" width="11.42578125"/>
  </cols>
  <sheetData>
    <row r="1" spans="1:24" ht="15.75" thickBot="1" x14ac:dyDescent="0.3">
      <c r="A1" s="24"/>
      <c r="B1" s="24"/>
      <c r="C1" s="25"/>
      <c r="D1" s="24"/>
      <c r="E1" s="24"/>
      <c r="F1" s="24"/>
      <c r="G1" s="24"/>
      <c r="H1" s="39"/>
      <c r="I1" s="39"/>
      <c r="J1" s="24"/>
      <c r="L1" s="39"/>
      <c r="M1" s="39"/>
      <c r="N1" s="39"/>
      <c r="O1" s="39"/>
      <c r="P1" s="39"/>
      <c r="Q1" s="39"/>
      <c r="R1" s="39"/>
      <c r="S1" s="39"/>
      <c r="T1" s="39"/>
      <c r="U1" s="39"/>
      <c r="V1" s="39"/>
      <c r="W1" s="39"/>
      <c r="X1" s="39"/>
    </row>
    <row r="2" spans="1:24" ht="15.75" thickBot="1" x14ac:dyDescent="0.3">
      <c r="A2" s="24"/>
      <c r="B2" s="40"/>
      <c r="C2" s="41"/>
      <c r="D2" s="1"/>
      <c r="E2" s="1"/>
      <c r="F2" s="1"/>
      <c r="G2" s="1"/>
      <c r="H2" s="42"/>
      <c r="I2" s="42"/>
      <c r="J2" s="2"/>
      <c r="L2" s="39"/>
      <c r="M2" s="39"/>
      <c r="N2" s="39"/>
      <c r="O2" s="39"/>
      <c r="P2" s="39"/>
      <c r="Q2" s="39"/>
      <c r="R2" s="39"/>
      <c r="S2" s="39"/>
      <c r="T2" s="39"/>
      <c r="U2" s="39"/>
      <c r="V2" s="39"/>
      <c r="W2" s="39"/>
      <c r="X2" s="39"/>
    </row>
    <row r="3" spans="1:24" ht="21" thickBot="1" x14ac:dyDescent="0.35">
      <c r="A3" s="24"/>
      <c r="B3" s="11"/>
      <c r="C3" s="571" t="s">
        <v>284</v>
      </c>
      <c r="D3" s="571"/>
      <c r="E3" s="571"/>
      <c r="F3" s="571"/>
      <c r="G3" s="571"/>
      <c r="H3" s="571"/>
      <c r="I3" s="571"/>
      <c r="J3" s="43"/>
      <c r="L3" s="39"/>
      <c r="M3" s="39"/>
      <c r="N3" s="39"/>
      <c r="O3" s="39"/>
      <c r="P3" s="39"/>
      <c r="Q3" s="39"/>
      <c r="R3" s="39"/>
      <c r="S3" s="39"/>
      <c r="T3" s="39"/>
      <c r="U3" s="39"/>
      <c r="V3" s="39"/>
      <c r="W3" s="39"/>
      <c r="X3" s="39"/>
    </row>
    <row r="4" spans="1:24" ht="15" customHeight="1" x14ac:dyDescent="0.25">
      <c r="A4" s="24"/>
      <c r="B4" s="44"/>
      <c r="C4" s="599" t="s">
        <v>285</v>
      </c>
      <c r="D4" s="599"/>
      <c r="E4" s="599"/>
      <c r="F4" s="599"/>
      <c r="G4" s="599"/>
      <c r="H4" s="599"/>
      <c r="I4" s="599"/>
      <c r="J4" s="4"/>
      <c r="L4" s="39"/>
      <c r="M4" s="39"/>
      <c r="N4" s="39"/>
      <c r="O4" s="39"/>
      <c r="P4" s="39"/>
      <c r="Q4" s="39"/>
      <c r="R4" s="39"/>
      <c r="S4" s="39"/>
      <c r="T4" s="39"/>
      <c r="U4" s="39"/>
      <c r="V4" s="39"/>
      <c r="W4" s="39"/>
      <c r="X4" s="39"/>
    </row>
    <row r="5" spans="1:24" ht="15" customHeight="1" x14ac:dyDescent="0.25">
      <c r="A5" s="24"/>
      <c r="B5" s="44"/>
      <c r="C5" s="45"/>
      <c r="D5" s="45"/>
      <c r="E5" s="45"/>
      <c r="F5" s="45"/>
      <c r="G5" s="45"/>
      <c r="H5" s="45"/>
      <c r="I5" s="45"/>
      <c r="J5" s="4"/>
      <c r="L5" s="39"/>
      <c r="M5" s="39"/>
      <c r="N5" s="39"/>
      <c r="O5" s="39"/>
      <c r="P5" s="39"/>
      <c r="Q5" s="39"/>
      <c r="R5" s="39"/>
      <c r="S5" s="39"/>
      <c r="T5" s="39"/>
      <c r="U5" s="39"/>
      <c r="V5" s="39"/>
      <c r="W5" s="39"/>
      <c r="X5" s="39"/>
    </row>
    <row r="6" spans="1:24" x14ac:dyDescent="0.25">
      <c r="A6" s="24"/>
      <c r="B6" s="44"/>
      <c r="C6" s="28"/>
      <c r="D6" s="5"/>
      <c r="E6" s="5"/>
      <c r="F6" s="5"/>
      <c r="G6" s="5"/>
      <c r="H6" s="46"/>
      <c r="I6" s="46"/>
      <c r="J6" s="4"/>
      <c r="L6" s="39"/>
      <c r="M6" s="39"/>
      <c r="N6" s="39"/>
      <c r="O6" s="39"/>
      <c r="P6" s="39"/>
      <c r="Q6" s="39"/>
      <c r="R6" s="39"/>
      <c r="S6" s="39"/>
      <c r="T6" s="39"/>
      <c r="U6" s="39"/>
      <c r="V6" s="39"/>
      <c r="W6" s="39"/>
      <c r="X6" s="39"/>
    </row>
    <row r="7" spans="1:24" ht="15.75" customHeight="1" thickBot="1" x14ac:dyDescent="0.3">
      <c r="A7" s="24"/>
      <c r="B7" s="44"/>
      <c r="C7" s="28"/>
      <c r="D7" s="600" t="s">
        <v>286</v>
      </c>
      <c r="E7" s="600"/>
      <c r="F7" s="600" t="s">
        <v>287</v>
      </c>
      <c r="G7" s="600"/>
      <c r="H7" s="47" t="s">
        <v>288</v>
      </c>
      <c r="I7" s="47" t="s">
        <v>289</v>
      </c>
      <c r="J7" s="4"/>
      <c r="L7" s="39"/>
      <c r="M7" s="39"/>
      <c r="N7" s="39"/>
      <c r="O7" s="39"/>
      <c r="P7" s="39"/>
      <c r="Q7" s="39"/>
      <c r="R7" s="39"/>
      <c r="S7" s="39"/>
      <c r="T7" s="39"/>
      <c r="U7" s="39"/>
      <c r="V7" s="39"/>
      <c r="W7" s="39"/>
      <c r="X7" s="39"/>
    </row>
    <row r="8" spans="1:24" s="38" customFormat="1" ht="195.75" thickBot="1" x14ac:dyDescent="0.3">
      <c r="A8" s="25"/>
      <c r="B8" s="48"/>
      <c r="C8" s="49" t="s">
        <v>290</v>
      </c>
      <c r="D8" s="601" t="s">
        <v>594</v>
      </c>
      <c r="E8" s="601"/>
      <c r="F8" s="602" t="s">
        <v>291</v>
      </c>
      <c r="G8" s="602"/>
      <c r="H8" s="218" t="s">
        <v>1010</v>
      </c>
      <c r="I8" s="219" t="s">
        <v>18</v>
      </c>
      <c r="J8" s="50"/>
      <c r="L8" s="39"/>
      <c r="M8" s="39"/>
      <c r="N8" s="39"/>
      <c r="O8" s="39"/>
      <c r="P8" s="39"/>
      <c r="Q8" s="39"/>
      <c r="R8" s="39"/>
      <c r="S8" s="39"/>
      <c r="T8" s="39"/>
      <c r="U8" s="39"/>
      <c r="V8" s="39"/>
      <c r="W8" s="39"/>
      <c r="X8" s="39"/>
    </row>
    <row r="9" spans="1:24" s="38" customFormat="1" ht="150.75" thickBot="1" x14ac:dyDescent="0.3">
      <c r="A9" s="25"/>
      <c r="B9" s="48"/>
      <c r="C9" s="49"/>
      <c r="D9" s="601" t="s">
        <v>293</v>
      </c>
      <c r="E9" s="601"/>
      <c r="F9" s="602"/>
      <c r="G9" s="602"/>
      <c r="H9" s="218" t="s">
        <v>678</v>
      </c>
      <c r="I9" s="219" t="s">
        <v>18</v>
      </c>
      <c r="J9" s="50"/>
      <c r="L9" s="39"/>
      <c r="M9" s="39"/>
      <c r="N9" s="39"/>
      <c r="O9" s="39"/>
      <c r="P9" s="39"/>
      <c r="Q9" s="39"/>
      <c r="R9" s="39"/>
      <c r="S9" s="39"/>
      <c r="T9" s="39"/>
      <c r="U9" s="39"/>
      <c r="V9" s="39"/>
      <c r="W9" s="39"/>
      <c r="X9" s="39"/>
    </row>
    <row r="10" spans="1:24" s="38" customFormat="1" ht="139.5" customHeight="1" thickBot="1" x14ac:dyDescent="0.3">
      <c r="A10" s="25"/>
      <c r="B10" s="48"/>
      <c r="C10" s="49"/>
      <c r="D10" s="603" t="s">
        <v>294</v>
      </c>
      <c r="E10" s="603"/>
      <c r="F10" s="602"/>
      <c r="G10" s="602"/>
      <c r="H10" s="218" t="s">
        <v>679</v>
      </c>
      <c r="I10" s="219" t="s">
        <v>18</v>
      </c>
      <c r="J10" s="50"/>
      <c r="L10" s="39"/>
      <c r="M10" s="39"/>
      <c r="N10" s="39"/>
      <c r="O10" s="39"/>
      <c r="P10" s="39"/>
      <c r="Q10" s="39"/>
      <c r="R10" s="39"/>
      <c r="S10" s="39"/>
      <c r="T10" s="39"/>
      <c r="U10" s="39"/>
      <c r="V10" s="39"/>
      <c r="W10" s="39"/>
      <c r="X10" s="39"/>
    </row>
    <row r="11" spans="1:24" s="38" customFormat="1" ht="350.25" customHeight="1" thickBot="1" x14ac:dyDescent="0.3">
      <c r="A11" s="25"/>
      <c r="B11" s="48"/>
      <c r="C11" s="49"/>
      <c r="D11" s="597" t="s">
        <v>595</v>
      </c>
      <c r="E11" s="597"/>
      <c r="F11" s="598" t="s">
        <v>295</v>
      </c>
      <c r="G11" s="598"/>
      <c r="H11" s="218" t="s">
        <v>864</v>
      </c>
      <c r="I11" s="219" t="s">
        <v>18</v>
      </c>
      <c r="J11" s="50"/>
      <c r="L11" s="39"/>
      <c r="M11" s="39"/>
      <c r="N11" s="39"/>
      <c r="O11" s="39"/>
      <c r="P11" s="39"/>
      <c r="Q11" s="39"/>
      <c r="R11" s="39"/>
      <c r="S11" s="39"/>
      <c r="T11" s="39"/>
      <c r="U11" s="39"/>
      <c r="V11" s="39"/>
      <c r="W11" s="39"/>
      <c r="X11" s="39"/>
    </row>
    <row r="12" spans="1:24" s="38" customFormat="1" ht="165.75" thickBot="1" x14ac:dyDescent="0.3">
      <c r="A12" s="25"/>
      <c r="B12" s="48"/>
      <c r="C12" s="49"/>
      <c r="D12" s="604" t="s">
        <v>596</v>
      </c>
      <c r="E12" s="604"/>
      <c r="F12" s="602" t="s">
        <v>296</v>
      </c>
      <c r="G12" s="602"/>
      <c r="H12" s="220" t="s">
        <v>835</v>
      </c>
      <c r="I12" s="219" t="s">
        <v>18</v>
      </c>
      <c r="J12" s="50"/>
      <c r="L12" s="39"/>
      <c r="M12" s="39"/>
      <c r="N12" s="39"/>
      <c r="O12" s="39"/>
      <c r="P12" s="39"/>
      <c r="Q12" s="39"/>
      <c r="R12" s="39"/>
      <c r="S12" s="39"/>
      <c r="T12" s="39"/>
      <c r="U12" s="39"/>
      <c r="V12" s="39"/>
      <c r="W12" s="39"/>
      <c r="X12" s="39"/>
    </row>
    <row r="13" spans="1:24" s="38" customFormat="1" ht="408.75" customHeight="1" thickBot="1" x14ac:dyDescent="0.3">
      <c r="A13" s="25"/>
      <c r="B13" s="48"/>
      <c r="C13" s="49"/>
      <c r="D13" s="604" t="s">
        <v>494</v>
      </c>
      <c r="E13" s="604"/>
      <c r="F13" s="602" t="s">
        <v>297</v>
      </c>
      <c r="G13" s="602"/>
      <c r="H13" s="220" t="s">
        <v>854</v>
      </c>
      <c r="I13" s="219" t="s">
        <v>18</v>
      </c>
      <c r="J13" s="50"/>
      <c r="L13" s="39"/>
      <c r="M13" s="39"/>
      <c r="N13" s="39"/>
      <c r="O13" s="39"/>
      <c r="P13" s="39"/>
      <c r="Q13" s="39"/>
      <c r="R13" s="39"/>
      <c r="S13" s="39"/>
      <c r="T13" s="39"/>
      <c r="U13" s="39"/>
      <c r="V13" s="39"/>
      <c r="W13" s="39"/>
      <c r="X13" s="39"/>
    </row>
    <row r="14" spans="1:24" s="38" customFormat="1" ht="195.75" thickBot="1" x14ac:dyDescent="0.3">
      <c r="A14" s="25"/>
      <c r="B14" s="48"/>
      <c r="C14" s="49"/>
      <c r="D14" s="597" t="s">
        <v>298</v>
      </c>
      <c r="E14" s="597"/>
      <c r="F14" s="602"/>
      <c r="G14" s="602"/>
      <c r="H14" s="220" t="s">
        <v>860</v>
      </c>
      <c r="I14" s="219" t="s">
        <v>18</v>
      </c>
      <c r="J14" s="50"/>
      <c r="L14" s="39"/>
      <c r="M14" s="39"/>
      <c r="N14" s="39"/>
      <c r="O14" s="39"/>
      <c r="P14" s="39"/>
      <c r="Q14" s="39"/>
      <c r="R14" s="39"/>
      <c r="S14" s="39"/>
      <c r="T14" s="39"/>
      <c r="U14" s="39"/>
      <c r="V14" s="39"/>
      <c r="W14" s="39"/>
      <c r="X14" s="39"/>
    </row>
    <row r="15" spans="1:24" ht="300.75" thickBot="1" x14ac:dyDescent="0.3">
      <c r="A15" s="25"/>
      <c r="B15" s="48"/>
      <c r="C15" s="49"/>
      <c r="D15" s="604" t="s">
        <v>1011</v>
      </c>
      <c r="E15" s="604"/>
      <c r="F15" s="604" t="s">
        <v>1012</v>
      </c>
      <c r="G15" s="604"/>
      <c r="H15" s="353" t="s">
        <v>836</v>
      </c>
      <c r="I15" s="219" t="s">
        <v>18</v>
      </c>
      <c r="J15" s="50"/>
      <c r="K15" s="38"/>
      <c r="L15" s="39"/>
      <c r="M15" s="39"/>
      <c r="N15" s="39"/>
      <c r="O15" s="39"/>
      <c r="P15" s="39"/>
      <c r="Q15" s="39"/>
      <c r="R15" s="39"/>
      <c r="S15" s="39"/>
      <c r="T15" s="39"/>
      <c r="U15" s="39"/>
      <c r="V15" s="39"/>
      <c r="W15" s="39"/>
      <c r="X15" s="39"/>
    </row>
    <row r="16" spans="1:24" ht="232.5" customHeight="1" thickBot="1" x14ac:dyDescent="0.3">
      <c r="A16" s="25"/>
      <c r="B16" s="48"/>
      <c r="C16" s="49"/>
      <c r="D16" s="604" t="s">
        <v>597</v>
      </c>
      <c r="E16" s="604"/>
      <c r="F16" s="606" t="s">
        <v>299</v>
      </c>
      <c r="G16" s="606"/>
      <c r="H16" s="353" t="s">
        <v>837</v>
      </c>
      <c r="I16" s="219" t="s">
        <v>18</v>
      </c>
      <c r="J16" s="50"/>
      <c r="K16" s="38"/>
      <c r="L16" s="39"/>
      <c r="M16" s="39"/>
      <c r="N16" s="39"/>
      <c r="O16" s="39"/>
      <c r="P16" s="39"/>
      <c r="Q16" s="39"/>
      <c r="R16" s="39"/>
      <c r="S16" s="39"/>
      <c r="T16" s="39"/>
      <c r="U16" s="39"/>
      <c r="V16" s="39"/>
      <c r="W16" s="39"/>
      <c r="X16" s="39"/>
    </row>
    <row r="17" spans="1:24" ht="300.75" thickBot="1" x14ac:dyDescent="0.3">
      <c r="A17" s="25"/>
      <c r="B17" s="48"/>
      <c r="C17" s="49"/>
      <c r="D17" s="604" t="s">
        <v>598</v>
      </c>
      <c r="E17" s="604"/>
      <c r="F17" s="605" t="s">
        <v>307</v>
      </c>
      <c r="G17" s="605"/>
      <c r="H17" s="354" t="s">
        <v>865</v>
      </c>
      <c r="I17" s="219" t="s">
        <v>18</v>
      </c>
      <c r="J17" s="50"/>
      <c r="K17" s="38"/>
      <c r="L17" s="39"/>
      <c r="M17" s="39"/>
      <c r="N17" s="39"/>
      <c r="O17" s="39"/>
      <c r="P17" s="39"/>
      <c r="Q17" s="39"/>
      <c r="R17" s="39"/>
      <c r="S17" s="39"/>
      <c r="T17" s="39"/>
      <c r="U17" s="39"/>
      <c r="V17" s="39"/>
      <c r="W17" s="39"/>
      <c r="X17" s="39"/>
    </row>
    <row r="18" spans="1:24" ht="135.75" thickBot="1" x14ac:dyDescent="0.3">
      <c r="A18" s="25"/>
      <c r="B18" s="48"/>
      <c r="C18" s="49"/>
      <c r="D18" s="597" t="s">
        <v>599</v>
      </c>
      <c r="E18" s="597"/>
      <c r="F18" s="605" t="s">
        <v>308</v>
      </c>
      <c r="G18" s="605"/>
      <c r="H18" s="324" t="s">
        <v>866</v>
      </c>
      <c r="I18" s="219" t="s">
        <v>18</v>
      </c>
      <c r="J18" s="50"/>
      <c r="K18" s="38"/>
      <c r="L18" s="39"/>
      <c r="M18" s="39"/>
      <c r="N18" s="39"/>
      <c r="O18" s="39"/>
      <c r="P18" s="39"/>
      <c r="Q18" s="39"/>
      <c r="R18" s="39"/>
      <c r="S18" s="39"/>
      <c r="T18" s="39"/>
      <c r="U18" s="39"/>
      <c r="V18" s="39"/>
      <c r="W18" s="39"/>
      <c r="X18" s="39"/>
    </row>
    <row r="19" spans="1:24" ht="105.75" thickBot="1" x14ac:dyDescent="0.3">
      <c r="A19" s="25"/>
      <c r="B19" s="48"/>
      <c r="C19" s="49"/>
      <c r="D19" s="604" t="s">
        <v>603</v>
      </c>
      <c r="E19" s="604"/>
      <c r="F19" s="605" t="s">
        <v>300</v>
      </c>
      <c r="G19" s="605"/>
      <c r="H19" s="324" t="s">
        <v>841</v>
      </c>
      <c r="I19" s="219" t="s">
        <v>26</v>
      </c>
      <c r="J19" s="50"/>
      <c r="K19" s="38"/>
      <c r="L19" s="39"/>
      <c r="M19" s="39"/>
      <c r="N19" s="39"/>
      <c r="O19" s="39"/>
      <c r="P19" s="39"/>
      <c r="Q19" s="39"/>
      <c r="R19" s="39"/>
      <c r="S19" s="39"/>
      <c r="T19" s="39"/>
      <c r="U19" s="39"/>
      <c r="V19" s="39"/>
      <c r="W19" s="39"/>
      <c r="X19" s="39"/>
    </row>
    <row r="20" spans="1:24" ht="180.75" thickBot="1" x14ac:dyDescent="0.3">
      <c r="A20" s="25"/>
      <c r="B20" s="48"/>
      <c r="C20" s="30"/>
      <c r="D20" s="604" t="s">
        <v>495</v>
      </c>
      <c r="E20" s="604"/>
      <c r="F20" s="605" t="s">
        <v>301</v>
      </c>
      <c r="G20" s="605"/>
      <c r="H20" s="220" t="s">
        <v>861</v>
      </c>
      <c r="I20" s="219" t="s">
        <v>18</v>
      </c>
      <c r="J20" s="50"/>
      <c r="K20" s="38"/>
      <c r="L20" s="39"/>
      <c r="M20" s="39"/>
      <c r="N20" s="39"/>
      <c r="O20" s="39"/>
      <c r="P20" s="39"/>
      <c r="Q20" s="39"/>
      <c r="R20" s="39"/>
      <c r="S20" s="39"/>
      <c r="T20" s="39"/>
      <c r="U20" s="39"/>
      <c r="V20" s="39"/>
      <c r="W20" s="39"/>
      <c r="X20" s="39"/>
    </row>
    <row r="21" spans="1:24" ht="162.75" customHeight="1" thickBot="1" x14ac:dyDescent="0.3">
      <c r="A21" s="25"/>
      <c r="B21" s="48"/>
      <c r="C21" s="30"/>
      <c r="D21" s="604" t="s">
        <v>600</v>
      </c>
      <c r="E21" s="604"/>
      <c r="F21" s="605" t="s">
        <v>301</v>
      </c>
      <c r="G21" s="605"/>
      <c r="H21" s="220" t="s">
        <v>496</v>
      </c>
      <c r="I21" s="219" t="s">
        <v>18</v>
      </c>
      <c r="J21" s="50"/>
      <c r="K21" s="38"/>
      <c r="L21" s="39"/>
      <c r="M21" s="39"/>
      <c r="N21" s="39"/>
      <c r="O21" s="39"/>
      <c r="P21" s="39"/>
      <c r="Q21" s="39"/>
      <c r="R21" s="39"/>
      <c r="S21" s="39"/>
      <c r="T21" s="39"/>
      <c r="U21" s="39"/>
      <c r="V21" s="39"/>
      <c r="W21" s="39"/>
      <c r="X21" s="39"/>
    </row>
    <row r="22" spans="1:24" ht="18.75" customHeight="1" thickBot="1" x14ac:dyDescent="0.3">
      <c r="A22" s="25"/>
      <c r="B22" s="48"/>
      <c r="C22" s="30"/>
      <c r="D22" s="29"/>
      <c r="E22" s="29"/>
      <c r="F22" s="29"/>
      <c r="G22" s="29"/>
      <c r="H22" s="51" t="s">
        <v>302</v>
      </c>
      <c r="I22" s="238" t="s">
        <v>18</v>
      </c>
      <c r="J22" s="50"/>
      <c r="L22" s="39"/>
      <c r="M22" s="39"/>
      <c r="N22" s="39"/>
      <c r="O22" s="39"/>
      <c r="P22" s="39"/>
      <c r="Q22" s="39"/>
      <c r="R22" s="39"/>
      <c r="S22" s="39"/>
      <c r="T22" s="39"/>
      <c r="U22" s="39"/>
      <c r="V22" s="39"/>
      <c r="W22" s="39"/>
      <c r="X22" s="39"/>
    </row>
    <row r="23" spans="1:24" ht="18.75" customHeight="1" x14ac:dyDescent="0.25">
      <c r="A23" s="25"/>
      <c r="B23" s="48"/>
      <c r="C23" s="30"/>
      <c r="D23" s="29"/>
      <c r="E23" s="29"/>
      <c r="F23" s="29"/>
      <c r="G23" s="29"/>
      <c r="H23" s="52"/>
      <c r="I23" s="28"/>
      <c r="J23" s="50"/>
      <c r="L23" s="39"/>
      <c r="M23" s="39"/>
      <c r="N23" s="39"/>
      <c r="O23" s="39"/>
      <c r="P23" s="39"/>
      <c r="Q23" s="39"/>
      <c r="R23" s="39"/>
      <c r="S23" s="39"/>
      <c r="T23" s="39"/>
      <c r="U23" s="39"/>
      <c r="V23" s="39"/>
      <c r="W23" s="39"/>
      <c r="X23" s="39"/>
    </row>
    <row r="24" spans="1:24" ht="15.75" thickBot="1" x14ac:dyDescent="0.3">
      <c r="A24" s="25"/>
      <c r="B24" s="48"/>
      <c r="C24" s="30"/>
      <c r="D24" s="607" t="s">
        <v>303</v>
      </c>
      <c r="E24" s="607"/>
      <c r="F24" s="607"/>
      <c r="G24" s="607"/>
      <c r="H24" s="607"/>
      <c r="I24" s="607"/>
      <c r="J24" s="50"/>
      <c r="L24" s="39"/>
      <c r="M24" s="39"/>
      <c r="N24" s="39"/>
      <c r="O24" s="39"/>
      <c r="P24" s="39"/>
      <c r="Q24" s="39"/>
      <c r="R24" s="39"/>
      <c r="S24" s="39"/>
      <c r="T24" s="39"/>
      <c r="U24" s="39"/>
      <c r="V24" s="39"/>
      <c r="W24" s="39"/>
      <c r="X24" s="39"/>
    </row>
    <row r="25" spans="1:24" ht="15.75" thickBot="1" x14ac:dyDescent="0.3">
      <c r="A25" s="25"/>
      <c r="B25" s="48"/>
      <c r="C25" s="30"/>
      <c r="D25" s="3" t="s">
        <v>74</v>
      </c>
      <c r="E25" s="608" t="s">
        <v>304</v>
      </c>
      <c r="F25" s="608"/>
      <c r="G25" s="608"/>
      <c r="H25" s="608"/>
      <c r="I25" s="29"/>
      <c r="J25" s="50"/>
      <c r="L25" s="39"/>
      <c r="M25" s="39"/>
      <c r="N25" s="39"/>
      <c r="O25" s="39"/>
      <c r="P25" s="39"/>
      <c r="Q25" s="39"/>
      <c r="R25" s="39"/>
      <c r="S25" s="39"/>
      <c r="T25" s="39"/>
      <c r="U25" s="39"/>
      <c r="V25" s="39"/>
      <c r="W25" s="39"/>
      <c r="X25" s="39"/>
    </row>
    <row r="26" spans="1:24" ht="15.75" thickBot="1" x14ac:dyDescent="0.3">
      <c r="A26" s="25"/>
      <c r="B26" s="48"/>
      <c r="C26" s="30"/>
      <c r="D26" s="3" t="s">
        <v>77</v>
      </c>
      <c r="E26" s="609" t="s">
        <v>82</v>
      </c>
      <c r="F26" s="609"/>
      <c r="G26" s="609"/>
      <c r="H26" s="609"/>
      <c r="I26" s="29"/>
      <c r="J26" s="50"/>
      <c r="L26" s="39"/>
      <c r="M26" s="39"/>
      <c r="N26" s="39"/>
      <c r="O26" s="39"/>
      <c r="P26" s="39"/>
      <c r="Q26" s="39"/>
      <c r="R26" s="39"/>
      <c r="S26" s="39"/>
      <c r="T26" s="39"/>
      <c r="U26" s="39"/>
      <c r="V26" s="39"/>
      <c r="W26" s="39"/>
      <c r="X26" s="39"/>
    </row>
    <row r="27" spans="1:24" ht="13.5" customHeight="1" x14ac:dyDescent="0.25">
      <c r="A27" s="25"/>
      <c r="B27" s="48"/>
      <c r="C27" s="30"/>
      <c r="D27" s="29"/>
      <c r="E27" s="29"/>
      <c r="F27" s="29"/>
      <c r="G27" s="29"/>
      <c r="H27" s="29"/>
      <c r="I27" s="29"/>
      <c r="J27" s="50"/>
      <c r="L27" s="39"/>
      <c r="M27" s="39"/>
      <c r="N27" s="39"/>
      <c r="O27" s="39"/>
      <c r="P27" s="39"/>
      <c r="Q27" s="39"/>
      <c r="R27" s="39"/>
      <c r="S27" s="39"/>
      <c r="T27" s="39"/>
      <c r="U27" s="39"/>
      <c r="V27" s="39"/>
      <c r="W27" s="39"/>
      <c r="X27" s="39"/>
    </row>
    <row r="28" spans="1:24" ht="30.75" customHeight="1" thickBot="1" x14ac:dyDescent="0.3">
      <c r="A28" s="25"/>
      <c r="B28" s="48"/>
      <c r="C28" s="574" t="s">
        <v>305</v>
      </c>
      <c r="D28" s="574"/>
      <c r="E28" s="574"/>
      <c r="F28" s="574"/>
      <c r="G28" s="574"/>
      <c r="H28" s="574"/>
      <c r="I28" s="46"/>
      <c r="J28" s="50"/>
      <c r="L28" s="39"/>
      <c r="M28" s="39"/>
      <c r="N28" s="39"/>
      <c r="O28" s="39"/>
      <c r="P28" s="39"/>
      <c r="Q28" s="39"/>
      <c r="R28" s="39"/>
      <c r="S28" s="39"/>
      <c r="T28" s="39"/>
      <c r="U28" s="39"/>
      <c r="V28" s="39"/>
      <c r="W28" s="39"/>
      <c r="X28" s="39"/>
    </row>
    <row r="29" spans="1:24" ht="70.5" customHeight="1" thickBot="1" x14ac:dyDescent="0.3">
      <c r="A29" s="25"/>
      <c r="B29" s="48"/>
      <c r="C29" s="34"/>
      <c r="D29" s="610" t="s">
        <v>1014</v>
      </c>
      <c r="E29" s="610"/>
      <c r="F29" s="610"/>
      <c r="G29" s="610"/>
      <c r="H29" s="610"/>
      <c r="I29" s="610"/>
      <c r="J29" s="50"/>
      <c r="L29" s="39"/>
      <c r="M29" s="39"/>
      <c r="N29" s="39"/>
      <c r="O29" s="39"/>
      <c r="P29" s="39"/>
      <c r="Q29" s="39"/>
      <c r="R29" s="39"/>
      <c r="S29" s="39"/>
      <c r="T29" s="39"/>
      <c r="U29" s="39"/>
      <c r="V29" s="39"/>
      <c r="W29" s="39"/>
      <c r="X29" s="39"/>
    </row>
    <row r="30" spans="1:24" ht="70.5" customHeight="1" thickBot="1" x14ac:dyDescent="0.3">
      <c r="A30" s="25"/>
      <c r="B30" s="48"/>
      <c r="C30" s="34"/>
      <c r="D30" s="610"/>
      <c r="E30" s="610"/>
      <c r="F30" s="610"/>
      <c r="G30" s="610"/>
      <c r="H30" s="610"/>
      <c r="I30" s="610"/>
      <c r="J30" s="50"/>
      <c r="L30" s="39"/>
      <c r="M30" s="39"/>
      <c r="N30" s="39"/>
      <c r="O30" s="39"/>
      <c r="P30" s="39"/>
      <c r="Q30" s="39"/>
      <c r="R30" s="39"/>
      <c r="S30" s="39"/>
      <c r="T30" s="39"/>
      <c r="U30" s="39"/>
      <c r="V30" s="39"/>
      <c r="W30" s="39"/>
      <c r="X30" s="39"/>
    </row>
    <row r="31" spans="1:24" ht="70.5" customHeight="1" thickBot="1" x14ac:dyDescent="0.3">
      <c r="A31" s="25"/>
      <c r="B31" s="48"/>
      <c r="C31" s="34"/>
      <c r="D31" s="610"/>
      <c r="E31" s="610"/>
      <c r="F31" s="610"/>
      <c r="G31" s="610"/>
      <c r="H31" s="610"/>
      <c r="I31" s="610"/>
      <c r="J31" s="50"/>
      <c r="L31" s="39"/>
      <c r="M31" s="39"/>
      <c r="N31" s="39"/>
      <c r="O31" s="39"/>
      <c r="P31" s="39"/>
      <c r="Q31" s="39"/>
      <c r="R31" s="39"/>
      <c r="S31" s="39"/>
      <c r="T31" s="39"/>
      <c r="U31" s="39"/>
      <c r="V31" s="39"/>
      <c r="W31" s="39"/>
      <c r="X31" s="39"/>
    </row>
    <row r="32" spans="1:24" ht="70.5" customHeight="1" thickBot="1" x14ac:dyDescent="0.3">
      <c r="A32" s="25"/>
      <c r="B32" s="48"/>
      <c r="C32" s="34"/>
      <c r="D32" s="610"/>
      <c r="E32" s="610"/>
      <c r="F32" s="610"/>
      <c r="G32" s="610"/>
      <c r="H32" s="610"/>
      <c r="I32" s="610"/>
      <c r="J32" s="50"/>
      <c r="L32" s="39"/>
      <c r="M32" s="39"/>
      <c r="N32" s="39"/>
      <c r="O32" s="39"/>
      <c r="P32" s="39"/>
      <c r="Q32" s="39"/>
      <c r="R32" s="39"/>
      <c r="S32" s="39"/>
      <c r="T32" s="39"/>
      <c r="U32" s="39"/>
      <c r="V32" s="39"/>
      <c r="W32" s="39"/>
      <c r="X32" s="39"/>
    </row>
    <row r="33" spans="1:24" x14ac:dyDescent="0.25">
      <c r="A33" s="25"/>
      <c r="B33" s="48"/>
      <c r="C33" s="34"/>
      <c r="D33" s="34"/>
      <c r="E33" s="34"/>
      <c r="F33" s="34"/>
      <c r="G33" s="34"/>
      <c r="H33" s="46"/>
      <c r="I33" s="46"/>
      <c r="J33" s="50"/>
      <c r="L33" s="39"/>
      <c r="M33" s="39"/>
      <c r="N33" s="39"/>
      <c r="O33" s="39"/>
      <c r="P33" s="39"/>
      <c r="Q33" s="39"/>
      <c r="R33" s="39"/>
      <c r="S33" s="39"/>
      <c r="T33" s="39"/>
      <c r="U33" s="39"/>
      <c r="V33" s="39"/>
      <c r="W33" s="39"/>
      <c r="X33" s="39"/>
    </row>
    <row r="34" spans="1:24" ht="15.75" customHeight="1" thickBot="1" x14ac:dyDescent="0.3">
      <c r="A34" s="24"/>
      <c r="B34" s="48"/>
      <c r="C34" s="53"/>
      <c r="D34" s="600" t="s">
        <v>286</v>
      </c>
      <c r="E34" s="600"/>
      <c r="F34" s="600" t="s">
        <v>287</v>
      </c>
      <c r="G34" s="600"/>
      <c r="H34" s="47" t="s">
        <v>288</v>
      </c>
      <c r="I34" s="47" t="s">
        <v>289</v>
      </c>
      <c r="J34" s="50"/>
      <c r="K34" s="54"/>
      <c r="L34" s="39"/>
      <c r="M34" s="39"/>
      <c r="N34" s="39"/>
      <c r="O34" s="39"/>
      <c r="P34" s="39"/>
      <c r="Q34" s="39"/>
      <c r="R34" s="39"/>
      <c r="S34" s="39"/>
      <c r="T34" s="39"/>
      <c r="U34" s="39"/>
      <c r="V34" s="39"/>
      <c r="W34" s="39"/>
      <c r="X34" s="39"/>
    </row>
    <row r="35" spans="1:24" ht="195.75" thickBot="1" x14ac:dyDescent="0.3">
      <c r="A35" s="24"/>
      <c r="B35" s="48"/>
      <c r="C35" s="49" t="s">
        <v>306</v>
      </c>
      <c r="D35" s="601" t="s">
        <v>594</v>
      </c>
      <c r="E35" s="601"/>
      <c r="F35" s="602" t="s">
        <v>291</v>
      </c>
      <c r="G35" s="602"/>
      <c r="H35" s="218" t="s">
        <v>1010</v>
      </c>
      <c r="I35" s="236" t="s">
        <v>18</v>
      </c>
      <c r="J35" s="50"/>
      <c r="K35" s="54"/>
      <c r="L35" s="39"/>
      <c r="M35" s="39"/>
      <c r="N35" s="39"/>
      <c r="O35" s="39"/>
      <c r="P35" s="39"/>
      <c r="Q35" s="39"/>
      <c r="R35" s="39"/>
      <c r="S35" s="39"/>
      <c r="T35" s="39"/>
      <c r="U35" s="39"/>
      <c r="V35" s="39"/>
      <c r="W35" s="39"/>
      <c r="X35" s="39"/>
    </row>
    <row r="36" spans="1:24" ht="150.75" thickBot="1" x14ac:dyDescent="0.3">
      <c r="A36" s="24"/>
      <c r="B36" s="48"/>
      <c r="C36" s="49"/>
      <c r="D36" s="601" t="s">
        <v>293</v>
      </c>
      <c r="E36" s="601"/>
      <c r="F36" s="602"/>
      <c r="G36" s="602"/>
      <c r="H36" s="218" t="s">
        <v>678</v>
      </c>
      <c r="I36" s="236" t="s">
        <v>292</v>
      </c>
      <c r="J36" s="50"/>
      <c r="L36" s="39"/>
      <c r="M36" s="39"/>
      <c r="N36" s="39"/>
      <c r="O36" s="39"/>
      <c r="P36" s="39"/>
      <c r="Q36" s="39"/>
      <c r="R36" s="39"/>
      <c r="S36" s="39"/>
      <c r="T36" s="39"/>
      <c r="U36" s="39"/>
      <c r="V36" s="39"/>
      <c r="W36" s="39"/>
      <c r="X36" s="39"/>
    </row>
    <row r="37" spans="1:24" ht="135.75" thickBot="1" x14ac:dyDescent="0.3">
      <c r="A37" s="24"/>
      <c r="B37" s="48"/>
      <c r="C37" s="49"/>
      <c r="D37" s="603" t="s">
        <v>294</v>
      </c>
      <c r="E37" s="603"/>
      <c r="F37" s="602"/>
      <c r="G37" s="602"/>
      <c r="H37" s="218" t="s">
        <v>679</v>
      </c>
      <c r="I37" s="236" t="s">
        <v>18</v>
      </c>
      <c r="J37" s="50"/>
      <c r="L37" s="39"/>
      <c r="M37" s="39"/>
      <c r="N37" s="39"/>
      <c r="O37" s="39"/>
      <c r="P37" s="39"/>
      <c r="Q37" s="39"/>
      <c r="R37" s="39"/>
      <c r="S37" s="39"/>
      <c r="T37" s="39"/>
      <c r="U37" s="39"/>
      <c r="V37" s="39"/>
      <c r="W37" s="39"/>
      <c r="X37" s="39"/>
    </row>
    <row r="38" spans="1:24" ht="360.75" thickBot="1" x14ac:dyDescent="0.3">
      <c r="A38" s="24"/>
      <c r="B38" s="48"/>
      <c r="C38" s="49"/>
      <c r="D38" s="597" t="s">
        <v>595</v>
      </c>
      <c r="E38" s="597"/>
      <c r="F38" s="598" t="s">
        <v>295</v>
      </c>
      <c r="G38" s="598"/>
      <c r="H38" s="218" t="s">
        <v>840</v>
      </c>
      <c r="I38" s="236" t="s">
        <v>18</v>
      </c>
      <c r="J38" s="50"/>
      <c r="L38" s="39"/>
      <c r="M38" s="39"/>
      <c r="N38" s="39"/>
      <c r="O38" s="39"/>
      <c r="P38" s="39"/>
      <c r="Q38" s="39"/>
      <c r="R38" s="39"/>
      <c r="S38" s="39"/>
      <c r="T38" s="39"/>
      <c r="U38" s="39"/>
      <c r="V38" s="39"/>
      <c r="W38" s="39"/>
      <c r="X38" s="39"/>
    </row>
    <row r="39" spans="1:24" ht="165.75" thickBot="1" x14ac:dyDescent="0.3">
      <c r="A39" s="24"/>
      <c r="B39" s="48"/>
      <c r="C39" s="49"/>
      <c r="D39" s="604" t="s">
        <v>596</v>
      </c>
      <c r="E39" s="604"/>
      <c r="F39" s="602" t="s">
        <v>296</v>
      </c>
      <c r="G39" s="602"/>
      <c r="H39" s="220" t="s">
        <v>835</v>
      </c>
      <c r="I39" s="236" t="s">
        <v>18</v>
      </c>
      <c r="J39" s="50"/>
      <c r="L39" s="39"/>
      <c r="M39" s="39"/>
      <c r="N39" s="39"/>
      <c r="O39" s="39"/>
      <c r="P39" s="39"/>
      <c r="Q39" s="39"/>
      <c r="R39" s="39"/>
      <c r="S39" s="39"/>
      <c r="T39" s="39"/>
      <c r="U39" s="39"/>
      <c r="V39" s="39"/>
      <c r="W39" s="39"/>
      <c r="X39" s="39"/>
    </row>
    <row r="40" spans="1:24" ht="409.6" thickBot="1" x14ac:dyDescent="0.3">
      <c r="A40" s="24"/>
      <c r="B40" s="48"/>
      <c r="C40" s="49"/>
      <c r="D40" s="604" t="s">
        <v>494</v>
      </c>
      <c r="E40" s="604"/>
      <c r="F40" s="602" t="s">
        <v>297</v>
      </c>
      <c r="G40" s="602"/>
      <c r="H40" s="220" t="s">
        <v>854</v>
      </c>
      <c r="I40" s="236" t="s">
        <v>292</v>
      </c>
      <c r="J40" s="50"/>
      <c r="L40" s="39"/>
      <c r="M40" s="39"/>
      <c r="N40" s="39"/>
      <c r="O40" s="39"/>
      <c r="P40" s="39"/>
      <c r="Q40" s="39"/>
      <c r="R40" s="39"/>
      <c r="S40" s="39"/>
      <c r="T40" s="39"/>
      <c r="U40" s="39"/>
      <c r="V40" s="39"/>
      <c r="W40" s="39"/>
      <c r="X40" s="39"/>
    </row>
    <row r="41" spans="1:24" ht="195.75" thickBot="1" x14ac:dyDescent="0.3">
      <c r="A41" s="24"/>
      <c r="B41" s="48"/>
      <c r="C41" s="49"/>
      <c r="D41" s="597" t="s">
        <v>298</v>
      </c>
      <c r="E41" s="597"/>
      <c r="F41" s="602"/>
      <c r="G41" s="602"/>
      <c r="H41" s="220" t="s">
        <v>860</v>
      </c>
      <c r="I41" s="236" t="s">
        <v>18</v>
      </c>
      <c r="J41" s="50"/>
      <c r="L41" s="39"/>
      <c r="M41" s="39"/>
      <c r="N41" s="39"/>
      <c r="O41" s="39"/>
      <c r="P41" s="39"/>
      <c r="Q41" s="39"/>
      <c r="R41" s="39"/>
      <c r="S41" s="39"/>
      <c r="T41" s="39"/>
      <c r="U41" s="39"/>
      <c r="V41" s="39"/>
      <c r="W41" s="39"/>
      <c r="X41" s="39"/>
    </row>
    <row r="42" spans="1:24" ht="300.75" thickBot="1" x14ac:dyDescent="0.3">
      <c r="A42" s="24"/>
      <c r="B42" s="48"/>
      <c r="C42" s="49"/>
      <c r="D42" s="604" t="s">
        <v>1011</v>
      </c>
      <c r="E42" s="604"/>
      <c r="F42" s="604" t="s">
        <v>1012</v>
      </c>
      <c r="G42" s="604"/>
      <c r="H42" s="353" t="s">
        <v>836</v>
      </c>
      <c r="I42" s="236" t="s">
        <v>292</v>
      </c>
      <c r="J42" s="50"/>
      <c r="L42" s="39"/>
      <c r="M42" s="39"/>
      <c r="N42" s="39"/>
      <c r="O42" s="39"/>
      <c r="P42" s="39"/>
      <c r="Q42" s="39"/>
      <c r="R42" s="39"/>
      <c r="S42" s="39"/>
      <c r="T42" s="39"/>
      <c r="U42" s="39"/>
      <c r="V42" s="39"/>
      <c r="W42" s="39"/>
      <c r="X42" s="39"/>
    </row>
    <row r="43" spans="1:24" ht="240.75" thickBot="1" x14ac:dyDescent="0.3">
      <c r="A43" s="24"/>
      <c r="B43" s="48"/>
      <c r="C43" s="49"/>
      <c r="D43" s="604" t="s">
        <v>597</v>
      </c>
      <c r="E43" s="604"/>
      <c r="F43" s="606" t="s">
        <v>299</v>
      </c>
      <c r="G43" s="606"/>
      <c r="H43" s="353" t="s">
        <v>837</v>
      </c>
      <c r="I43" s="236" t="s">
        <v>18</v>
      </c>
      <c r="J43" s="50"/>
      <c r="L43" s="39"/>
      <c r="M43" s="39"/>
      <c r="N43" s="39"/>
      <c r="O43" s="39"/>
      <c r="P43" s="39"/>
      <c r="Q43" s="39"/>
      <c r="R43" s="39"/>
      <c r="S43" s="39"/>
      <c r="T43" s="39"/>
      <c r="U43" s="39"/>
      <c r="V43" s="39"/>
      <c r="W43" s="39"/>
      <c r="X43" s="39"/>
    </row>
    <row r="44" spans="1:24" ht="300.75" thickBot="1" x14ac:dyDescent="0.3">
      <c r="A44" s="24"/>
      <c r="B44" s="48"/>
      <c r="C44" s="49"/>
      <c r="D44" s="604" t="s">
        <v>598</v>
      </c>
      <c r="E44" s="604"/>
      <c r="F44" s="605" t="s">
        <v>307</v>
      </c>
      <c r="G44" s="605"/>
      <c r="H44" s="354" t="s">
        <v>855</v>
      </c>
      <c r="I44" s="236" t="s">
        <v>292</v>
      </c>
      <c r="J44" s="50"/>
      <c r="L44" s="39"/>
      <c r="M44" s="39"/>
      <c r="N44" s="39"/>
      <c r="O44" s="39"/>
      <c r="P44" s="39"/>
      <c r="Q44" s="39"/>
      <c r="R44" s="39"/>
      <c r="S44" s="39"/>
      <c r="T44" s="39"/>
      <c r="U44" s="39"/>
      <c r="V44" s="39"/>
      <c r="W44" s="39"/>
      <c r="X44" s="39"/>
    </row>
    <row r="45" spans="1:24" ht="135.75" thickBot="1" x14ac:dyDescent="0.3">
      <c r="A45" s="24"/>
      <c r="B45" s="48"/>
      <c r="C45" s="49"/>
      <c r="D45" s="597" t="s">
        <v>599</v>
      </c>
      <c r="E45" s="597"/>
      <c r="F45" s="605" t="s">
        <v>308</v>
      </c>
      <c r="G45" s="605"/>
      <c r="H45" s="324" t="s">
        <v>856</v>
      </c>
      <c r="I45" s="236" t="s">
        <v>26</v>
      </c>
      <c r="J45" s="50"/>
      <c r="L45" s="39"/>
      <c r="M45" s="39"/>
      <c r="N45" s="39"/>
      <c r="O45" s="39"/>
      <c r="P45" s="39"/>
      <c r="Q45" s="39"/>
      <c r="R45" s="39"/>
      <c r="S45" s="39"/>
      <c r="T45" s="39"/>
      <c r="U45" s="39"/>
      <c r="V45" s="39"/>
      <c r="W45" s="39"/>
      <c r="X45" s="39"/>
    </row>
    <row r="46" spans="1:24" ht="105.75" thickBot="1" x14ac:dyDescent="0.3">
      <c r="A46" s="24"/>
      <c r="B46" s="48"/>
      <c r="C46" s="30"/>
      <c r="D46" s="604" t="s">
        <v>603</v>
      </c>
      <c r="E46" s="604"/>
      <c r="F46" s="605" t="s">
        <v>300</v>
      </c>
      <c r="G46" s="605"/>
      <c r="H46" s="324" t="s">
        <v>841</v>
      </c>
      <c r="I46" s="236" t="s">
        <v>292</v>
      </c>
      <c r="J46" s="50"/>
      <c r="L46" s="39"/>
      <c r="M46" s="39"/>
      <c r="N46" s="39"/>
      <c r="O46" s="39"/>
      <c r="P46" s="39"/>
      <c r="Q46" s="39"/>
      <c r="R46" s="39"/>
      <c r="S46" s="39"/>
      <c r="T46" s="39"/>
      <c r="U46" s="39"/>
      <c r="V46" s="39"/>
      <c r="W46" s="39"/>
      <c r="X46" s="39"/>
    </row>
    <row r="47" spans="1:24" ht="180.75" thickBot="1" x14ac:dyDescent="0.3">
      <c r="A47" s="24"/>
      <c r="B47" s="48"/>
      <c r="C47" s="30"/>
      <c r="D47" s="604" t="s">
        <v>495</v>
      </c>
      <c r="E47" s="604"/>
      <c r="F47" s="605" t="s">
        <v>301</v>
      </c>
      <c r="G47" s="605"/>
      <c r="H47" s="220" t="s">
        <v>861</v>
      </c>
      <c r="I47" s="236" t="s">
        <v>18</v>
      </c>
      <c r="J47" s="50"/>
      <c r="L47" s="39"/>
      <c r="M47" s="39"/>
      <c r="N47" s="39"/>
      <c r="O47" s="39"/>
      <c r="P47" s="39"/>
      <c r="Q47" s="39"/>
      <c r="R47" s="39"/>
      <c r="S47" s="39"/>
      <c r="T47" s="39"/>
      <c r="U47" s="39"/>
      <c r="V47" s="39"/>
      <c r="W47" s="39"/>
      <c r="X47" s="39"/>
    </row>
    <row r="48" spans="1:24" ht="150.75" thickBot="1" x14ac:dyDescent="0.3">
      <c r="A48" s="24"/>
      <c r="B48" s="48"/>
      <c r="C48" s="28"/>
      <c r="D48" s="604" t="s">
        <v>600</v>
      </c>
      <c r="E48" s="604"/>
      <c r="F48" s="605" t="s">
        <v>301</v>
      </c>
      <c r="G48" s="605"/>
      <c r="H48" s="220" t="s">
        <v>496</v>
      </c>
      <c r="I48" s="237" t="s">
        <v>18</v>
      </c>
      <c r="J48" s="50"/>
      <c r="L48" s="39"/>
      <c r="M48" s="39"/>
      <c r="N48" s="39"/>
      <c r="O48" s="39"/>
      <c r="P48" s="39"/>
      <c r="Q48" s="39"/>
      <c r="R48" s="39"/>
      <c r="S48" s="39"/>
      <c r="T48" s="39"/>
      <c r="U48" s="39"/>
      <c r="V48" s="39"/>
      <c r="W48" s="39"/>
      <c r="X48" s="39"/>
    </row>
    <row r="49" spans="1:24" s="54" customFormat="1" ht="18.75" customHeight="1" thickBot="1" x14ac:dyDescent="0.3">
      <c r="A49" s="25"/>
      <c r="B49" s="48"/>
      <c r="C49" s="30"/>
      <c r="D49" s="29"/>
      <c r="E49" s="29"/>
      <c r="F49" s="29"/>
      <c r="G49" s="29"/>
      <c r="H49" s="51" t="s">
        <v>302</v>
      </c>
      <c r="I49" s="238" t="s">
        <v>18</v>
      </c>
      <c r="J49" s="50"/>
      <c r="L49" s="39"/>
      <c r="M49" s="39"/>
      <c r="N49" s="39"/>
      <c r="O49" s="39"/>
      <c r="P49" s="39"/>
      <c r="Q49" s="39"/>
      <c r="R49" s="39"/>
      <c r="S49" s="39"/>
      <c r="T49" s="39"/>
      <c r="U49" s="39"/>
      <c r="V49" s="39"/>
      <c r="W49" s="39"/>
      <c r="X49" s="39"/>
    </row>
    <row r="50" spans="1:24" ht="15.75" thickBot="1" x14ac:dyDescent="0.3">
      <c r="A50" s="24"/>
      <c r="B50" s="48"/>
      <c r="C50" s="28"/>
      <c r="D50" s="55" t="s">
        <v>303</v>
      </c>
      <c r="E50" s="56"/>
      <c r="F50" s="28"/>
      <c r="G50" s="28"/>
      <c r="H50" s="52"/>
      <c r="I50" s="28"/>
      <c r="J50" s="50"/>
      <c r="L50" s="39"/>
      <c r="M50" s="39"/>
      <c r="N50" s="39"/>
      <c r="O50" s="39"/>
      <c r="P50" s="39"/>
      <c r="Q50" s="39"/>
      <c r="R50" s="39"/>
      <c r="S50" s="39"/>
      <c r="T50" s="39"/>
      <c r="U50" s="39"/>
      <c r="V50" s="39"/>
      <c r="W50" s="39"/>
      <c r="X50" s="39"/>
    </row>
    <row r="51" spans="1:24" ht="15.75" thickBot="1" x14ac:dyDescent="0.3">
      <c r="A51" s="24"/>
      <c r="B51" s="48"/>
      <c r="C51" s="28"/>
      <c r="D51" s="3" t="s">
        <v>74</v>
      </c>
      <c r="E51" s="608" t="s">
        <v>309</v>
      </c>
      <c r="F51" s="608"/>
      <c r="G51" s="608"/>
      <c r="H51" s="608"/>
      <c r="I51" s="28"/>
      <c r="J51" s="50"/>
      <c r="L51" s="39"/>
      <c r="M51" s="39"/>
      <c r="N51" s="39"/>
      <c r="O51" s="39"/>
      <c r="P51" s="39"/>
      <c r="Q51" s="39"/>
      <c r="R51" s="39"/>
      <c r="S51" s="39"/>
      <c r="T51" s="39"/>
      <c r="U51" s="39"/>
      <c r="V51" s="39"/>
      <c r="W51" s="39"/>
      <c r="X51" s="39"/>
    </row>
    <row r="52" spans="1:24" ht="15.75" thickBot="1" x14ac:dyDescent="0.3">
      <c r="A52" s="24"/>
      <c r="B52" s="48"/>
      <c r="C52" s="28"/>
      <c r="D52" s="3" t="s">
        <v>77</v>
      </c>
      <c r="E52" s="609" t="s">
        <v>310</v>
      </c>
      <c r="F52" s="609"/>
      <c r="G52" s="609"/>
      <c r="H52" s="609"/>
      <c r="I52" s="28"/>
      <c r="J52" s="50"/>
      <c r="L52" s="39"/>
      <c r="M52" s="39"/>
      <c r="N52" s="39"/>
      <c r="O52" s="39"/>
      <c r="P52" s="39"/>
      <c r="Q52" s="39"/>
      <c r="R52" s="39"/>
      <c r="S52" s="39"/>
      <c r="T52" s="39"/>
      <c r="U52" s="39"/>
      <c r="V52" s="39"/>
      <c r="W52" s="39"/>
      <c r="X52" s="39"/>
    </row>
    <row r="53" spans="1:24" x14ac:dyDescent="0.25">
      <c r="A53" s="24"/>
      <c r="B53" s="48"/>
      <c r="C53" s="28"/>
      <c r="D53" s="28"/>
      <c r="E53" s="28"/>
      <c r="F53" s="28"/>
      <c r="G53" s="28"/>
      <c r="H53" s="52"/>
      <c r="I53" s="28"/>
      <c r="J53" s="50"/>
      <c r="L53" s="39"/>
      <c r="M53" s="39"/>
      <c r="N53" s="39"/>
      <c r="O53" s="39"/>
      <c r="P53" s="39"/>
      <c r="Q53" s="39"/>
      <c r="R53" s="39"/>
      <c r="S53" s="39"/>
      <c r="T53" s="39"/>
      <c r="U53" s="39"/>
      <c r="V53" s="39"/>
      <c r="W53" s="39"/>
      <c r="X53" s="39"/>
    </row>
    <row r="54" spans="1:24" ht="15.75" customHeight="1" thickBot="1" x14ac:dyDescent="0.3">
      <c r="A54" s="24"/>
      <c r="B54" s="48"/>
      <c r="C54" s="53"/>
      <c r="D54" s="600" t="s">
        <v>286</v>
      </c>
      <c r="E54" s="600"/>
      <c r="F54" s="600" t="s">
        <v>287</v>
      </c>
      <c r="G54" s="600"/>
      <c r="H54" s="47" t="s">
        <v>288</v>
      </c>
      <c r="I54" s="47" t="s">
        <v>289</v>
      </c>
      <c r="J54" s="50"/>
      <c r="K54" s="54"/>
      <c r="L54" s="39"/>
      <c r="M54" s="39"/>
      <c r="N54" s="39"/>
      <c r="O54" s="39"/>
      <c r="P54" s="39"/>
      <c r="Q54" s="39"/>
      <c r="R54" s="39"/>
      <c r="S54" s="39"/>
      <c r="T54" s="39"/>
      <c r="U54" s="39"/>
      <c r="V54" s="39"/>
      <c r="W54" s="39"/>
      <c r="X54" s="39"/>
    </row>
    <row r="55" spans="1:24" ht="15.75" thickBot="1" x14ac:dyDescent="0.3">
      <c r="A55" s="24"/>
      <c r="B55" s="48"/>
      <c r="C55" s="49" t="s">
        <v>311</v>
      </c>
      <c r="D55" s="620"/>
      <c r="E55" s="620"/>
      <c r="F55" s="620"/>
      <c r="G55" s="620"/>
      <c r="H55" s="57"/>
      <c r="I55" s="58"/>
      <c r="J55" s="50"/>
      <c r="K55" s="54"/>
      <c r="L55" s="39"/>
      <c r="M55" s="39"/>
      <c r="N55" s="39"/>
      <c r="O55" s="39"/>
      <c r="P55" s="39"/>
      <c r="Q55" s="39"/>
      <c r="R55" s="39"/>
      <c r="S55" s="39"/>
      <c r="T55" s="39"/>
      <c r="U55" s="39"/>
      <c r="V55" s="39"/>
      <c r="W55" s="39"/>
      <c r="X55" s="39"/>
    </row>
    <row r="56" spans="1:24" ht="7.5" customHeight="1" thickBot="1" x14ac:dyDescent="0.3">
      <c r="A56" s="24"/>
      <c r="B56" s="48"/>
      <c r="C56" s="49"/>
      <c r="D56" s="602"/>
      <c r="E56" s="602"/>
      <c r="F56" s="602"/>
      <c r="G56" s="602"/>
      <c r="H56" s="57"/>
      <c r="I56" s="58"/>
      <c r="J56" s="50"/>
      <c r="L56" s="39"/>
      <c r="M56" s="39"/>
      <c r="N56" s="39"/>
      <c r="O56" s="39"/>
      <c r="P56" s="39"/>
      <c r="Q56" s="39"/>
      <c r="R56" s="39"/>
      <c r="S56" s="39"/>
      <c r="T56" s="39"/>
      <c r="U56" s="39"/>
      <c r="V56" s="39"/>
      <c r="W56" s="39"/>
      <c r="X56" s="39"/>
    </row>
    <row r="57" spans="1:24" ht="7.5" customHeight="1" thickBot="1" x14ac:dyDescent="0.3">
      <c r="A57" s="24"/>
      <c r="B57" s="48"/>
      <c r="C57" s="49"/>
      <c r="D57" s="602"/>
      <c r="E57" s="602"/>
      <c r="F57" s="602"/>
      <c r="G57" s="602"/>
      <c r="H57" s="57"/>
      <c r="I57" s="58"/>
      <c r="J57" s="50"/>
      <c r="L57" s="39"/>
      <c r="M57" s="39"/>
      <c r="N57" s="39"/>
      <c r="O57" s="39"/>
      <c r="P57" s="39"/>
      <c r="Q57" s="39"/>
      <c r="R57" s="39"/>
      <c r="S57" s="39"/>
      <c r="T57" s="39"/>
      <c r="U57" s="39"/>
      <c r="V57" s="39"/>
      <c r="W57" s="39"/>
      <c r="X57" s="39"/>
    </row>
    <row r="58" spans="1:24" ht="7.5" customHeight="1" thickBot="1" x14ac:dyDescent="0.3">
      <c r="A58" s="24"/>
      <c r="B58" s="48"/>
      <c r="C58" s="49"/>
      <c r="D58" s="602"/>
      <c r="E58" s="602"/>
      <c r="F58" s="602"/>
      <c r="G58" s="602"/>
      <c r="H58" s="57"/>
      <c r="I58" s="58"/>
      <c r="J58" s="50"/>
      <c r="L58" s="39"/>
      <c r="M58" s="39"/>
      <c r="N58" s="39"/>
      <c r="O58" s="39"/>
      <c r="P58" s="39"/>
      <c r="Q58" s="39"/>
      <c r="R58" s="39"/>
      <c r="S58" s="39"/>
      <c r="T58" s="39"/>
      <c r="U58" s="39"/>
      <c r="V58" s="39"/>
      <c r="W58" s="39"/>
      <c r="X58" s="39"/>
    </row>
    <row r="59" spans="1:24" ht="7.5" customHeight="1" thickBot="1" x14ac:dyDescent="0.3">
      <c r="A59" s="24"/>
      <c r="B59" s="48"/>
      <c r="C59" s="49"/>
      <c r="D59" s="602"/>
      <c r="E59" s="602"/>
      <c r="F59" s="602"/>
      <c r="G59" s="602"/>
      <c r="H59" s="57"/>
      <c r="I59" s="58"/>
      <c r="J59" s="50"/>
      <c r="L59" s="39"/>
      <c r="M59" s="39"/>
      <c r="N59" s="39"/>
      <c r="O59" s="39"/>
      <c r="P59" s="39"/>
      <c r="Q59" s="39"/>
      <c r="R59" s="39"/>
      <c r="S59" s="39"/>
      <c r="T59" s="39"/>
      <c r="U59" s="39"/>
      <c r="V59" s="39"/>
      <c r="W59" s="39"/>
      <c r="X59" s="39"/>
    </row>
    <row r="60" spans="1:24" ht="7.5" customHeight="1" thickBot="1" x14ac:dyDescent="0.3">
      <c r="A60" s="24"/>
      <c r="B60" s="48"/>
      <c r="C60" s="49"/>
      <c r="D60" s="602"/>
      <c r="E60" s="602"/>
      <c r="F60" s="602"/>
      <c r="G60" s="602"/>
      <c r="H60" s="57"/>
      <c r="I60" s="58"/>
      <c r="J60" s="50"/>
      <c r="L60" s="39"/>
      <c r="M60" s="39"/>
      <c r="N60" s="39"/>
      <c r="O60" s="39"/>
      <c r="P60" s="39"/>
      <c r="Q60" s="39"/>
      <c r="R60" s="39"/>
      <c r="S60" s="39"/>
      <c r="T60" s="39"/>
      <c r="U60" s="39"/>
      <c r="V60" s="39"/>
      <c r="W60" s="39"/>
      <c r="X60" s="39"/>
    </row>
    <row r="61" spans="1:24" ht="7.5" customHeight="1" thickBot="1" x14ac:dyDescent="0.3">
      <c r="A61" s="24"/>
      <c r="B61" s="48"/>
      <c r="C61" s="49"/>
      <c r="D61" s="602"/>
      <c r="E61" s="602"/>
      <c r="F61" s="602"/>
      <c r="G61" s="602"/>
      <c r="H61" s="57"/>
      <c r="I61" s="58"/>
      <c r="J61" s="50"/>
      <c r="L61" s="39"/>
      <c r="M61" s="39"/>
      <c r="N61" s="39"/>
      <c r="O61" s="39"/>
      <c r="P61" s="39"/>
      <c r="Q61" s="39"/>
      <c r="R61" s="39"/>
      <c r="S61" s="39"/>
      <c r="T61" s="39"/>
      <c r="U61" s="39"/>
      <c r="V61" s="39"/>
      <c r="W61" s="39"/>
      <c r="X61" s="39"/>
    </row>
    <row r="62" spans="1:24" ht="7.5" customHeight="1" thickBot="1" x14ac:dyDescent="0.3">
      <c r="A62" s="24"/>
      <c r="B62" s="48"/>
      <c r="C62" s="49"/>
      <c r="D62" s="602"/>
      <c r="E62" s="602"/>
      <c r="F62" s="602"/>
      <c r="G62" s="602"/>
      <c r="H62" s="57"/>
      <c r="I62" s="58"/>
      <c r="J62" s="50"/>
      <c r="L62" s="39"/>
      <c r="M62" s="39"/>
      <c r="N62" s="39"/>
      <c r="O62" s="39"/>
      <c r="P62" s="39"/>
      <c r="Q62" s="39"/>
      <c r="R62" s="39"/>
      <c r="S62" s="39"/>
      <c r="T62" s="39"/>
      <c r="U62" s="39"/>
      <c r="V62" s="39"/>
      <c r="W62" s="39"/>
      <c r="X62" s="39"/>
    </row>
    <row r="63" spans="1:24" ht="21.75" customHeight="1" thickBot="1" x14ac:dyDescent="0.3">
      <c r="A63" s="24"/>
      <c r="B63" s="48"/>
      <c r="C63" s="28"/>
      <c r="D63" s="28"/>
      <c r="E63" s="28"/>
      <c r="F63" s="28"/>
      <c r="G63" s="28"/>
      <c r="H63" s="51" t="s">
        <v>302</v>
      </c>
      <c r="I63" s="59"/>
      <c r="J63" s="50"/>
      <c r="L63" s="39"/>
      <c r="M63" s="39"/>
      <c r="N63" s="39"/>
      <c r="O63" s="39"/>
      <c r="P63" s="39"/>
      <c r="Q63" s="39"/>
      <c r="R63" s="39"/>
      <c r="S63" s="39"/>
      <c r="T63" s="39"/>
      <c r="U63" s="39"/>
      <c r="V63" s="39"/>
      <c r="W63" s="39"/>
      <c r="X63" s="39"/>
    </row>
    <row r="64" spans="1:24" ht="15.75" thickBot="1" x14ac:dyDescent="0.3">
      <c r="A64" s="24"/>
      <c r="B64" s="48"/>
      <c r="C64" s="28"/>
      <c r="D64" s="55" t="s">
        <v>303</v>
      </c>
      <c r="E64" s="56"/>
      <c r="F64" s="28"/>
      <c r="G64" s="28"/>
      <c r="H64" s="52"/>
      <c r="I64" s="28"/>
      <c r="J64" s="50"/>
      <c r="L64" s="39"/>
      <c r="M64" s="39"/>
      <c r="N64" s="39"/>
      <c r="O64" s="39"/>
      <c r="P64" s="39"/>
      <c r="Q64" s="39"/>
      <c r="R64" s="39"/>
      <c r="S64" s="39"/>
      <c r="T64" s="39"/>
      <c r="U64" s="39"/>
      <c r="V64" s="39"/>
      <c r="W64" s="39"/>
      <c r="X64" s="39"/>
    </row>
    <row r="65" spans="1:24" ht="15.75" thickBot="1" x14ac:dyDescent="0.3">
      <c r="A65" s="24"/>
      <c r="B65" s="48"/>
      <c r="C65" s="28"/>
      <c r="D65" s="3" t="s">
        <v>74</v>
      </c>
      <c r="E65" s="608"/>
      <c r="F65" s="608"/>
      <c r="G65" s="608"/>
      <c r="H65" s="608"/>
      <c r="I65" s="28"/>
      <c r="J65" s="50"/>
      <c r="L65" s="39"/>
      <c r="M65" s="39"/>
      <c r="N65" s="39"/>
      <c r="O65" s="39"/>
      <c r="P65" s="39"/>
      <c r="Q65" s="39"/>
      <c r="R65" s="39"/>
      <c r="S65" s="39"/>
      <c r="T65" s="39"/>
      <c r="U65" s="39"/>
      <c r="V65" s="39"/>
      <c r="W65" s="39"/>
      <c r="X65" s="39"/>
    </row>
    <row r="66" spans="1:24" ht="15.75" thickBot="1" x14ac:dyDescent="0.3">
      <c r="A66" s="24"/>
      <c r="B66" s="48"/>
      <c r="C66" s="28"/>
      <c r="D66" s="3" t="s">
        <v>77</v>
      </c>
      <c r="E66" s="609"/>
      <c r="F66" s="609"/>
      <c r="G66" s="609"/>
      <c r="H66" s="609"/>
      <c r="I66" s="28"/>
      <c r="J66" s="50"/>
      <c r="L66" s="39"/>
      <c r="M66" s="39"/>
      <c r="N66" s="39"/>
      <c r="O66" s="39"/>
      <c r="P66" s="39"/>
      <c r="Q66" s="39"/>
      <c r="R66" s="39"/>
      <c r="S66" s="39"/>
      <c r="T66" s="39"/>
      <c r="U66" s="39"/>
      <c r="V66" s="39"/>
      <c r="W66" s="39"/>
      <c r="X66" s="39"/>
    </row>
    <row r="67" spans="1:24" ht="15.75" thickBot="1" x14ac:dyDescent="0.3">
      <c r="A67" s="24"/>
      <c r="B67" s="48"/>
      <c r="C67" s="28"/>
      <c r="D67" s="3"/>
      <c r="E67" s="28"/>
      <c r="F67" s="28"/>
      <c r="G67" s="28"/>
      <c r="H67" s="28"/>
      <c r="I67" s="28"/>
      <c r="J67" s="50"/>
      <c r="L67" s="39"/>
      <c r="M67" s="39"/>
      <c r="N67" s="39"/>
      <c r="O67" s="39"/>
      <c r="P67" s="39"/>
      <c r="Q67" s="39"/>
      <c r="R67" s="39"/>
      <c r="S67" s="39"/>
      <c r="T67" s="39"/>
      <c r="U67" s="39"/>
      <c r="V67" s="39"/>
      <c r="W67" s="39"/>
      <c r="X67" s="39"/>
    </row>
    <row r="68" spans="1:24" ht="315" customHeight="1" x14ac:dyDescent="0.25">
      <c r="A68" s="24"/>
      <c r="B68" s="48"/>
      <c r="C68" s="28"/>
      <c r="D68" s="622" t="s">
        <v>312</v>
      </c>
      <c r="E68" s="622"/>
      <c r="F68" s="611" t="s">
        <v>1013</v>
      </c>
      <c r="G68" s="612"/>
      <c r="H68" s="612"/>
      <c r="I68" s="613"/>
      <c r="J68" s="50"/>
      <c r="L68" s="39"/>
      <c r="M68" s="39"/>
      <c r="N68" s="39"/>
      <c r="O68" s="39"/>
      <c r="P68" s="39"/>
      <c r="Q68" s="39"/>
      <c r="R68" s="39"/>
      <c r="S68" s="39"/>
      <c r="T68" s="39"/>
      <c r="U68" s="39"/>
      <c r="V68" s="39"/>
      <c r="W68" s="39"/>
      <c r="X68" s="39"/>
    </row>
    <row r="69" spans="1:24" s="54" customFormat="1" ht="315" customHeight="1" x14ac:dyDescent="0.25">
      <c r="A69" s="24"/>
      <c r="B69" s="48"/>
      <c r="C69" s="28"/>
      <c r="D69" s="383"/>
      <c r="E69" s="383"/>
      <c r="F69" s="614"/>
      <c r="G69" s="615"/>
      <c r="H69" s="615"/>
      <c r="I69" s="616"/>
      <c r="J69" s="50"/>
      <c r="L69" s="39"/>
      <c r="M69" s="39"/>
      <c r="N69" s="39"/>
      <c r="O69" s="39"/>
      <c r="P69" s="39"/>
      <c r="Q69" s="39"/>
      <c r="R69" s="39"/>
      <c r="S69" s="39"/>
      <c r="T69" s="39"/>
      <c r="U69" s="39"/>
      <c r="V69" s="39"/>
      <c r="W69" s="39"/>
      <c r="X69" s="39"/>
    </row>
    <row r="70" spans="1:24" s="54" customFormat="1" ht="315" customHeight="1" thickBot="1" x14ac:dyDescent="0.3">
      <c r="A70" s="24"/>
      <c r="B70" s="48"/>
      <c r="C70" s="28"/>
      <c r="D70" s="292"/>
      <c r="E70" s="292"/>
      <c r="F70" s="617"/>
      <c r="G70" s="618"/>
      <c r="H70" s="618"/>
      <c r="I70" s="619"/>
      <c r="J70" s="50"/>
      <c r="L70" s="39"/>
      <c r="M70" s="39"/>
      <c r="N70" s="39"/>
      <c r="O70" s="39"/>
      <c r="P70" s="39"/>
      <c r="Q70" s="39"/>
      <c r="R70" s="39"/>
      <c r="S70" s="39"/>
      <c r="T70" s="39"/>
      <c r="U70" s="39"/>
      <c r="V70" s="39"/>
      <c r="W70" s="39"/>
      <c r="X70" s="39"/>
    </row>
    <row r="71" spans="1:24" s="38" customFormat="1" ht="18.75" customHeight="1" x14ac:dyDescent="0.25">
      <c r="A71" s="25"/>
      <c r="B71" s="48"/>
      <c r="C71" s="60"/>
      <c r="D71" s="60"/>
      <c r="E71" s="60"/>
      <c r="F71" s="60"/>
      <c r="G71" s="60"/>
      <c r="H71" s="46"/>
      <c r="I71" s="46"/>
      <c r="J71" s="50"/>
      <c r="L71" s="39"/>
      <c r="M71" s="39"/>
      <c r="N71" s="39"/>
      <c r="O71" s="39"/>
      <c r="P71" s="39"/>
      <c r="Q71" s="39"/>
      <c r="R71" s="39"/>
      <c r="S71" s="39"/>
      <c r="T71" s="39"/>
      <c r="U71" s="39"/>
      <c r="V71" s="39"/>
      <c r="W71" s="39"/>
      <c r="X71" s="39"/>
    </row>
    <row r="72" spans="1:24" ht="15.75" customHeight="1" thickBot="1" x14ac:dyDescent="0.3">
      <c r="A72" s="25"/>
      <c r="B72" s="48"/>
      <c r="C72" s="28"/>
      <c r="D72" s="5"/>
      <c r="E72" s="5"/>
      <c r="F72" s="5"/>
      <c r="G72" s="6" t="s">
        <v>313</v>
      </c>
      <c r="H72" s="46"/>
      <c r="I72" s="46"/>
      <c r="J72" s="50"/>
      <c r="L72" s="39"/>
      <c r="M72" s="39"/>
      <c r="N72" s="39"/>
      <c r="O72" s="39"/>
      <c r="P72" s="39"/>
      <c r="Q72" s="39"/>
      <c r="R72" s="39"/>
      <c r="S72" s="39"/>
      <c r="T72" s="39"/>
      <c r="U72" s="39"/>
      <c r="V72" s="39"/>
      <c r="W72" s="39"/>
      <c r="X72" s="39"/>
    </row>
    <row r="73" spans="1:24" ht="54.75" customHeight="1" x14ac:dyDescent="0.25">
      <c r="A73" s="25"/>
      <c r="B73" s="48"/>
      <c r="C73" s="28"/>
      <c r="D73" s="5"/>
      <c r="E73" s="5"/>
      <c r="F73" s="61" t="s">
        <v>314</v>
      </c>
      <c r="G73" s="623" t="s">
        <v>315</v>
      </c>
      <c r="H73" s="623"/>
      <c r="I73" s="623"/>
      <c r="J73" s="50"/>
      <c r="L73" s="39"/>
      <c r="M73" s="39"/>
      <c r="N73" s="39"/>
      <c r="O73" s="39"/>
      <c r="P73" s="39"/>
      <c r="Q73" s="39"/>
      <c r="R73" s="39"/>
      <c r="S73" s="39"/>
      <c r="T73" s="39"/>
      <c r="U73" s="39"/>
      <c r="V73" s="39"/>
      <c r="W73" s="39"/>
      <c r="X73" s="39"/>
    </row>
    <row r="74" spans="1:24" ht="54.75" customHeight="1" x14ac:dyDescent="0.25">
      <c r="A74" s="25"/>
      <c r="B74" s="48"/>
      <c r="C74" s="28"/>
      <c r="D74" s="5"/>
      <c r="E74" s="5"/>
      <c r="F74" s="62" t="s">
        <v>316</v>
      </c>
      <c r="G74" s="624" t="s">
        <v>317</v>
      </c>
      <c r="H74" s="624"/>
      <c r="I74" s="624"/>
      <c r="J74" s="50"/>
      <c r="L74" s="39"/>
      <c r="M74" s="39"/>
      <c r="N74" s="39"/>
      <c r="O74" s="39"/>
      <c r="P74" s="39"/>
      <c r="Q74" s="39"/>
      <c r="R74" s="39"/>
      <c r="S74" s="39"/>
      <c r="T74" s="39"/>
      <c r="U74" s="39"/>
      <c r="V74" s="39"/>
      <c r="W74" s="39"/>
      <c r="X74" s="39"/>
    </row>
    <row r="75" spans="1:24" ht="54.75" customHeight="1" x14ac:dyDescent="0.25">
      <c r="A75" s="25"/>
      <c r="B75" s="48"/>
      <c r="C75" s="28"/>
      <c r="D75" s="5"/>
      <c r="E75" s="5"/>
      <c r="F75" s="62" t="s">
        <v>318</v>
      </c>
      <c r="G75" s="624" t="s">
        <v>319</v>
      </c>
      <c r="H75" s="624"/>
      <c r="I75" s="624"/>
      <c r="J75" s="50"/>
      <c r="L75" s="39"/>
      <c r="M75" s="39"/>
      <c r="N75" s="39"/>
      <c r="O75" s="39"/>
      <c r="P75" s="39"/>
      <c r="Q75" s="39"/>
      <c r="R75" s="39"/>
      <c r="S75" s="39"/>
      <c r="T75" s="39"/>
      <c r="U75" s="39"/>
      <c r="V75" s="39"/>
      <c r="W75" s="39"/>
      <c r="X75" s="39"/>
    </row>
    <row r="76" spans="1:24" ht="54.75" customHeight="1" x14ac:dyDescent="0.25">
      <c r="A76" s="24"/>
      <c r="B76" s="48"/>
      <c r="C76" s="28"/>
      <c r="D76" s="5"/>
      <c r="E76" s="5"/>
      <c r="F76" s="62" t="s">
        <v>320</v>
      </c>
      <c r="G76" s="624" t="s">
        <v>321</v>
      </c>
      <c r="H76" s="624"/>
      <c r="I76" s="624"/>
      <c r="J76" s="50"/>
      <c r="L76" s="39"/>
      <c r="M76" s="39"/>
      <c r="N76" s="39"/>
      <c r="O76" s="39"/>
      <c r="P76" s="39"/>
      <c r="Q76" s="39"/>
      <c r="R76" s="39"/>
      <c r="S76" s="39"/>
      <c r="T76" s="39"/>
      <c r="U76" s="39"/>
      <c r="V76" s="39"/>
      <c r="W76" s="39"/>
      <c r="X76" s="39"/>
    </row>
    <row r="77" spans="1:24" ht="54.75" customHeight="1" x14ac:dyDescent="0.25">
      <c r="A77" s="24"/>
      <c r="B77" s="44"/>
      <c r="C77" s="28"/>
      <c r="D77" s="5"/>
      <c r="E77" s="5"/>
      <c r="F77" s="62" t="s">
        <v>322</v>
      </c>
      <c r="G77" s="624" t="s">
        <v>323</v>
      </c>
      <c r="H77" s="624"/>
      <c r="I77" s="624"/>
      <c r="J77" s="4"/>
      <c r="L77" s="39"/>
      <c r="M77" s="39"/>
      <c r="N77" s="39"/>
      <c r="O77" s="39"/>
      <c r="P77" s="39"/>
      <c r="Q77" s="39"/>
      <c r="R77" s="39"/>
      <c r="S77" s="39"/>
      <c r="T77" s="39"/>
      <c r="U77" s="39"/>
      <c r="V77" s="39"/>
      <c r="W77" s="39"/>
      <c r="X77" s="39"/>
    </row>
    <row r="78" spans="1:24" ht="54.75" customHeight="1" thickBot="1" x14ac:dyDescent="0.3">
      <c r="A78" s="24"/>
      <c r="B78" s="44"/>
      <c r="C78" s="28"/>
      <c r="D78" s="5"/>
      <c r="E78" s="5"/>
      <c r="F78" s="63" t="s">
        <v>324</v>
      </c>
      <c r="G78" s="621" t="s">
        <v>325</v>
      </c>
      <c r="H78" s="621"/>
      <c r="I78" s="621"/>
      <c r="J78" s="4"/>
      <c r="L78" s="39"/>
      <c r="M78" s="39"/>
      <c r="N78" s="39"/>
      <c r="O78" s="39"/>
      <c r="P78" s="39"/>
      <c r="Q78" s="39"/>
      <c r="R78" s="39"/>
      <c r="S78" s="39"/>
      <c r="T78" s="39"/>
      <c r="U78" s="39"/>
      <c r="V78" s="39"/>
      <c r="W78" s="39"/>
      <c r="X78" s="39"/>
    </row>
    <row r="79" spans="1:24" ht="15.75" thickBot="1" x14ac:dyDescent="0.3">
      <c r="A79" s="24"/>
      <c r="B79" s="64"/>
      <c r="C79" s="31"/>
      <c r="D79" s="32"/>
      <c r="E79" s="32"/>
      <c r="F79" s="32"/>
      <c r="G79" s="32"/>
      <c r="H79" s="65"/>
      <c r="I79" s="65"/>
      <c r="J79" s="7"/>
      <c r="K79" s="39"/>
      <c r="L79" s="39"/>
      <c r="M79" s="39"/>
      <c r="N79" s="39"/>
      <c r="O79" s="39"/>
      <c r="P79" s="39"/>
    </row>
    <row r="80" spans="1:24" ht="50.1" customHeight="1" x14ac:dyDescent="0.25"/>
    <row r="81" ht="50.1" customHeight="1" x14ac:dyDescent="0.25"/>
    <row r="82" ht="49.5" customHeight="1" x14ac:dyDescent="0.25"/>
    <row r="83" ht="50.1" customHeight="1" x14ac:dyDescent="0.25"/>
    <row r="84" ht="50.1" customHeight="1" x14ac:dyDescent="0.25"/>
    <row r="85" ht="50.1" customHeight="1" x14ac:dyDescent="0.25"/>
  </sheetData>
  <customSheetViews>
    <customSheetView guid="{722FF7AE-9EB3-4EE9-BF91-5A7C55CAA7B3}" scale="91" fitToPage="1">
      <pageMargins left="0.78740157480314965" right="0.78740157480314965" top="0.59055118110236227" bottom="0.59055118110236227" header="0.51181102362204722" footer="0.51181102362204722"/>
      <printOptions horizontalCentered="1"/>
      <pageSetup paperSize="9" scale="54" firstPageNumber="0" fitToHeight="0" orientation="portrait" r:id="rId1"/>
    </customSheetView>
    <customSheetView guid="{4A62C4F7-849D-47AD-AF9B-192A09767A51}" fitToPage="1" topLeftCell="A49">
      <selection activeCell="M64" sqref="M64"/>
      <pageMargins left="0.78740157480314965" right="0.78740157480314965" top="0.59055118110236227" bottom="0.59055118110236227" header="0.51181102362204722" footer="0.51181102362204722"/>
      <printOptions horizontalCentered="1"/>
      <pageSetup paperSize="9" scale="54" firstPageNumber="0" fitToHeight="0" orientation="portrait" r:id="rId2"/>
    </customSheetView>
    <customSheetView guid="{0089DFC1-8CCE-469B-989E-F058C196E479}" fitToPage="1">
      <pageMargins left="0.78740157480314965" right="0.78740157480314965" top="0.59055118110236227" bottom="0.59055118110236227" header="0.51181102362204722" footer="0.51181102362204722"/>
      <printOptions horizontalCentered="1"/>
      <pageSetup paperSize="9" scale="54" firstPageNumber="0" fitToHeight="0" orientation="portrait" r:id="rId3"/>
    </customSheetView>
    <customSheetView guid="{41721535-E70E-4DD8-A3A3-0E5AD83706D2}" fitToPage="1" topLeftCell="A7">
      <selection activeCell="F68" sqref="F68:I70"/>
      <pageMargins left="0.78740157480314965" right="0.78740157480314965" top="0.59055118110236227" bottom="0.59055118110236227" header="0.51181102362204722" footer="0.51181102362204722"/>
      <printOptions horizontalCentered="1"/>
      <pageSetup paperSize="9" scale="54" firstPageNumber="0" fitToHeight="0" orientation="portrait" r:id="rId4"/>
    </customSheetView>
  </customSheetViews>
  <mergeCells count="91">
    <mergeCell ref="D48:E48"/>
    <mergeCell ref="F48:G48"/>
    <mergeCell ref="G78:I78"/>
    <mergeCell ref="E65:H65"/>
    <mergeCell ref="E66:H66"/>
    <mergeCell ref="D68:E68"/>
    <mergeCell ref="G73:I73"/>
    <mergeCell ref="G74:I74"/>
    <mergeCell ref="G75:I75"/>
    <mergeCell ref="G76:I76"/>
    <mergeCell ref="D59:E59"/>
    <mergeCell ref="F59:G59"/>
    <mergeCell ref="D60:E60"/>
    <mergeCell ref="F60:G60"/>
    <mergeCell ref="G77:I77"/>
    <mergeCell ref="D61:E61"/>
    <mergeCell ref="F61:G61"/>
    <mergeCell ref="D62:E62"/>
    <mergeCell ref="F62:G62"/>
    <mergeCell ref="F68:I70"/>
    <mergeCell ref="E51:H51"/>
    <mergeCell ref="E52:H52"/>
    <mergeCell ref="D54:E54"/>
    <mergeCell ref="F54:G54"/>
    <mergeCell ref="D55:E55"/>
    <mergeCell ref="F55:G55"/>
    <mergeCell ref="D56:E56"/>
    <mergeCell ref="F56:G56"/>
    <mergeCell ref="D57:E57"/>
    <mergeCell ref="F57:G57"/>
    <mergeCell ref="D58:E58"/>
    <mergeCell ref="F58:G58"/>
    <mergeCell ref="D45:E45"/>
    <mergeCell ref="F45:G45"/>
    <mergeCell ref="D46:E46"/>
    <mergeCell ref="F46:G46"/>
    <mergeCell ref="D47:E47"/>
    <mergeCell ref="F47:G47"/>
    <mergeCell ref="D43:E43"/>
    <mergeCell ref="F43:G43"/>
    <mergeCell ref="D44:E44"/>
    <mergeCell ref="F44:G44"/>
    <mergeCell ref="D38:E38"/>
    <mergeCell ref="F38:G38"/>
    <mergeCell ref="D39:E39"/>
    <mergeCell ref="F39:G39"/>
    <mergeCell ref="D40:E40"/>
    <mergeCell ref="F40:G41"/>
    <mergeCell ref="D41:E41"/>
    <mergeCell ref="D42:E42"/>
    <mergeCell ref="F42:G42"/>
    <mergeCell ref="D24:I24"/>
    <mergeCell ref="E25:H25"/>
    <mergeCell ref="E26:H26"/>
    <mergeCell ref="C28:H28"/>
    <mergeCell ref="D29:I32"/>
    <mergeCell ref="D34:E34"/>
    <mergeCell ref="F34:G34"/>
    <mergeCell ref="D35:E35"/>
    <mergeCell ref="F35:G37"/>
    <mergeCell ref="D36:E36"/>
    <mergeCell ref="D37:E37"/>
    <mergeCell ref="D19:E19"/>
    <mergeCell ref="F19:G19"/>
    <mergeCell ref="D20:E20"/>
    <mergeCell ref="F20:G20"/>
    <mergeCell ref="D21:E21"/>
    <mergeCell ref="F21:G21"/>
    <mergeCell ref="D17:E17"/>
    <mergeCell ref="F17:G17"/>
    <mergeCell ref="D18:E18"/>
    <mergeCell ref="F18:G18"/>
    <mergeCell ref="D12:E12"/>
    <mergeCell ref="F12:G12"/>
    <mergeCell ref="D13:E13"/>
    <mergeCell ref="F13:G14"/>
    <mergeCell ref="D14:E14"/>
    <mergeCell ref="D15:E15"/>
    <mergeCell ref="F15:G15"/>
    <mergeCell ref="D16:E16"/>
    <mergeCell ref="F16:G16"/>
    <mergeCell ref="D11:E11"/>
    <mergeCell ref="F11:G11"/>
    <mergeCell ref="C3:I3"/>
    <mergeCell ref="C4:I4"/>
    <mergeCell ref="D7:E7"/>
    <mergeCell ref="F7:G7"/>
    <mergeCell ref="D8:E8"/>
    <mergeCell ref="F8:G10"/>
    <mergeCell ref="D9:E9"/>
    <mergeCell ref="D10:E10"/>
  </mergeCells>
  <hyperlinks>
    <hyperlink ref="E26" r:id="rId5"/>
    <hyperlink ref="E52" r:id="rId6"/>
  </hyperlinks>
  <printOptions horizontalCentered="1"/>
  <pageMargins left="0.78740157480314965" right="0.78740157480314965" top="0.59055118110236227" bottom="0.59055118110236227" header="0.51181102362204722" footer="0.51181102362204722"/>
  <pageSetup paperSize="9" scale="54" firstPageNumber="0" fitToHeight="0" orientation="portrait"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37"/>
  <sheetViews>
    <sheetView zoomScale="98" zoomScaleNormal="98" workbookViewId="0">
      <pane xSplit="2" ySplit="7" topLeftCell="C8" activePane="bottomRight" state="frozen"/>
      <selection pane="topRight" activeCell="C1" sqref="C1"/>
      <selection pane="bottomLeft" activeCell="A8" sqref="A8"/>
      <selection pane="bottomRight"/>
    </sheetView>
  </sheetViews>
  <sheetFormatPr defaultColWidth="9.140625" defaultRowHeight="15" x14ac:dyDescent="0.25"/>
  <cols>
    <col min="1" max="1" width="1.42578125"/>
    <col min="2" max="2" width="1.85546875"/>
    <col min="3" max="3" width="13.5703125"/>
    <col min="4" max="5" width="17.85546875"/>
    <col min="6" max="6" width="25.5703125"/>
    <col min="7" max="7" width="49.5703125"/>
    <col min="8" max="8" width="50.5703125"/>
    <col min="9" max="10" width="1.7109375"/>
    <col min="11" max="11" width="73.5703125" customWidth="1"/>
    <col min="12" max="1025" width="11.42578125"/>
  </cols>
  <sheetData>
    <row r="2" spans="2:14" x14ac:dyDescent="0.25">
      <c r="B2" s="40"/>
      <c r="C2" s="41"/>
      <c r="D2" s="1"/>
      <c r="E2" s="1"/>
      <c r="F2" s="1"/>
      <c r="G2" s="1"/>
      <c r="H2" s="1"/>
      <c r="I2" s="2"/>
    </row>
    <row r="3" spans="2:14" ht="20.25" x14ac:dyDescent="0.3">
      <c r="B3" s="11"/>
      <c r="C3" s="571" t="s">
        <v>326</v>
      </c>
      <c r="D3" s="571"/>
      <c r="E3" s="571"/>
      <c r="F3" s="571"/>
      <c r="G3" s="571"/>
      <c r="H3" s="571"/>
      <c r="I3" s="43"/>
    </row>
    <row r="4" spans="2:14" x14ac:dyDescent="0.25">
      <c r="B4" s="44"/>
      <c r="C4" s="625" t="s">
        <v>327</v>
      </c>
      <c r="D4" s="625"/>
      <c r="E4" s="625"/>
      <c r="F4" s="625"/>
      <c r="G4" s="625"/>
      <c r="H4" s="625"/>
      <c r="I4" s="4"/>
    </row>
    <row r="5" spans="2:14" x14ac:dyDescent="0.25">
      <c r="B5" s="44"/>
      <c r="C5" s="626"/>
      <c r="D5" s="626"/>
      <c r="E5" s="626"/>
      <c r="F5" s="626"/>
      <c r="G5" s="626"/>
      <c r="H5" s="626"/>
      <c r="I5" s="4"/>
    </row>
    <row r="6" spans="2:14" ht="30.75" customHeight="1" thickBot="1" x14ac:dyDescent="0.3">
      <c r="B6" s="44"/>
      <c r="C6" s="627" t="s">
        <v>328</v>
      </c>
      <c r="D6" s="627"/>
      <c r="E6" s="627"/>
      <c r="F6" s="627"/>
      <c r="G6" s="5"/>
      <c r="H6" s="5"/>
      <c r="I6" s="4"/>
    </row>
    <row r="7" spans="2:14" ht="30" customHeight="1" thickBot="1" x14ac:dyDescent="0.3">
      <c r="B7" s="44"/>
      <c r="C7" s="66" t="s">
        <v>329</v>
      </c>
      <c r="D7" s="628" t="s">
        <v>330</v>
      </c>
      <c r="E7" s="628"/>
      <c r="F7" s="67" t="s">
        <v>331</v>
      </c>
      <c r="G7" s="68" t="s">
        <v>332</v>
      </c>
      <c r="H7" s="67" t="s">
        <v>333</v>
      </c>
      <c r="I7" s="4"/>
      <c r="K7" s="509" t="s">
        <v>962</v>
      </c>
    </row>
    <row r="8" spans="2:14" ht="30" x14ac:dyDescent="0.25">
      <c r="B8" s="48"/>
      <c r="C8" s="69" t="s">
        <v>334</v>
      </c>
      <c r="D8" s="629" t="s">
        <v>335</v>
      </c>
      <c r="E8" s="629"/>
      <c r="F8" s="293" t="s">
        <v>336</v>
      </c>
      <c r="G8" s="358" t="s">
        <v>68</v>
      </c>
      <c r="H8" s="293" t="s">
        <v>337</v>
      </c>
      <c r="I8" s="50"/>
    </row>
    <row r="9" spans="2:14" ht="45.75" customHeight="1" x14ac:dyDescent="0.25">
      <c r="B9" s="48"/>
      <c r="C9" s="70" t="s">
        <v>334</v>
      </c>
      <c r="D9" s="630" t="s">
        <v>338</v>
      </c>
      <c r="E9" s="630"/>
      <c r="F9" s="360" t="s">
        <v>339</v>
      </c>
      <c r="G9" s="361" t="s">
        <v>68</v>
      </c>
      <c r="H9" s="360" t="s">
        <v>340</v>
      </c>
      <c r="I9" s="50"/>
    </row>
    <row r="10" spans="2:14" ht="60" x14ac:dyDescent="0.25">
      <c r="B10" s="48"/>
      <c r="C10" s="70" t="s">
        <v>341</v>
      </c>
      <c r="D10" s="630" t="s">
        <v>623</v>
      </c>
      <c r="E10" s="630"/>
      <c r="F10" s="360" t="s">
        <v>624</v>
      </c>
      <c r="G10" s="362" t="s">
        <v>842</v>
      </c>
      <c r="H10" s="360" t="s">
        <v>654</v>
      </c>
      <c r="I10" s="50"/>
    </row>
    <row r="11" spans="2:14" ht="60.75" customHeight="1" x14ac:dyDescent="0.25">
      <c r="B11" s="48"/>
      <c r="C11" s="70" t="s">
        <v>342</v>
      </c>
      <c r="D11" s="630" t="s">
        <v>343</v>
      </c>
      <c r="E11" s="630"/>
      <c r="F11" s="360" t="s">
        <v>344</v>
      </c>
      <c r="G11" s="631" t="s">
        <v>963</v>
      </c>
      <c r="H11" s="360" t="s">
        <v>345</v>
      </c>
      <c r="I11" s="50"/>
    </row>
    <row r="12" spans="2:14" ht="81" customHeight="1" x14ac:dyDescent="0.25">
      <c r="B12" s="48"/>
      <c r="C12" s="70" t="s">
        <v>346</v>
      </c>
      <c r="D12" s="630" t="s">
        <v>347</v>
      </c>
      <c r="E12" s="630"/>
      <c r="F12" s="360" t="s">
        <v>348</v>
      </c>
      <c r="G12" s="631"/>
      <c r="H12" s="360" t="s">
        <v>960</v>
      </c>
      <c r="I12" s="50"/>
      <c r="K12" s="508" t="s">
        <v>961</v>
      </c>
      <c r="L12" s="508"/>
      <c r="M12" s="508"/>
      <c r="N12" s="508"/>
    </row>
    <row r="13" spans="2:14" ht="96" customHeight="1" x14ac:dyDescent="0.25">
      <c r="B13" s="48"/>
      <c r="C13" s="70" t="s">
        <v>349</v>
      </c>
      <c r="D13" s="630" t="s">
        <v>350</v>
      </c>
      <c r="E13" s="630"/>
      <c r="F13" s="360" t="s">
        <v>351</v>
      </c>
      <c r="G13" s="362" t="s">
        <v>843</v>
      </c>
      <c r="H13" s="360" t="s">
        <v>635</v>
      </c>
      <c r="I13" s="50"/>
    </row>
    <row r="14" spans="2:14" ht="105.75" customHeight="1" x14ac:dyDescent="0.25">
      <c r="B14" s="48"/>
      <c r="C14" s="70" t="s">
        <v>352</v>
      </c>
      <c r="D14" s="630" t="s">
        <v>353</v>
      </c>
      <c r="E14" s="630"/>
      <c r="F14" s="360" t="s">
        <v>625</v>
      </c>
      <c r="G14" s="631" t="s">
        <v>502</v>
      </c>
      <c r="H14" s="363" t="s">
        <v>636</v>
      </c>
      <c r="I14" s="50"/>
    </row>
    <row r="15" spans="2:14" ht="89.25" customHeight="1" x14ac:dyDescent="0.25">
      <c r="B15" s="48"/>
      <c r="C15" s="70" t="s">
        <v>352</v>
      </c>
      <c r="D15" s="630" t="s">
        <v>354</v>
      </c>
      <c r="E15" s="630"/>
      <c r="F15" s="360" t="s">
        <v>969</v>
      </c>
      <c r="G15" s="631"/>
      <c r="H15" s="360" t="s">
        <v>355</v>
      </c>
      <c r="I15" s="50"/>
    </row>
    <row r="16" spans="2:14" ht="105.75" customHeight="1" x14ac:dyDescent="0.25">
      <c r="B16" s="48"/>
      <c r="C16" s="70" t="s">
        <v>352</v>
      </c>
      <c r="D16" s="630" t="s">
        <v>356</v>
      </c>
      <c r="E16" s="630"/>
      <c r="F16" s="360" t="s">
        <v>357</v>
      </c>
      <c r="G16" s="362" t="s">
        <v>867</v>
      </c>
      <c r="H16" s="364" t="s">
        <v>492</v>
      </c>
      <c r="I16" s="50"/>
    </row>
    <row r="17" spans="2:13" ht="80.25" customHeight="1" x14ac:dyDescent="0.25">
      <c r="B17" s="48"/>
      <c r="C17" s="70" t="s">
        <v>358</v>
      </c>
      <c r="D17" s="630" t="s">
        <v>626</v>
      </c>
      <c r="E17" s="630"/>
      <c r="F17" s="360" t="s">
        <v>359</v>
      </c>
      <c r="G17" s="362" t="s">
        <v>844</v>
      </c>
      <c r="H17" s="360" t="s">
        <v>637</v>
      </c>
      <c r="I17" s="50"/>
    </row>
    <row r="18" spans="2:13" ht="45" x14ac:dyDescent="0.25">
      <c r="B18" s="48"/>
      <c r="C18" s="70" t="s">
        <v>360</v>
      </c>
      <c r="D18" s="630" t="s">
        <v>361</v>
      </c>
      <c r="E18" s="630"/>
      <c r="F18" s="360" t="s">
        <v>362</v>
      </c>
      <c r="G18" s="362" t="s">
        <v>845</v>
      </c>
      <c r="H18" s="360" t="s">
        <v>363</v>
      </c>
      <c r="I18" s="50"/>
    </row>
    <row r="19" spans="2:13" ht="174.75" customHeight="1" x14ac:dyDescent="0.25">
      <c r="B19" s="48"/>
      <c r="C19" s="70" t="s">
        <v>364</v>
      </c>
      <c r="D19" s="630" t="s">
        <v>655</v>
      </c>
      <c r="E19" s="630"/>
      <c r="F19" s="360" t="s">
        <v>365</v>
      </c>
      <c r="G19" s="362" t="s">
        <v>959</v>
      </c>
      <c r="H19" s="360" t="s">
        <v>973</v>
      </c>
      <c r="I19" s="50"/>
      <c r="K19" s="511" t="s">
        <v>970</v>
      </c>
      <c r="L19" s="511"/>
      <c r="M19" s="511"/>
    </row>
    <row r="20" spans="2:13" ht="101.25" customHeight="1" x14ac:dyDescent="0.25">
      <c r="B20" s="48"/>
      <c r="C20" s="70" t="s">
        <v>366</v>
      </c>
      <c r="D20" s="630" t="s">
        <v>745</v>
      </c>
      <c r="E20" s="630"/>
      <c r="F20" s="360" t="s">
        <v>367</v>
      </c>
      <c r="G20" s="362" t="s">
        <v>862</v>
      </c>
      <c r="H20" s="360" t="s">
        <v>638</v>
      </c>
      <c r="I20" s="50"/>
    </row>
    <row r="21" spans="2:13" ht="60" x14ac:dyDescent="0.25">
      <c r="B21" s="48"/>
      <c r="C21" s="70" t="s">
        <v>368</v>
      </c>
      <c r="D21" s="630" t="s">
        <v>750</v>
      </c>
      <c r="E21" s="630"/>
      <c r="F21" s="360" t="s">
        <v>369</v>
      </c>
      <c r="G21" s="361" t="s">
        <v>497</v>
      </c>
      <c r="H21" s="360" t="s">
        <v>370</v>
      </c>
      <c r="I21" s="50"/>
    </row>
    <row r="22" spans="2:13" ht="261" customHeight="1" x14ac:dyDescent="0.25">
      <c r="B22" s="48"/>
      <c r="C22" s="70" t="s">
        <v>368</v>
      </c>
      <c r="D22" s="632" t="s">
        <v>975</v>
      </c>
      <c r="E22" s="632"/>
      <c r="F22" s="364" t="s">
        <v>976</v>
      </c>
      <c r="G22" s="633" t="s">
        <v>982</v>
      </c>
      <c r="H22" s="364" t="s">
        <v>978</v>
      </c>
      <c r="I22" s="50"/>
      <c r="K22" s="512" t="s">
        <v>979</v>
      </c>
    </row>
    <row r="23" spans="2:13" ht="91.5" customHeight="1" x14ac:dyDescent="0.25">
      <c r="B23" s="48"/>
      <c r="C23" s="70" t="s">
        <v>371</v>
      </c>
      <c r="D23" s="632" t="s">
        <v>986</v>
      </c>
      <c r="E23" s="632"/>
      <c r="F23" s="364" t="s">
        <v>976</v>
      </c>
      <c r="G23" s="633"/>
      <c r="H23" s="635" t="s">
        <v>985</v>
      </c>
      <c r="I23" s="50"/>
      <c r="K23" s="634" t="s">
        <v>980</v>
      </c>
    </row>
    <row r="24" spans="2:13" ht="81.75" customHeight="1" x14ac:dyDescent="0.25">
      <c r="B24" s="48"/>
      <c r="C24" s="70" t="s">
        <v>371</v>
      </c>
      <c r="D24" s="632" t="s">
        <v>627</v>
      </c>
      <c r="E24" s="632"/>
      <c r="F24" s="524" t="s">
        <v>628</v>
      </c>
      <c r="G24" s="633"/>
      <c r="H24" s="636"/>
      <c r="I24" s="50"/>
      <c r="K24" s="634"/>
    </row>
    <row r="25" spans="2:13" ht="75" x14ac:dyDescent="0.25">
      <c r="B25" s="48"/>
      <c r="C25" s="70" t="s">
        <v>372</v>
      </c>
      <c r="D25" s="630" t="s">
        <v>373</v>
      </c>
      <c r="E25" s="630"/>
      <c r="F25" s="365" t="s">
        <v>374</v>
      </c>
      <c r="G25" s="366" t="s">
        <v>645</v>
      </c>
      <c r="H25" s="367" t="s">
        <v>639</v>
      </c>
      <c r="I25" s="50"/>
    </row>
    <row r="26" spans="2:13" ht="94.5" customHeight="1" x14ac:dyDescent="0.25">
      <c r="B26" s="48"/>
      <c r="C26" s="70" t="s">
        <v>375</v>
      </c>
      <c r="D26" s="630" t="s">
        <v>376</v>
      </c>
      <c r="E26" s="630"/>
      <c r="F26" s="360" t="s">
        <v>377</v>
      </c>
      <c r="G26" s="359" t="s">
        <v>857</v>
      </c>
      <c r="H26" s="360" t="s">
        <v>378</v>
      </c>
      <c r="I26" s="50"/>
    </row>
    <row r="27" spans="2:13" ht="138" customHeight="1" x14ac:dyDescent="0.25">
      <c r="B27" s="48"/>
      <c r="C27" s="70" t="s">
        <v>375</v>
      </c>
      <c r="D27" s="630" t="s">
        <v>379</v>
      </c>
      <c r="E27" s="630"/>
      <c r="F27" s="360" t="s">
        <v>380</v>
      </c>
      <c r="G27" s="359" t="s">
        <v>503</v>
      </c>
      <c r="H27" s="360" t="s">
        <v>381</v>
      </c>
      <c r="I27" s="50"/>
    </row>
    <row r="28" spans="2:13" ht="120.75" customHeight="1" x14ac:dyDescent="0.25">
      <c r="B28" s="48"/>
      <c r="C28" s="70" t="s">
        <v>382</v>
      </c>
      <c r="D28" s="630" t="s">
        <v>646</v>
      </c>
      <c r="E28" s="630"/>
      <c r="F28" s="360" t="s">
        <v>989</v>
      </c>
      <c r="G28" s="368" t="s">
        <v>981</v>
      </c>
      <c r="H28" s="360" t="s">
        <v>990</v>
      </c>
      <c r="I28" s="50"/>
      <c r="K28" s="527" t="s">
        <v>991</v>
      </c>
    </row>
    <row r="29" spans="2:13" ht="189.75" customHeight="1" x14ac:dyDescent="0.25">
      <c r="B29" s="48"/>
      <c r="C29" s="70" t="s">
        <v>383</v>
      </c>
      <c r="D29" s="637" t="s">
        <v>629</v>
      </c>
      <c r="E29" s="637"/>
      <c r="F29" s="360" t="s">
        <v>630</v>
      </c>
      <c r="G29" s="369" t="s">
        <v>858</v>
      </c>
      <c r="H29" s="360" t="s">
        <v>640</v>
      </c>
      <c r="I29" s="50"/>
      <c r="K29" s="530" t="s">
        <v>1017</v>
      </c>
    </row>
    <row r="30" spans="2:13" ht="45" x14ac:dyDescent="0.25">
      <c r="B30" s="48"/>
      <c r="C30" s="70" t="s">
        <v>384</v>
      </c>
      <c r="D30" s="637" t="s">
        <v>631</v>
      </c>
      <c r="E30" s="637"/>
      <c r="F30" s="360" t="s">
        <v>632</v>
      </c>
      <c r="G30" s="370" t="s">
        <v>656</v>
      </c>
      <c r="H30" s="360" t="s">
        <v>993</v>
      </c>
      <c r="I30" s="50"/>
    </row>
    <row r="31" spans="2:13" ht="60" x14ac:dyDescent="0.25">
      <c r="B31" s="48"/>
      <c r="C31" s="70" t="s">
        <v>385</v>
      </c>
      <c r="D31" s="637" t="s">
        <v>633</v>
      </c>
      <c r="E31" s="637"/>
      <c r="F31" s="360" t="s">
        <v>386</v>
      </c>
      <c r="G31" s="361" t="s">
        <v>853</v>
      </c>
      <c r="H31" s="360" t="s">
        <v>641</v>
      </c>
      <c r="I31" s="50"/>
    </row>
    <row r="32" spans="2:13" ht="94.5" customHeight="1" x14ac:dyDescent="0.25">
      <c r="B32" s="48"/>
      <c r="C32" s="70" t="s">
        <v>385</v>
      </c>
      <c r="D32" s="637" t="s">
        <v>634</v>
      </c>
      <c r="E32" s="637"/>
      <c r="F32" s="360" t="s">
        <v>387</v>
      </c>
      <c r="G32" s="362" t="s">
        <v>504</v>
      </c>
      <c r="H32" s="360" t="s">
        <v>642</v>
      </c>
      <c r="I32" s="50"/>
    </row>
    <row r="33" spans="2:9" ht="198.75" customHeight="1" x14ac:dyDescent="0.25">
      <c r="B33" s="48"/>
      <c r="C33" s="70" t="s">
        <v>388</v>
      </c>
      <c r="D33" s="630" t="s">
        <v>389</v>
      </c>
      <c r="E33" s="630"/>
      <c r="F33" s="360" t="s">
        <v>390</v>
      </c>
      <c r="G33" s="362" t="s">
        <v>863</v>
      </c>
      <c r="H33" s="360" t="s">
        <v>391</v>
      </c>
      <c r="I33" s="50"/>
    </row>
    <row r="34" spans="2:9" ht="90" x14ac:dyDescent="0.25">
      <c r="B34" s="48"/>
      <c r="C34" s="70" t="s">
        <v>392</v>
      </c>
      <c r="D34" s="637" t="s">
        <v>393</v>
      </c>
      <c r="E34" s="637"/>
      <c r="F34" s="360" t="s">
        <v>394</v>
      </c>
      <c r="G34" s="362" t="s">
        <v>852</v>
      </c>
      <c r="H34" s="360" t="s">
        <v>643</v>
      </c>
      <c r="I34" s="50"/>
    </row>
    <row r="35" spans="2:9" ht="105.75" thickBot="1" x14ac:dyDescent="0.3">
      <c r="B35" s="48"/>
      <c r="C35" s="371" t="s">
        <v>392</v>
      </c>
      <c r="D35" s="638" t="s">
        <v>395</v>
      </c>
      <c r="E35" s="638"/>
      <c r="F35" s="372" t="s">
        <v>396</v>
      </c>
      <c r="G35" s="373" t="s">
        <v>505</v>
      </c>
      <c r="H35" s="372" t="s">
        <v>644</v>
      </c>
      <c r="I35" s="50"/>
    </row>
    <row r="36" spans="2:9" ht="15.75" thickBot="1" x14ac:dyDescent="0.3">
      <c r="B36" s="71"/>
      <c r="C36" s="72"/>
      <c r="D36" s="72"/>
      <c r="E36" s="72"/>
      <c r="F36" s="72"/>
      <c r="G36" s="72"/>
      <c r="H36" s="72"/>
      <c r="I36" s="73"/>
    </row>
    <row r="37" spans="2:9" x14ac:dyDescent="0.25">
      <c r="B37" s="510" t="s">
        <v>977</v>
      </c>
    </row>
  </sheetData>
  <customSheetViews>
    <customSheetView guid="{722FF7AE-9EB3-4EE9-BF91-5A7C55CAA7B3}" scale="87" showPageBreaks="1" fitToPage="1" printArea="1">
      <selection activeCell="F32" sqref="F32"/>
      <pageMargins left="0.78740157480314965" right="0.78740157480314965" top="0.78740157480314965" bottom="0.78740157480314965" header="0.51181102362204722" footer="0.51181102362204722"/>
      <printOptions horizontalCentered="1"/>
      <pageSetup paperSize="9" scale="47" firstPageNumber="0" fitToHeight="0" orientation="portrait" r:id="rId1"/>
    </customSheetView>
    <customSheetView guid="{4A62C4F7-849D-47AD-AF9B-192A09767A51}" scale="110" fitToPage="1">
      <pageMargins left="0.78740157480314965" right="0.78740157480314965" top="0.78740157480314965" bottom="0.78740157480314965" header="0.51181102362204722" footer="0.51181102362204722"/>
      <printOptions horizontalCentered="1"/>
      <pageSetup paperSize="9" scale="47" firstPageNumber="0" fitToHeight="0" orientation="portrait" r:id="rId2"/>
    </customSheetView>
    <customSheetView guid="{0089DFC1-8CCE-469B-989E-F058C196E479}" scale="110" fitToPage="1">
      <selection activeCell="L35" sqref="L35"/>
      <pageMargins left="0.78740157480314965" right="0.78740157480314965" top="0.78740157480314965" bottom="0.78740157480314965" header="0.51181102362204722" footer="0.51181102362204722"/>
      <printOptions horizontalCentered="1"/>
      <pageSetup paperSize="9" scale="47" firstPageNumber="0" fitToHeight="0" orientation="portrait" r:id="rId3"/>
    </customSheetView>
    <customSheetView guid="{41721535-E70E-4DD8-A3A3-0E5AD83706D2}" scale="110" showPageBreaks="1" fitToPage="1" printArea="1">
      <selection activeCell="B26" sqref="A26:XFD26"/>
      <pageMargins left="0.78740157480314965" right="0.78740157480314965" top="0.78740157480314965" bottom="0.78740157480314965" header="0.51181102362204722" footer="0.51181102362204722"/>
      <printOptions horizontalCentered="1"/>
      <pageSetup paperSize="9" scale="47" firstPageNumber="0" fitToHeight="0" orientation="portrait" r:id="rId4"/>
    </customSheetView>
  </customSheetViews>
  <mergeCells count="38">
    <mergeCell ref="K23:K24"/>
    <mergeCell ref="H23:H24"/>
    <mergeCell ref="D34:E34"/>
    <mergeCell ref="D35:E35"/>
    <mergeCell ref="D30:E30"/>
    <mergeCell ref="D31:E31"/>
    <mergeCell ref="D32:E32"/>
    <mergeCell ref="D33:E33"/>
    <mergeCell ref="D26:E26"/>
    <mergeCell ref="D27:E27"/>
    <mergeCell ref="D28:E28"/>
    <mergeCell ref="D29:E29"/>
    <mergeCell ref="D22:E22"/>
    <mergeCell ref="G22:G24"/>
    <mergeCell ref="D23:E23"/>
    <mergeCell ref="D24:E24"/>
    <mergeCell ref="D25:E25"/>
    <mergeCell ref="D17:E17"/>
    <mergeCell ref="D18:E18"/>
    <mergeCell ref="D19:E19"/>
    <mergeCell ref="D20:E20"/>
    <mergeCell ref="D21:E21"/>
    <mergeCell ref="D13:E13"/>
    <mergeCell ref="D14:E14"/>
    <mergeCell ref="G14:G15"/>
    <mergeCell ref="D15:E15"/>
    <mergeCell ref="D16:E16"/>
    <mergeCell ref="D8:E8"/>
    <mergeCell ref="D9:E9"/>
    <mergeCell ref="D10:E10"/>
    <mergeCell ref="D11:E11"/>
    <mergeCell ref="G11:G12"/>
    <mergeCell ref="D12:E12"/>
    <mergeCell ref="C3:H3"/>
    <mergeCell ref="C4:H4"/>
    <mergeCell ref="C5:H5"/>
    <mergeCell ref="C6:F6"/>
    <mergeCell ref="D7:E7"/>
  </mergeCells>
  <printOptions horizontalCentered="1"/>
  <pageMargins left="0.78740157480314965" right="0.78740157480314965" top="0.78740157480314965" bottom="0.78740157480314965" header="0.51181102362204722" footer="0.51181102362204722"/>
  <pageSetup paperSize="9" scale="46" firstPageNumber="0" fitToHeight="0" orientation="portrait"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29"/>
  <sheetViews>
    <sheetView zoomScale="106" zoomScaleNormal="85" workbookViewId="0"/>
  </sheetViews>
  <sheetFormatPr defaultColWidth="9.140625" defaultRowHeight="15" x14ac:dyDescent="0.25"/>
  <cols>
    <col min="1" max="1" width="1.28515625"/>
    <col min="2" max="2" width="2"/>
    <col min="3" max="3" width="43"/>
    <col min="4" max="4" width="129.7109375" customWidth="1"/>
    <col min="5" max="5" width="2.42578125"/>
    <col min="6" max="6" width="1.42578125"/>
    <col min="7" max="1025" width="11.42578125"/>
  </cols>
  <sheetData>
    <row r="2" spans="2:7" x14ac:dyDescent="0.25">
      <c r="B2" s="74"/>
      <c r="C2" s="26"/>
      <c r="D2" s="26"/>
      <c r="E2" s="27"/>
    </row>
    <row r="3" spans="2:7" ht="18.75" x14ac:dyDescent="0.3">
      <c r="B3" s="75"/>
      <c r="C3" s="640" t="s">
        <v>397</v>
      </c>
      <c r="D3" s="640"/>
      <c r="E3" s="76"/>
    </row>
    <row r="4" spans="2:7" x14ac:dyDescent="0.25">
      <c r="B4" s="75"/>
      <c r="C4" s="77"/>
      <c r="D4" s="77"/>
      <c r="E4" s="76"/>
    </row>
    <row r="5" spans="2:7" x14ac:dyDescent="0.25">
      <c r="B5" s="75"/>
      <c r="C5" s="78" t="s">
        <v>398</v>
      </c>
      <c r="D5" s="77"/>
      <c r="E5" s="76"/>
    </row>
    <row r="6" spans="2:7" ht="15.75" thickBot="1" x14ac:dyDescent="0.3">
      <c r="B6" s="75"/>
      <c r="C6" s="79" t="s">
        <v>399</v>
      </c>
      <c r="D6" s="80" t="s">
        <v>400</v>
      </c>
      <c r="E6" s="76"/>
    </row>
    <row r="7" spans="2:7" ht="315.75" customHeight="1" thickBot="1" x14ac:dyDescent="0.3">
      <c r="B7" s="75"/>
      <c r="C7" s="81" t="s">
        <v>586</v>
      </c>
      <c r="D7" s="325" t="s">
        <v>848</v>
      </c>
      <c r="E7" s="76"/>
    </row>
    <row r="8" spans="2:7" ht="392.25" customHeight="1" thickBot="1" x14ac:dyDescent="0.3">
      <c r="B8" s="75"/>
      <c r="C8" s="82" t="s">
        <v>401</v>
      </c>
      <c r="D8" s="326" t="s">
        <v>849</v>
      </c>
      <c r="E8" s="76"/>
      <c r="G8" s="54"/>
    </row>
    <row r="9" spans="2:7" ht="289.5" customHeight="1" x14ac:dyDescent="0.25">
      <c r="B9" s="75"/>
      <c r="C9" s="83" t="s">
        <v>402</v>
      </c>
      <c r="D9" s="386" t="s">
        <v>1015</v>
      </c>
      <c r="E9" s="76"/>
    </row>
    <row r="10" spans="2:7" ht="140.25" customHeight="1" x14ac:dyDescent="0.25">
      <c r="B10" s="75"/>
      <c r="C10" s="81" t="s">
        <v>403</v>
      </c>
      <c r="D10" s="327" t="s">
        <v>500</v>
      </c>
      <c r="E10" s="76"/>
    </row>
    <row r="11" spans="2:7" x14ac:dyDescent="0.25">
      <c r="B11" s="75"/>
      <c r="C11" s="77"/>
      <c r="D11" s="77"/>
      <c r="E11" s="76"/>
    </row>
    <row r="12" spans="2:7" x14ac:dyDescent="0.25">
      <c r="B12" s="75"/>
      <c r="C12" s="641" t="s">
        <v>404</v>
      </c>
      <c r="D12" s="641"/>
      <c r="E12" s="76"/>
    </row>
    <row r="13" spans="2:7" x14ac:dyDescent="0.25">
      <c r="B13" s="75"/>
      <c r="C13" s="84" t="s">
        <v>405</v>
      </c>
      <c r="D13" s="84" t="s">
        <v>400</v>
      </c>
      <c r="E13" s="76"/>
    </row>
    <row r="14" spans="2:7" x14ac:dyDescent="0.25">
      <c r="B14" s="75"/>
      <c r="C14" s="639" t="s">
        <v>406</v>
      </c>
      <c r="D14" s="639"/>
      <c r="E14" s="76"/>
    </row>
    <row r="15" spans="2:7" ht="90" x14ac:dyDescent="0.25">
      <c r="B15" s="75"/>
      <c r="C15" s="83" t="s">
        <v>407</v>
      </c>
      <c r="D15" s="85" t="s">
        <v>68</v>
      </c>
      <c r="E15" s="76"/>
    </row>
    <row r="16" spans="2:7" ht="60" x14ac:dyDescent="0.25">
      <c r="B16" s="75"/>
      <c r="C16" s="83" t="s">
        <v>408</v>
      </c>
      <c r="D16" s="85" t="s">
        <v>68</v>
      </c>
      <c r="E16" s="76"/>
    </row>
    <row r="17" spans="2:5" x14ac:dyDescent="0.25">
      <c r="B17" s="75"/>
      <c r="C17" s="639" t="s">
        <v>409</v>
      </c>
      <c r="D17" s="639"/>
      <c r="E17" s="76"/>
    </row>
    <row r="18" spans="2:5" ht="80.25" customHeight="1" x14ac:dyDescent="0.25">
      <c r="B18" s="75"/>
      <c r="C18" s="83" t="s">
        <v>410</v>
      </c>
      <c r="D18" s="85" t="s">
        <v>68</v>
      </c>
      <c r="E18" s="76"/>
    </row>
    <row r="19" spans="2:5" ht="60" x14ac:dyDescent="0.25">
      <c r="B19" s="75"/>
      <c r="C19" s="83" t="s">
        <v>411</v>
      </c>
      <c r="D19" s="85" t="s">
        <v>68</v>
      </c>
      <c r="E19" s="76"/>
    </row>
    <row r="20" spans="2:5" x14ac:dyDescent="0.25">
      <c r="B20" s="75"/>
      <c r="C20" s="639" t="s">
        <v>412</v>
      </c>
      <c r="D20" s="639"/>
      <c r="E20" s="76"/>
    </row>
    <row r="21" spans="2:5" ht="30" x14ac:dyDescent="0.25">
      <c r="B21" s="75"/>
      <c r="C21" s="83" t="s">
        <v>413</v>
      </c>
      <c r="D21" s="86" t="s">
        <v>68</v>
      </c>
      <c r="E21" s="76"/>
    </row>
    <row r="22" spans="2:5" ht="45" x14ac:dyDescent="0.25">
      <c r="B22" s="75"/>
      <c r="C22" s="83" t="s">
        <v>414</v>
      </c>
      <c r="D22" s="86" t="s">
        <v>68</v>
      </c>
      <c r="E22" s="76"/>
    </row>
    <row r="23" spans="2:5" ht="30" x14ac:dyDescent="0.25">
      <c r="B23" s="75"/>
      <c r="C23" s="83" t="s">
        <v>415</v>
      </c>
      <c r="D23" s="86" t="s">
        <v>68</v>
      </c>
      <c r="E23" s="76"/>
    </row>
    <row r="24" spans="2:5" x14ac:dyDescent="0.25">
      <c r="B24" s="75"/>
      <c r="C24" s="639" t="s">
        <v>416</v>
      </c>
      <c r="D24" s="639"/>
      <c r="E24" s="76"/>
    </row>
    <row r="25" spans="2:5" ht="60" x14ac:dyDescent="0.25">
      <c r="B25" s="75"/>
      <c r="C25" s="83" t="s">
        <v>417</v>
      </c>
      <c r="D25" s="85" t="s">
        <v>68</v>
      </c>
      <c r="E25" s="76"/>
    </row>
    <row r="26" spans="2:5" ht="30" x14ac:dyDescent="0.25">
      <c r="B26" s="75"/>
      <c r="C26" s="83" t="s">
        <v>418</v>
      </c>
      <c r="D26" s="85" t="s">
        <v>68</v>
      </c>
      <c r="E26" s="76"/>
    </row>
    <row r="27" spans="2:5" ht="75" x14ac:dyDescent="0.25">
      <c r="B27" s="75"/>
      <c r="C27" s="83" t="s">
        <v>419</v>
      </c>
      <c r="D27" s="85" t="s">
        <v>68</v>
      </c>
      <c r="E27" s="76"/>
    </row>
    <row r="28" spans="2:5" ht="50.25" customHeight="1" x14ac:dyDescent="0.25">
      <c r="B28" s="75"/>
      <c r="C28" s="83" t="s">
        <v>420</v>
      </c>
      <c r="D28" s="85" t="s">
        <v>68</v>
      </c>
      <c r="E28" s="76"/>
    </row>
    <row r="29" spans="2:5" x14ac:dyDescent="0.25">
      <c r="B29" s="87"/>
      <c r="C29" s="88"/>
      <c r="D29" s="88"/>
      <c r="E29" s="89"/>
    </row>
  </sheetData>
  <customSheetViews>
    <customSheetView guid="{722FF7AE-9EB3-4EE9-BF91-5A7C55CAA7B3}" scale="106" showPageBreaks="1" fitToPage="1" printArea="1">
      <selection activeCell="J10" sqref="J10"/>
      <pageMargins left="0.78740157480314965" right="0.78740157480314965" top="0.78740157480314965" bottom="0.78740157480314965" header="0.51181102362204722" footer="0.51181102362204722"/>
      <printOptions horizontalCentered="1"/>
      <pageSetup paperSize="9" scale="48" firstPageNumber="0" fitToHeight="0" orientation="portrait" r:id="rId1"/>
    </customSheetView>
    <customSheetView guid="{4A62C4F7-849D-47AD-AF9B-192A09767A51}" scale="106" fitToPage="1">
      <pageMargins left="0.78740157480314965" right="0.78740157480314965" top="0.78740157480314965" bottom="0.78740157480314965" header="0.51181102362204722" footer="0.51181102362204722"/>
      <printOptions horizontalCentered="1"/>
      <pageSetup paperSize="9" scale="48" firstPageNumber="0" fitToHeight="0" orientation="portrait" r:id="rId2"/>
    </customSheetView>
    <customSheetView guid="{0089DFC1-8CCE-469B-989E-F058C196E479}" scale="106" fitToPage="1" topLeftCell="A9">
      <selection activeCell="J10" sqref="J10"/>
      <pageMargins left="0.78740157480314965" right="0.78740157480314965" top="0.78740157480314965" bottom="0.78740157480314965" header="0.51181102362204722" footer="0.51181102362204722"/>
      <printOptions horizontalCentered="1"/>
      <pageSetup paperSize="9" scale="48" firstPageNumber="0" fitToHeight="0" orientation="portrait" r:id="rId3"/>
    </customSheetView>
    <customSheetView guid="{41721535-E70E-4DD8-A3A3-0E5AD83706D2}" scale="85" showPageBreaks="1" fitToPage="1" printArea="1">
      <selection activeCell="J10" sqref="J10"/>
      <pageMargins left="0.78740157480314965" right="0.78740157480314965" top="0.78740157480314965" bottom="0.78740157480314965" header="0.51181102362204722" footer="0.51181102362204722"/>
      <printOptions horizontalCentered="1"/>
      <pageSetup paperSize="9" scale="48" firstPageNumber="0" fitToHeight="0" orientation="portrait" r:id="rId4"/>
    </customSheetView>
  </customSheetViews>
  <mergeCells count="6">
    <mergeCell ref="C24:D24"/>
    <mergeCell ref="C3:D3"/>
    <mergeCell ref="C12:D12"/>
    <mergeCell ref="C14:D14"/>
    <mergeCell ref="C17:D17"/>
    <mergeCell ref="C20:D20"/>
  </mergeCells>
  <printOptions horizontalCentered="1"/>
  <pageMargins left="0.78740157480314965" right="0.78740157480314965" top="0.78740157480314965" bottom="0.78740157480314965" header="0.51181102362204722" footer="0.51181102362204722"/>
  <pageSetup paperSize="9" scale="48" firstPageNumber="0" fitToHeight="0"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O39"/>
  <sheetViews>
    <sheetView zoomScale="96" zoomScaleNormal="96" workbookViewId="0"/>
  </sheetViews>
  <sheetFormatPr defaultColWidth="9.140625" defaultRowHeight="15" x14ac:dyDescent="0.25"/>
  <cols>
    <col min="1" max="1" width="2.28515625"/>
    <col min="2" max="2" width="37.28515625"/>
    <col min="3" max="3" width="10.85546875"/>
    <col min="4" max="4" width="64.5703125"/>
    <col min="5" max="5" width="15"/>
    <col min="6" max="7" width="6.7109375"/>
    <col min="8" max="9" width="5"/>
    <col min="10" max="11" width="5.28515625"/>
    <col min="12" max="13" width="5.5703125"/>
    <col min="14" max="14" width="1.85546875"/>
    <col min="16" max="16" width="10"/>
    <col min="17" max="1025" width="11.42578125"/>
  </cols>
  <sheetData>
    <row r="1" spans="2:41" x14ac:dyDescent="0.25">
      <c r="B1" s="90"/>
      <c r="C1" s="90"/>
      <c r="D1" s="90"/>
      <c r="E1" s="90"/>
      <c r="F1" s="90"/>
      <c r="G1" s="90"/>
      <c r="H1" s="90"/>
    </row>
    <row r="2" spans="2:41" ht="15" customHeight="1" x14ac:dyDescent="0.25">
      <c r="B2" s="91"/>
      <c r="C2" s="642"/>
      <c r="D2" s="642"/>
      <c r="E2" s="642"/>
      <c r="F2" s="642"/>
      <c r="G2" s="642"/>
      <c r="H2" s="9"/>
      <c r="I2" s="9"/>
      <c r="J2" s="9"/>
      <c r="K2" s="9"/>
      <c r="L2" s="9"/>
      <c r="M2" s="10"/>
    </row>
    <row r="3" spans="2:41" ht="26.25" x14ac:dyDescent="0.25">
      <c r="B3" s="92"/>
      <c r="C3" s="643" t="s">
        <v>421</v>
      </c>
      <c r="D3" s="643"/>
      <c r="E3" s="643"/>
      <c r="F3" s="643"/>
      <c r="G3" s="93"/>
      <c r="H3" s="94"/>
      <c r="I3" s="94"/>
      <c r="J3" s="94"/>
      <c r="K3" s="94"/>
      <c r="L3" s="94"/>
      <c r="M3" s="95"/>
    </row>
    <row r="4" spans="2:41" ht="15" customHeight="1" x14ac:dyDescent="0.25">
      <c r="B4" s="92"/>
      <c r="C4" s="93"/>
      <c r="D4" s="93"/>
      <c r="E4" s="93"/>
      <c r="F4" s="93"/>
      <c r="G4" s="93"/>
      <c r="H4" s="94"/>
      <c r="I4" s="94"/>
      <c r="J4" s="94"/>
      <c r="K4" s="94"/>
      <c r="L4" s="94"/>
      <c r="M4" s="95"/>
    </row>
    <row r="5" spans="2:41" ht="15.75" customHeight="1" x14ac:dyDescent="0.25">
      <c r="B5" s="11"/>
      <c r="C5" s="94"/>
      <c r="D5" s="94"/>
      <c r="E5" s="94"/>
      <c r="F5" s="94"/>
      <c r="G5" s="94"/>
      <c r="H5" s="94"/>
      <c r="I5" s="94"/>
      <c r="J5" s="94"/>
      <c r="K5" s="94"/>
      <c r="L5" s="94"/>
      <c r="M5" s="95"/>
    </row>
    <row r="6" spans="2:41" ht="15.75" customHeight="1" x14ac:dyDescent="0.25">
      <c r="B6" s="644" t="s">
        <v>422</v>
      </c>
      <c r="C6" s="644"/>
      <c r="D6" s="644"/>
      <c r="E6" s="644"/>
      <c r="F6" s="644"/>
      <c r="G6" s="644"/>
      <c r="H6" s="644"/>
      <c r="I6" s="644"/>
      <c r="J6" s="644"/>
      <c r="K6" s="644"/>
      <c r="L6" s="644"/>
      <c r="M6" s="644"/>
    </row>
    <row r="7" spans="2:41" ht="15.75" customHeight="1" x14ac:dyDescent="0.25">
      <c r="B7" s="644"/>
      <c r="C7" s="644"/>
      <c r="D7" s="644"/>
      <c r="E7" s="644"/>
      <c r="F7" s="644"/>
      <c r="G7" s="644"/>
      <c r="H7" s="644"/>
      <c r="I7" s="644"/>
      <c r="J7" s="644"/>
      <c r="K7" s="644"/>
      <c r="L7" s="644"/>
      <c r="M7" s="644"/>
    </row>
    <row r="8" spans="2:41" ht="15.75" customHeight="1" x14ac:dyDescent="0.25">
      <c r="B8" s="645" t="s">
        <v>423</v>
      </c>
      <c r="C8" s="645"/>
      <c r="D8" s="645"/>
      <c r="E8" s="645"/>
      <c r="F8" s="645"/>
      <c r="G8" s="645"/>
      <c r="H8" s="645"/>
      <c r="I8" s="645"/>
      <c r="J8" s="645"/>
      <c r="K8" s="645"/>
      <c r="L8" s="645"/>
      <c r="M8" s="645"/>
    </row>
    <row r="9" spans="2:41" ht="15.75" customHeight="1" x14ac:dyDescent="0.25">
      <c r="B9" s="646" t="s">
        <v>424</v>
      </c>
      <c r="C9" s="646"/>
      <c r="D9" s="646"/>
      <c r="E9" s="646"/>
      <c r="F9" s="646"/>
      <c r="G9" s="646"/>
      <c r="H9" s="646"/>
      <c r="I9" s="646"/>
      <c r="J9" s="646"/>
      <c r="K9" s="646"/>
      <c r="L9" s="646"/>
      <c r="M9" s="646"/>
    </row>
    <row r="10" spans="2:41" ht="15.75" customHeight="1" x14ac:dyDescent="0.25">
      <c r="B10" s="96"/>
      <c r="C10" s="96"/>
      <c r="D10" s="96"/>
      <c r="E10" s="96"/>
      <c r="F10" s="96"/>
      <c r="G10" s="96"/>
      <c r="H10" s="96"/>
      <c r="I10" s="96"/>
      <c r="J10" s="96"/>
      <c r="K10" s="96"/>
      <c r="L10" s="96"/>
      <c r="M10" s="96"/>
    </row>
    <row r="11" spans="2:41" x14ac:dyDescent="0.25">
      <c r="B11" s="647" t="s">
        <v>425</v>
      </c>
      <c r="C11" s="647"/>
      <c r="D11" s="647"/>
      <c r="E11" s="96"/>
      <c r="F11" s="96"/>
      <c r="G11" s="96"/>
      <c r="H11" s="97"/>
      <c r="I11" s="97"/>
      <c r="J11" s="97"/>
      <c r="K11" s="97"/>
      <c r="L11" s="97"/>
      <c r="M11" s="97"/>
    </row>
    <row r="12" spans="2:41" ht="8.25" customHeight="1" x14ac:dyDescent="0.25">
      <c r="B12" s="96"/>
      <c r="C12" s="96"/>
      <c r="D12" s="96"/>
      <c r="E12" s="96"/>
      <c r="F12" s="96"/>
      <c r="G12" s="96"/>
      <c r="H12" s="97"/>
      <c r="I12" s="97"/>
      <c r="J12" s="97"/>
      <c r="K12" s="97"/>
      <c r="L12" s="97"/>
      <c r="M12" s="97"/>
    </row>
    <row r="13" spans="2:41" ht="18.75" x14ac:dyDescent="0.3">
      <c r="B13" s="648" t="s">
        <v>426</v>
      </c>
      <c r="C13" s="648"/>
      <c r="D13" s="648"/>
      <c r="E13" s="648"/>
      <c r="F13" s="648"/>
      <c r="G13" s="648"/>
      <c r="H13" s="648"/>
      <c r="I13" s="648"/>
      <c r="J13" s="648"/>
      <c r="K13" s="648"/>
      <c r="L13" s="648"/>
      <c r="M13" s="648"/>
    </row>
    <row r="14" spans="2:41" s="98" customFormat="1" ht="88.5" customHeight="1" x14ac:dyDescent="0.25">
      <c r="B14" s="99" t="s">
        <v>427</v>
      </c>
      <c r="C14" s="100" t="s">
        <v>428</v>
      </c>
      <c r="D14" s="100" t="s">
        <v>429</v>
      </c>
      <c r="E14" s="100" t="s">
        <v>428</v>
      </c>
      <c r="F14" s="649" t="s">
        <v>430</v>
      </c>
      <c r="G14" s="649"/>
      <c r="H14" s="649" t="s">
        <v>431</v>
      </c>
      <c r="I14" s="649"/>
      <c r="J14" s="649" t="s">
        <v>432</v>
      </c>
      <c r="K14" s="649"/>
      <c r="L14" s="649" t="s">
        <v>433</v>
      </c>
      <c r="M14" s="649"/>
      <c r="P14" s="101"/>
    </row>
    <row r="15" spans="2:41" ht="261.75" customHeight="1" x14ac:dyDescent="0.25">
      <c r="B15" s="102" t="s">
        <v>434</v>
      </c>
      <c r="C15" s="103">
        <v>3</v>
      </c>
      <c r="D15" s="104" t="s">
        <v>435</v>
      </c>
      <c r="E15" s="103" t="s">
        <v>436</v>
      </c>
      <c r="F15" s="650">
        <v>1</v>
      </c>
      <c r="G15" s="650"/>
      <c r="H15" s="650">
        <v>1</v>
      </c>
      <c r="I15" s="650"/>
      <c r="J15" s="650"/>
      <c r="K15" s="650"/>
      <c r="L15" s="650"/>
      <c r="M15" s="650"/>
      <c r="N15" s="35"/>
      <c r="O15" s="35"/>
      <c r="P15" s="106"/>
      <c r="Q15" s="35"/>
      <c r="R15" s="35"/>
      <c r="S15" s="35"/>
      <c r="T15" s="35"/>
      <c r="U15" s="35"/>
      <c r="V15" s="35"/>
      <c r="W15" s="35"/>
      <c r="X15" s="35"/>
      <c r="Y15" s="35"/>
      <c r="Z15" s="35"/>
      <c r="AA15" s="35"/>
      <c r="AB15" s="35"/>
      <c r="AC15" s="35"/>
      <c r="AD15" s="35"/>
      <c r="AE15" s="35"/>
      <c r="AF15" s="35"/>
      <c r="AG15" s="35"/>
      <c r="AH15" s="35"/>
      <c r="AI15" s="35"/>
      <c r="AJ15" s="90"/>
      <c r="AK15" s="90"/>
      <c r="AL15" s="90"/>
      <c r="AM15" s="90"/>
      <c r="AN15" s="90"/>
      <c r="AO15" s="90"/>
    </row>
    <row r="16" spans="2:41" s="97" customFormat="1" ht="9.9499999999999993" customHeight="1" x14ac:dyDescent="0.25">
      <c r="B16" s="107"/>
      <c r="C16" s="107"/>
      <c r="D16" s="107"/>
      <c r="E16" s="107"/>
      <c r="F16" s="651"/>
      <c r="G16" s="651"/>
      <c r="H16" s="651"/>
      <c r="I16" s="651"/>
      <c r="J16" s="651"/>
      <c r="K16" s="651"/>
      <c r="L16" s="651"/>
      <c r="M16" s="651"/>
      <c r="N16" s="35"/>
      <c r="O16" s="35"/>
      <c r="P16" s="35"/>
      <c r="Q16" s="35"/>
      <c r="R16" s="35"/>
      <c r="S16" s="35"/>
      <c r="T16" s="35"/>
      <c r="U16" s="35"/>
      <c r="V16" s="35"/>
      <c r="W16" s="35"/>
      <c r="X16" s="35"/>
      <c r="Y16" s="35"/>
      <c r="Z16" s="35"/>
      <c r="AA16" s="35"/>
      <c r="AB16" s="35"/>
      <c r="AC16" s="35"/>
      <c r="AD16" s="35"/>
      <c r="AE16" s="35"/>
      <c r="AF16" s="35"/>
      <c r="AG16" s="35"/>
      <c r="AH16" s="35"/>
      <c r="AI16" s="35"/>
      <c r="AJ16" s="108"/>
      <c r="AK16" s="108"/>
      <c r="AL16" s="108"/>
      <c r="AM16" s="108"/>
      <c r="AN16" s="108"/>
      <c r="AO16" s="108"/>
    </row>
    <row r="17" spans="2:41" s="98" customFormat="1" ht="48" customHeight="1" x14ac:dyDescent="0.25">
      <c r="B17" s="109" t="s">
        <v>437</v>
      </c>
      <c r="C17" s="109" t="s">
        <v>428</v>
      </c>
      <c r="D17" s="109" t="s">
        <v>438</v>
      </c>
      <c r="E17" s="109" t="s">
        <v>428</v>
      </c>
      <c r="F17" s="649" t="s">
        <v>430</v>
      </c>
      <c r="G17" s="649"/>
      <c r="H17" s="652" t="s">
        <v>431</v>
      </c>
      <c r="I17" s="652"/>
      <c r="J17" s="652" t="s">
        <v>432</v>
      </c>
      <c r="K17" s="652"/>
      <c r="L17" s="652" t="s">
        <v>433</v>
      </c>
      <c r="M17" s="652"/>
      <c r="N17" s="110"/>
      <c r="O17" s="110"/>
      <c r="P17" s="106"/>
      <c r="Q17" s="110"/>
      <c r="R17" s="110"/>
      <c r="S17" s="110"/>
      <c r="T17" s="110"/>
      <c r="U17" s="110"/>
      <c r="V17" s="110"/>
      <c r="W17" s="110"/>
      <c r="X17" s="110"/>
      <c r="Y17" s="110"/>
      <c r="Z17" s="110"/>
      <c r="AA17" s="110"/>
      <c r="AB17" s="110"/>
      <c r="AC17" s="110"/>
      <c r="AD17" s="110"/>
      <c r="AE17" s="110"/>
      <c r="AF17" s="110"/>
      <c r="AG17" s="110"/>
      <c r="AH17" s="110"/>
      <c r="AI17" s="110"/>
      <c r="AJ17" s="111"/>
      <c r="AK17" s="111"/>
      <c r="AL17" s="111"/>
      <c r="AM17" s="111"/>
      <c r="AN17" s="111"/>
      <c r="AO17" s="111"/>
    </row>
    <row r="18" spans="2:41" ht="348.75" customHeight="1" x14ac:dyDescent="0.25">
      <c r="B18" s="112" t="s">
        <v>439</v>
      </c>
      <c r="C18" s="105">
        <v>3</v>
      </c>
      <c r="D18" s="112" t="s">
        <v>440</v>
      </c>
      <c r="E18" s="105" t="s">
        <v>436</v>
      </c>
      <c r="F18" s="653"/>
      <c r="G18" s="653"/>
      <c r="H18" s="653"/>
      <c r="I18" s="653"/>
      <c r="J18" s="653"/>
      <c r="K18" s="653"/>
      <c r="L18" s="653"/>
      <c r="M18" s="653"/>
      <c r="N18" s="35"/>
      <c r="O18" s="35"/>
      <c r="P18" s="106"/>
      <c r="Q18" s="35"/>
      <c r="R18" s="35"/>
      <c r="S18" s="35"/>
      <c r="T18" s="35"/>
      <c r="U18" s="35"/>
      <c r="V18" s="35"/>
      <c r="W18" s="35"/>
      <c r="X18" s="35"/>
      <c r="Y18" s="35"/>
      <c r="Z18" s="35"/>
      <c r="AA18" s="35"/>
      <c r="AB18" s="35"/>
      <c r="AC18" s="35"/>
      <c r="AD18" s="35"/>
      <c r="AE18" s="35"/>
      <c r="AF18" s="35"/>
      <c r="AG18" s="35"/>
      <c r="AH18" s="35"/>
      <c r="AI18" s="35"/>
      <c r="AJ18" s="90"/>
      <c r="AK18" s="90"/>
      <c r="AL18" s="90"/>
      <c r="AM18" s="90"/>
      <c r="AN18" s="90"/>
      <c r="AO18" s="90"/>
    </row>
    <row r="19" spans="2:41" x14ac:dyDescent="0.25">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row>
    <row r="20" spans="2:41" ht="18.75" x14ac:dyDescent="0.3">
      <c r="B20" s="654" t="s">
        <v>441</v>
      </c>
      <c r="C20" s="654"/>
      <c r="D20" s="654"/>
      <c r="E20" s="654"/>
      <c r="F20" s="654"/>
      <c r="G20" s="654"/>
      <c r="H20" s="654"/>
      <c r="I20" s="654"/>
      <c r="J20" s="654"/>
      <c r="K20" s="654"/>
      <c r="L20" s="654"/>
      <c r="M20" s="654"/>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row>
    <row r="21" spans="2:41" s="98" customFormat="1" ht="95.25" customHeight="1" x14ac:dyDescent="0.25">
      <c r="B21" s="109" t="s">
        <v>427</v>
      </c>
      <c r="C21" s="109" t="s">
        <v>428</v>
      </c>
      <c r="D21" s="109" t="s">
        <v>429</v>
      </c>
      <c r="E21" s="109" t="s">
        <v>428</v>
      </c>
      <c r="F21" s="649" t="s">
        <v>430</v>
      </c>
      <c r="G21" s="649"/>
      <c r="H21" s="652" t="s">
        <v>331</v>
      </c>
      <c r="I21" s="652"/>
      <c r="J21" s="652" t="s">
        <v>432</v>
      </c>
      <c r="K21" s="652"/>
      <c r="L21" s="655" t="s">
        <v>433</v>
      </c>
      <c r="M21" s="655"/>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row>
    <row r="22" spans="2:41" ht="261" customHeight="1" x14ac:dyDescent="0.25">
      <c r="B22" s="102" t="s">
        <v>434</v>
      </c>
      <c r="C22" s="103">
        <v>5</v>
      </c>
      <c r="D22" s="104" t="s">
        <v>442</v>
      </c>
      <c r="E22" s="103">
        <v>5</v>
      </c>
      <c r="F22" s="653"/>
      <c r="G22" s="653"/>
      <c r="H22" s="653"/>
      <c r="I22" s="653"/>
      <c r="J22" s="653"/>
      <c r="K22" s="653"/>
      <c r="L22" s="653"/>
      <c r="M22" s="653"/>
    </row>
    <row r="23" spans="2:41" s="97" customFormat="1" ht="9.9499999999999993" customHeight="1" x14ac:dyDescent="0.25">
      <c r="B23" s="107"/>
      <c r="C23" s="107"/>
      <c r="D23" s="107"/>
      <c r="E23" s="107"/>
      <c r="F23" s="656"/>
      <c r="G23" s="656"/>
      <c r="H23" s="656"/>
      <c r="I23" s="656"/>
      <c r="J23" s="656"/>
      <c r="K23" s="656"/>
      <c r="L23" s="656"/>
      <c r="M23" s="656"/>
    </row>
    <row r="24" spans="2:41" s="98" customFormat="1" ht="51.75" customHeight="1" x14ac:dyDescent="0.25">
      <c r="B24" s="100" t="s">
        <v>437</v>
      </c>
      <c r="C24" s="100" t="s">
        <v>428</v>
      </c>
      <c r="D24" s="100" t="s">
        <v>438</v>
      </c>
      <c r="E24" s="100" t="s">
        <v>428</v>
      </c>
      <c r="F24" s="649" t="s">
        <v>430</v>
      </c>
      <c r="G24" s="649"/>
      <c r="H24" s="649" t="s">
        <v>331</v>
      </c>
      <c r="I24" s="649"/>
      <c r="J24" s="649" t="s">
        <v>432</v>
      </c>
      <c r="K24" s="649"/>
      <c r="L24" s="649" t="s">
        <v>433</v>
      </c>
      <c r="M24" s="649"/>
    </row>
    <row r="25" spans="2:41" ht="344.25" x14ac:dyDescent="0.25">
      <c r="B25" s="112" t="s">
        <v>439</v>
      </c>
      <c r="C25" s="105">
        <v>5</v>
      </c>
      <c r="D25" s="112" t="s">
        <v>443</v>
      </c>
      <c r="E25" s="105">
        <v>5</v>
      </c>
      <c r="F25" s="653"/>
      <c r="G25" s="653"/>
      <c r="H25" s="653"/>
      <c r="I25" s="653"/>
      <c r="J25" s="653"/>
      <c r="K25" s="653"/>
      <c r="L25" s="653"/>
      <c r="M25" s="653"/>
    </row>
    <row r="27" spans="2:41" ht="18.75" x14ac:dyDescent="0.3">
      <c r="B27" s="648" t="s">
        <v>444</v>
      </c>
      <c r="C27" s="648"/>
      <c r="D27" s="648"/>
      <c r="E27" s="648"/>
      <c r="F27" s="648"/>
      <c r="G27" s="648"/>
      <c r="H27" s="648"/>
      <c r="I27" s="648"/>
      <c r="J27" s="648"/>
      <c r="K27" s="648"/>
      <c r="L27" s="648"/>
      <c r="M27" s="648"/>
    </row>
    <row r="28" spans="2:41" s="98" customFormat="1" ht="51.75" customHeight="1" x14ac:dyDescent="0.25">
      <c r="B28" s="100" t="s">
        <v>427</v>
      </c>
      <c r="C28" s="100" t="s">
        <v>428</v>
      </c>
      <c r="D28" s="100" t="s">
        <v>429</v>
      </c>
      <c r="E28" s="100" t="s">
        <v>428</v>
      </c>
      <c r="F28" s="649" t="s">
        <v>430</v>
      </c>
      <c r="G28" s="649"/>
      <c r="H28" s="649" t="s">
        <v>331</v>
      </c>
      <c r="I28" s="649"/>
      <c r="J28" s="649" t="s">
        <v>432</v>
      </c>
      <c r="K28" s="649"/>
      <c r="L28" s="649" t="s">
        <v>433</v>
      </c>
      <c r="M28" s="649"/>
    </row>
    <row r="29" spans="2:41" ht="261" customHeight="1" x14ac:dyDescent="0.25">
      <c r="B29" s="102" t="s">
        <v>434</v>
      </c>
      <c r="C29" s="103"/>
      <c r="D29" s="104" t="s">
        <v>445</v>
      </c>
      <c r="E29" s="103"/>
      <c r="F29" s="653"/>
      <c r="G29" s="653"/>
      <c r="H29" s="653"/>
      <c r="I29" s="653"/>
      <c r="J29" s="653"/>
      <c r="K29" s="653"/>
      <c r="L29" s="653"/>
      <c r="M29" s="653"/>
    </row>
    <row r="30" spans="2:41" s="97" customFormat="1" ht="9.9499999999999993" customHeight="1" x14ac:dyDescent="0.25">
      <c r="B30" s="107"/>
      <c r="C30" s="107"/>
      <c r="D30" s="107"/>
      <c r="E30" s="107"/>
      <c r="F30" s="656"/>
      <c r="G30" s="656"/>
      <c r="H30" s="656"/>
      <c r="I30" s="656"/>
      <c r="J30" s="656"/>
      <c r="K30" s="656"/>
      <c r="L30" s="656"/>
      <c r="M30" s="656"/>
    </row>
    <row r="31" spans="2:41" s="98" customFormat="1" ht="51.75" customHeight="1" x14ac:dyDescent="0.25">
      <c r="B31" s="113" t="s">
        <v>437</v>
      </c>
      <c r="C31" s="100" t="s">
        <v>428</v>
      </c>
      <c r="D31" s="113" t="s">
        <v>438</v>
      </c>
      <c r="E31" s="100" t="s">
        <v>428</v>
      </c>
      <c r="F31" s="649" t="s">
        <v>430</v>
      </c>
      <c r="G31" s="649"/>
      <c r="H31" s="649" t="s">
        <v>331</v>
      </c>
      <c r="I31" s="649"/>
      <c r="J31" s="649" t="s">
        <v>432</v>
      </c>
      <c r="K31" s="649"/>
      <c r="L31" s="649" t="s">
        <v>433</v>
      </c>
      <c r="M31" s="649"/>
    </row>
    <row r="32" spans="2:41" ht="409.5" customHeight="1" x14ac:dyDescent="0.25">
      <c r="B32" s="112" t="s">
        <v>439</v>
      </c>
      <c r="C32" s="105"/>
      <c r="D32" s="112" t="s">
        <v>446</v>
      </c>
      <c r="E32" s="105"/>
      <c r="F32" s="653"/>
      <c r="G32" s="653"/>
      <c r="H32" s="653"/>
      <c r="I32" s="653"/>
      <c r="J32" s="653"/>
      <c r="K32" s="653"/>
      <c r="L32" s="653"/>
      <c r="M32" s="653"/>
    </row>
    <row r="33" spans="2:15" s="97" customFormat="1" ht="15.75" x14ac:dyDescent="0.25">
      <c r="B33" s="114"/>
      <c r="C33" s="114"/>
      <c r="D33" s="115"/>
      <c r="E33" s="116"/>
      <c r="F33" s="115"/>
      <c r="G33" s="116"/>
      <c r="H33" s="117"/>
      <c r="I33" s="117"/>
      <c r="J33" s="117"/>
      <c r="K33" s="117"/>
      <c r="L33" s="117"/>
      <c r="M33" s="117"/>
      <c r="N33" s="117"/>
      <c r="O33" s="117"/>
    </row>
    <row r="34" spans="2:15" ht="18.75" x14ac:dyDescent="0.3">
      <c r="B34" s="648" t="s">
        <v>447</v>
      </c>
      <c r="C34" s="648"/>
      <c r="D34" s="648"/>
      <c r="E34" s="648"/>
      <c r="F34" s="648"/>
      <c r="G34" s="648"/>
      <c r="H34" s="648"/>
      <c r="I34" s="648"/>
      <c r="J34" s="648"/>
      <c r="K34" s="648"/>
      <c r="L34" s="648"/>
      <c r="M34" s="648"/>
    </row>
    <row r="35" spans="2:15" s="98" customFormat="1" ht="51.75" customHeight="1" x14ac:dyDescent="0.25">
      <c r="B35" s="100" t="s">
        <v>427</v>
      </c>
      <c r="C35" s="100" t="s">
        <v>428</v>
      </c>
      <c r="D35" s="100" t="s">
        <v>429</v>
      </c>
      <c r="E35" s="100" t="s">
        <v>428</v>
      </c>
      <c r="F35" s="649" t="s">
        <v>430</v>
      </c>
      <c r="G35" s="649"/>
      <c r="H35" s="649" t="s">
        <v>331</v>
      </c>
      <c r="I35" s="649"/>
      <c r="J35" s="649" t="s">
        <v>432</v>
      </c>
      <c r="K35" s="649"/>
      <c r="L35" s="649" t="s">
        <v>433</v>
      </c>
      <c r="M35" s="649"/>
    </row>
    <row r="36" spans="2:15" ht="259.5" customHeight="1" x14ac:dyDescent="0.25">
      <c r="B36" s="102" t="s">
        <v>434</v>
      </c>
      <c r="C36" s="103"/>
      <c r="D36" s="104" t="s">
        <v>448</v>
      </c>
      <c r="E36" s="103"/>
      <c r="F36" s="653"/>
      <c r="G36" s="653"/>
      <c r="H36" s="653"/>
      <c r="I36" s="653"/>
      <c r="J36" s="653"/>
      <c r="K36" s="653"/>
      <c r="L36" s="653"/>
      <c r="M36" s="653"/>
    </row>
    <row r="37" spans="2:15" s="97" customFormat="1" ht="9.9499999999999993" customHeight="1" x14ac:dyDescent="0.25">
      <c r="B37" s="107"/>
      <c r="C37" s="107"/>
      <c r="D37" s="107"/>
      <c r="E37" s="107"/>
      <c r="F37" s="656"/>
      <c r="G37" s="656"/>
      <c r="H37" s="656"/>
      <c r="I37" s="656"/>
      <c r="J37" s="656"/>
      <c r="K37" s="656"/>
      <c r="L37" s="656"/>
      <c r="M37" s="656"/>
    </row>
    <row r="38" spans="2:15" s="98" customFormat="1" ht="51.75" customHeight="1" x14ac:dyDescent="0.25">
      <c r="B38" s="99" t="s">
        <v>437</v>
      </c>
      <c r="C38" s="100" t="s">
        <v>428</v>
      </c>
      <c r="D38" s="100" t="s">
        <v>438</v>
      </c>
      <c r="E38" s="100" t="s">
        <v>428</v>
      </c>
      <c r="F38" s="649" t="s">
        <v>430</v>
      </c>
      <c r="G38" s="649"/>
      <c r="H38" s="649" t="s">
        <v>331</v>
      </c>
      <c r="I38" s="649"/>
      <c r="J38" s="649" t="s">
        <v>432</v>
      </c>
      <c r="K38" s="649"/>
      <c r="L38" s="649" t="s">
        <v>433</v>
      </c>
      <c r="M38" s="649"/>
    </row>
    <row r="39" spans="2:15" ht="336" customHeight="1" x14ac:dyDescent="0.25">
      <c r="B39" s="112" t="s">
        <v>439</v>
      </c>
      <c r="C39" s="105"/>
      <c r="D39" s="112" t="s">
        <v>449</v>
      </c>
      <c r="E39" s="105"/>
      <c r="F39" s="653"/>
      <c r="G39" s="653"/>
      <c r="H39" s="653"/>
      <c r="I39" s="653"/>
      <c r="J39" s="653"/>
      <c r="K39" s="653"/>
      <c r="L39" s="653"/>
      <c r="M39" s="653"/>
    </row>
  </sheetData>
  <customSheetViews>
    <customSheetView guid="{722FF7AE-9EB3-4EE9-BF91-5A7C55CAA7B3}" scale="90" showPageBreaks="1" fitToPage="1" printArea="1">
      <pageMargins left="0.78749999999999998" right="0.78749999999999998" top="0.78749999999999998" bottom="0.78749999999999998" header="0.51180555555555496" footer="0.51180555555555496"/>
      <printOptions horizontalCentered="1"/>
      <pageSetup paperSize="9" scale="49" firstPageNumber="0" fitToHeight="0" orientation="portrait" r:id="rId1"/>
    </customSheetView>
    <customSheetView guid="{4A62C4F7-849D-47AD-AF9B-192A09767A51}" scale="90" fitToPage="1">
      <pageMargins left="0.78749999999999998" right="0.78749999999999998" top="0.78749999999999998" bottom="0.78749999999999998" header="0.51180555555555496" footer="0.51180555555555496"/>
      <printOptions horizontalCentered="1"/>
      <pageSetup paperSize="0" scale="0" firstPageNumber="0" fitToHeight="0" orientation="portrait" usePrinterDefaults="0" horizontalDpi="0" verticalDpi="0" copies="0"/>
    </customSheetView>
    <customSheetView guid="{0089DFC1-8CCE-469B-989E-F058C196E479}" scale="90" fitToPage="1">
      <pageMargins left="0.78749999999999998" right="0.78749999999999998" top="0.78749999999999998" bottom="0.78749999999999998" header="0.51180555555555496" footer="0.51180555555555496"/>
      <printOptions horizontalCentered="1"/>
      <pageSetup paperSize="9" scale="49" firstPageNumber="0" fitToHeight="0" orientation="portrait" r:id="rId2"/>
    </customSheetView>
    <customSheetView guid="{41721535-E70E-4DD8-A3A3-0E5AD83706D2}" scale="90" showPageBreaks="1" fitToPage="1" printArea="1">
      <pageMargins left="0.78749999999999998" right="0.78749999999999998" top="0.78749999999999998" bottom="0.78749999999999998" header="0.51180555555555496" footer="0.51180555555555496"/>
      <printOptions horizontalCentered="1"/>
      <pageSetup paperSize="9" scale="49" firstPageNumber="0" fitToHeight="0" orientation="portrait" r:id="rId3"/>
    </customSheetView>
  </customSheetViews>
  <mergeCells count="78">
    <mergeCell ref="F38:G38"/>
    <mergeCell ref="H38:I38"/>
    <mergeCell ref="J38:K38"/>
    <mergeCell ref="L38:M38"/>
    <mergeCell ref="F39:G39"/>
    <mergeCell ref="H39:I39"/>
    <mergeCell ref="J39:K39"/>
    <mergeCell ref="L39:M39"/>
    <mergeCell ref="F36:G36"/>
    <mergeCell ref="H36:I36"/>
    <mergeCell ref="J36:K36"/>
    <mergeCell ref="L36:M36"/>
    <mergeCell ref="F37:M37"/>
    <mergeCell ref="B34:M34"/>
    <mergeCell ref="F35:G35"/>
    <mergeCell ref="H35:I35"/>
    <mergeCell ref="J35:K35"/>
    <mergeCell ref="L35:M35"/>
    <mergeCell ref="F31:G31"/>
    <mergeCell ref="H31:I31"/>
    <mergeCell ref="J31:K31"/>
    <mergeCell ref="L31:M31"/>
    <mergeCell ref="F32:G32"/>
    <mergeCell ref="H32:I32"/>
    <mergeCell ref="J32:K32"/>
    <mergeCell ref="L32:M32"/>
    <mergeCell ref="F29:G29"/>
    <mergeCell ref="H29:I29"/>
    <mergeCell ref="J29:K29"/>
    <mergeCell ref="L29:M29"/>
    <mergeCell ref="F30:M30"/>
    <mergeCell ref="B27:M27"/>
    <mergeCell ref="F28:G28"/>
    <mergeCell ref="H28:I28"/>
    <mergeCell ref="J28:K28"/>
    <mergeCell ref="L28:M28"/>
    <mergeCell ref="F24:G24"/>
    <mergeCell ref="H24:I24"/>
    <mergeCell ref="J24:K24"/>
    <mergeCell ref="L24:M24"/>
    <mergeCell ref="F25:G25"/>
    <mergeCell ref="H25:I25"/>
    <mergeCell ref="J25:K25"/>
    <mergeCell ref="L25:M25"/>
    <mergeCell ref="F22:G22"/>
    <mergeCell ref="H22:I22"/>
    <mergeCell ref="J22:K22"/>
    <mergeCell ref="L22:M22"/>
    <mergeCell ref="F23:M23"/>
    <mergeCell ref="B20:M20"/>
    <mergeCell ref="F21:G21"/>
    <mergeCell ref="H21:I21"/>
    <mergeCell ref="J21:K21"/>
    <mergeCell ref="L21:M21"/>
    <mergeCell ref="F17:G17"/>
    <mergeCell ref="H17:I17"/>
    <mergeCell ref="J17:K17"/>
    <mergeCell ref="L17:M17"/>
    <mergeCell ref="F18:G18"/>
    <mergeCell ref="H18:I18"/>
    <mergeCell ref="J18:K18"/>
    <mergeCell ref="L18:M18"/>
    <mergeCell ref="F15:G15"/>
    <mergeCell ref="H15:I15"/>
    <mergeCell ref="J15:K15"/>
    <mergeCell ref="L15:M15"/>
    <mergeCell ref="F16:M16"/>
    <mergeCell ref="B11:D11"/>
    <mergeCell ref="B13:M13"/>
    <mergeCell ref="F14:G14"/>
    <mergeCell ref="H14:I14"/>
    <mergeCell ref="J14:K14"/>
    <mergeCell ref="L14:M14"/>
    <mergeCell ref="C2:G2"/>
    <mergeCell ref="C3:F3"/>
    <mergeCell ref="B6:M7"/>
    <mergeCell ref="B8:M8"/>
    <mergeCell ref="B9:M9"/>
  </mergeCells>
  <dataValidations count="4">
    <dataValidation type="list" allowBlank="1" showInputMessage="1" showErrorMessage="1" sqref="E15 E22 E29 E36">
      <formula1>"1,2.1,2.2,3.1,3.2,4.1,4.2,5,6.1,6.2,7"</formula1>
      <formula2>0</formula2>
    </dataValidation>
    <dataValidation type="list" allowBlank="1" showInputMessage="1" showErrorMessage="1" sqref="E18 E25 E32 F33 E39">
      <formula1>"1.1,1.2,2.1.1,2.1.2,2.2.1,2.2.2,3.1,3.2,4.1,4.2,5,6.1,6.2,7.1,7.2"</formula1>
      <formula2>0</formula2>
    </dataValidation>
    <dataValidation type="list" allowBlank="1" showInputMessage="1" showErrorMessage="1" sqref="C15 C22 C29 C36">
      <formula1>"1,2,3,4,5,6,7"</formula1>
      <formula2>0</formula2>
    </dataValidation>
    <dataValidation type="list" allowBlank="1" showInputMessage="1" showErrorMessage="1" sqref="C18 C25 C32 D33 C39">
      <formula1>"1,2.1,2.2,3,4,5,6,7"</formula1>
      <formula2>0</formula2>
    </dataValidation>
  </dataValidations>
  <printOptions horizontalCentered="1"/>
  <pageMargins left="0.78749999999999998" right="0.78749999999999998" top="0.78749999999999998" bottom="0.78749999999999998" header="0.51180555555555496" footer="0.51180555555555496"/>
  <pageSetup paperSize="9" scale="49" firstPageNumber="0" fitToHeight="0"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4"/>
  <sheetViews>
    <sheetView zoomScale="96" zoomScaleNormal="96" workbookViewId="0"/>
  </sheetViews>
  <sheetFormatPr defaultColWidth="9.140625" defaultRowHeight="15" x14ac:dyDescent="0.25"/>
  <cols>
    <col min="1" max="1" width="2.42578125"/>
    <col min="2" max="2" width="109.28515625"/>
    <col min="3" max="3" width="2.42578125"/>
    <col min="4" max="1025" width="11.42578125"/>
  </cols>
  <sheetData>
    <row r="1" spans="2:2" ht="15.75" x14ac:dyDescent="0.25">
      <c r="B1" s="118" t="s">
        <v>450</v>
      </c>
    </row>
    <row r="2" spans="2:2" ht="339" customHeight="1" x14ac:dyDescent="0.25">
      <c r="B2" s="119" t="s">
        <v>451</v>
      </c>
    </row>
    <row r="3" spans="2:2" ht="15.75" x14ac:dyDescent="0.25">
      <c r="B3" s="118" t="s">
        <v>452</v>
      </c>
    </row>
    <row r="4" spans="2:2" ht="273.75" customHeight="1" x14ac:dyDescent="0.25">
      <c r="B4" s="120" t="s">
        <v>453</v>
      </c>
    </row>
  </sheetData>
  <customSheetViews>
    <customSheetView guid="{722FF7AE-9EB3-4EE9-BF91-5A7C55CAA7B3}" scale="75" fitToPage="1">
      <selection activeCell="G2" sqref="G2"/>
      <pageMargins left="0.78749999999999998" right="0.78749999999999998" top="0.78749999999999998" bottom="0.78749999999999998" header="0.51180555555555496" footer="0.51180555555555496"/>
      <printOptions horizontalCentered="1"/>
      <pageSetup paperSize="0" scale="0" firstPageNumber="0" fitToHeight="0" orientation="portrait" usePrinterDefaults="0" horizontalDpi="0" verticalDpi="0" copies="0"/>
    </customSheetView>
    <customSheetView guid="{4A62C4F7-849D-47AD-AF9B-192A09767A51}" scale="75" fitToPage="1">
      <selection activeCell="G2" sqref="G2"/>
      <pageMargins left="0.78749999999999998" right="0.78749999999999998" top="0.78749999999999998" bottom="0.78749999999999998" header="0.51180555555555496" footer="0.51180555555555496"/>
      <printOptions horizontalCentered="1"/>
      <pageSetup paperSize="0" scale="0" firstPageNumber="0" fitToHeight="0" orientation="portrait" usePrinterDefaults="0" horizontalDpi="0" verticalDpi="0" copies="0"/>
    </customSheetView>
    <customSheetView guid="{0089DFC1-8CCE-469B-989E-F058C196E479}" scale="75" fitToPage="1">
      <selection activeCell="G2" sqref="G2"/>
      <pageMargins left="0.78749999999999998" right="0.78749999999999998" top="0.78749999999999998" bottom="0.78749999999999998" header="0.51180555555555496" footer="0.51180555555555496"/>
      <printOptions horizontalCentered="1"/>
      <pageSetup paperSize="0" scale="0" firstPageNumber="0" fitToHeight="0" orientation="portrait" usePrinterDefaults="0" horizontalDpi="0" verticalDpi="0" copies="0"/>
    </customSheetView>
    <customSheetView guid="{41721535-E70E-4DD8-A3A3-0E5AD83706D2}" scale="75" fitToPage="1">
      <selection activeCell="G2" sqref="G2"/>
      <pageMargins left="0.78749999999999998" right="0.78749999999999998" top="0.78749999999999998" bottom="0.78749999999999998" header="0.51180555555555496" footer="0.51180555555555496"/>
      <printOptions horizontalCentered="1"/>
      <pageSetup paperSize="0" scale="0" firstPageNumber="0" fitToHeight="0" orientation="portrait" usePrinterDefaults="0" horizontalDpi="0" verticalDpi="0" copies="0"/>
    </customSheetView>
  </customSheetViews>
  <printOptions horizontalCentered="1"/>
  <pageMargins left="0.78749999999999998" right="0.78749999999999998" top="0.78749999999999998" bottom="0.78749999999999998" header="0.51180555555555496" footer="0.51180555555555496"/>
  <pageSetup paperSize="0" scale="0" firstPageNumber="0" fitToHeight="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E27"/>
  <sheetViews>
    <sheetView zoomScale="110" zoomScaleNormal="110" workbookViewId="0">
      <selection activeCell="F21" sqref="F21"/>
    </sheetView>
  </sheetViews>
  <sheetFormatPr defaultColWidth="9.140625" defaultRowHeight="15" x14ac:dyDescent="0.25"/>
  <cols>
    <col min="1" max="1" width="1.28515625" customWidth="1"/>
    <col min="2" max="2" width="1.85546875"/>
    <col min="3" max="3" width="45.28515625"/>
    <col min="4" max="4" width="22.85546875"/>
    <col min="5" max="5" width="2"/>
    <col min="6" max="6" width="1.28515625" customWidth="1"/>
    <col min="7" max="1025" width="10.7109375"/>
  </cols>
  <sheetData>
    <row r="2" spans="2:5" x14ac:dyDescent="0.25">
      <c r="B2" s="8"/>
      <c r="C2" s="9"/>
      <c r="D2" s="9"/>
      <c r="E2" s="10"/>
    </row>
    <row r="3" spans="2:5" ht="20.25" x14ac:dyDescent="0.3">
      <c r="B3" s="11"/>
      <c r="C3" s="571" t="s">
        <v>609</v>
      </c>
      <c r="D3" s="571"/>
      <c r="E3" s="12"/>
    </row>
    <row r="4" spans="2:5" x14ac:dyDescent="0.25">
      <c r="B4" s="572"/>
      <c r="C4" s="572"/>
      <c r="D4" s="572"/>
      <c r="E4" s="12"/>
    </row>
    <row r="5" spans="2:5" x14ac:dyDescent="0.25">
      <c r="B5" s="13"/>
      <c r="C5" s="575"/>
      <c r="D5" s="575"/>
      <c r="E5" s="12"/>
    </row>
    <row r="6" spans="2:5" x14ac:dyDescent="0.25">
      <c r="B6" s="13"/>
      <c r="C6" s="14"/>
      <c r="D6" s="15"/>
      <c r="E6" s="12"/>
    </row>
    <row r="7" spans="2:5" ht="35.25" customHeight="1" x14ac:dyDescent="0.25">
      <c r="B7" s="13"/>
      <c r="C7" s="573" t="s">
        <v>63</v>
      </c>
      <c r="D7" s="573"/>
      <c r="E7" s="12"/>
    </row>
    <row r="8" spans="2:5" x14ac:dyDescent="0.25">
      <c r="B8" s="13"/>
      <c r="C8" s="576"/>
      <c r="D8" s="576"/>
      <c r="E8" s="12"/>
    </row>
    <row r="9" spans="2:5" x14ac:dyDescent="0.25">
      <c r="B9" s="13"/>
      <c r="C9" s="16" t="s">
        <v>224</v>
      </c>
      <c r="D9" s="17" t="s">
        <v>225</v>
      </c>
      <c r="E9" s="12"/>
    </row>
    <row r="10" spans="2:5" x14ac:dyDescent="0.25">
      <c r="B10" s="13"/>
      <c r="C10" s="18" t="s">
        <v>226</v>
      </c>
      <c r="D10" s="19" t="s">
        <v>227</v>
      </c>
      <c r="E10" s="12"/>
    </row>
    <row r="11" spans="2:5" x14ac:dyDescent="0.25">
      <c r="B11" s="13"/>
      <c r="C11" s="18" t="s">
        <v>228</v>
      </c>
      <c r="D11" s="20" t="s">
        <v>229</v>
      </c>
      <c r="E11" s="12"/>
    </row>
    <row r="12" spans="2:5" x14ac:dyDescent="0.25">
      <c r="B12" s="13"/>
      <c r="C12" s="18" t="s">
        <v>230</v>
      </c>
      <c r="D12" s="20" t="s">
        <v>231</v>
      </c>
      <c r="E12" s="12"/>
    </row>
    <row r="13" spans="2:5" x14ac:dyDescent="0.25">
      <c r="B13" s="13"/>
      <c r="C13" s="18" t="s">
        <v>232</v>
      </c>
      <c r="D13" s="20" t="s">
        <v>233</v>
      </c>
      <c r="E13" s="12"/>
    </row>
    <row r="14" spans="2:5" x14ac:dyDescent="0.25">
      <c r="B14" s="13"/>
      <c r="C14" s="18" t="s">
        <v>234</v>
      </c>
      <c r="D14" s="20" t="s">
        <v>235</v>
      </c>
      <c r="E14" s="12"/>
    </row>
    <row r="15" spans="2:5" x14ac:dyDescent="0.25">
      <c r="B15" s="13"/>
      <c r="C15" s="18" t="s">
        <v>236</v>
      </c>
      <c r="D15" s="20" t="s">
        <v>229</v>
      </c>
      <c r="E15" s="12"/>
    </row>
    <row r="16" spans="2:5" s="54" customFormat="1" x14ac:dyDescent="0.25">
      <c r="B16" s="13"/>
      <c r="C16" s="234" t="s">
        <v>498</v>
      </c>
      <c r="D16" s="235" t="s">
        <v>499</v>
      </c>
      <c r="E16" s="12"/>
    </row>
    <row r="17" spans="2:5" s="54" customFormat="1" ht="31.5" customHeight="1" x14ac:dyDescent="0.25">
      <c r="B17" s="13"/>
      <c r="C17" s="222" t="s">
        <v>474</v>
      </c>
      <c r="D17" s="221" t="s">
        <v>475</v>
      </c>
      <c r="E17" s="12"/>
    </row>
    <row r="18" spans="2:5" s="54" customFormat="1" ht="30" x14ac:dyDescent="0.25">
      <c r="B18" s="13"/>
      <c r="C18" s="222" t="s">
        <v>493</v>
      </c>
      <c r="D18" s="221" t="s">
        <v>486</v>
      </c>
      <c r="E18" s="12"/>
    </row>
    <row r="19" spans="2:5" s="54" customFormat="1" ht="60" x14ac:dyDescent="0.25">
      <c r="B19" s="13"/>
      <c r="C19" s="222" t="s">
        <v>478</v>
      </c>
      <c r="D19" s="221" t="s">
        <v>482</v>
      </c>
      <c r="E19" s="12"/>
    </row>
    <row r="20" spans="2:5" s="54" customFormat="1" ht="32.25" customHeight="1" x14ac:dyDescent="0.25">
      <c r="B20" s="13"/>
      <c r="C20" s="222" t="s">
        <v>479</v>
      </c>
      <c r="D20" s="221" t="s">
        <v>483</v>
      </c>
      <c r="E20" s="12"/>
    </row>
    <row r="21" spans="2:5" s="54" customFormat="1" ht="30" customHeight="1" x14ac:dyDescent="0.25">
      <c r="B21" s="13"/>
      <c r="C21" s="222" t="s">
        <v>477</v>
      </c>
      <c r="D21" s="221" t="s">
        <v>481</v>
      </c>
      <c r="E21" s="12"/>
    </row>
    <row r="22" spans="2:5" x14ac:dyDescent="0.25">
      <c r="B22" s="13"/>
      <c r="C22" s="225" t="s">
        <v>490</v>
      </c>
      <c r="D22" s="226" t="s">
        <v>237</v>
      </c>
      <c r="E22" s="12"/>
    </row>
    <row r="23" spans="2:5" x14ac:dyDescent="0.25">
      <c r="B23" s="13"/>
      <c r="C23" s="225" t="s">
        <v>491</v>
      </c>
      <c r="D23" s="226" t="s">
        <v>237</v>
      </c>
      <c r="E23" s="12"/>
    </row>
    <row r="24" spans="2:5" ht="30" x14ac:dyDescent="0.25">
      <c r="B24" s="13"/>
      <c r="C24" s="222" t="s">
        <v>476</v>
      </c>
      <c r="D24" s="221" t="s">
        <v>480</v>
      </c>
      <c r="E24" s="12"/>
    </row>
    <row r="25" spans="2:5" ht="30" x14ac:dyDescent="0.25">
      <c r="B25" s="13"/>
      <c r="C25" s="223" t="s">
        <v>485</v>
      </c>
      <c r="D25" s="224" t="s">
        <v>484</v>
      </c>
      <c r="E25" s="12"/>
    </row>
    <row r="26" spans="2:5" x14ac:dyDescent="0.25">
      <c r="B26" s="13"/>
      <c r="C26" s="15"/>
      <c r="D26" s="15"/>
      <c r="E26" s="12"/>
    </row>
    <row r="27" spans="2:5" x14ac:dyDescent="0.25">
      <c r="B27" s="21"/>
      <c r="C27" s="22"/>
      <c r="D27" s="22"/>
      <c r="E27" s="23"/>
    </row>
  </sheetData>
  <customSheetViews>
    <customSheetView guid="{722FF7AE-9EB3-4EE9-BF91-5A7C55CAA7B3}" scale="110" showPageBreaks="1" fitToPage="1" printArea="1">
      <pageMargins left="0.70866141732283472" right="0.70866141732283472" top="0.74803149606299213" bottom="0.74803149606299213" header="0.51181102362204722" footer="0.51181102362204722"/>
      <printOptions horizontalCentered="1"/>
      <pageSetup paperSize="9" firstPageNumber="0" orientation="portrait" r:id="rId1"/>
    </customSheetView>
    <customSheetView guid="{4A62C4F7-849D-47AD-AF9B-192A09767A51}" scale="110" fitToPage="1">
      <selection activeCell="B4" sqref="B4:D4"/>
      <pageMargins left="0.70866141732283472" right="0.70866141732283472" top="0.74803149606299213" bottom="0.74803149606299213" header="0.51181102362204722" footer="0.51181102362204722"/>
      <printOptions horizontalCentered="1"/>
      <pageSetup paperSize="9" firstPageNumber="0" orientation="portrait" r:id="rId2"/>
    </customSheetView>
    <customSheetView guid="{0089DFC1-8CCE-469B-989E-F058C196E479}" scale="110" fitToPage="1">
      <pageMargins left="0.70866141732283472" right="0.70866141732283472" top="0.74803149606299213" bottom="0.74803149606299213" header="0.51181102362204722" footer="0.51181102362204722"/>
      <printOptions horizontalCentered="1"/>
      <pageSetup paperSize="9" firstPageNumber="0" orientation="portrait" r:id="rId3"/>
    </customSheetView>
    <customSheetView guid="{41721535-E70E-4DD8-A3A3-0E5AD83706D2}" scale="110" showPageBreaks="1" fitToPage="1" printArea="1">
      <pageMargins left="0.70866141732283472" right="0.70866141732283472" top="0.74803149606299213" bottom="0.74803149606299213" header="0.51181102362204722" footer="0.51181102362204722"/>
      <printOptions horizontalCentered="1"/>
      <pageSetup paperSize="9" firstPageNumber="0" orientation="portrait" r:id="rId4"/>
    </customSheetView>
  </customSheetViews>
  <mergeCells count="5">
    <mergeCell ref="C3:D3"/>
    <mergeCell ref="B4:D4"/>
    <mergeCell ref="C5:D5"/>
    <mergeCell ref="C7:D7"/>
    <mergeCell ref="C8:D8"/>
  </mergeCells>
  <printOptions horizontalCentered="1"/>
  <pageMargins left="0.70866141732283472" right="0.70866141732283472" top="0.74803149606299213" bottom="0.74803149606299213" header="0.51181102362204722" footer="0.51181102362204722"/>
  <pageSetup paperSize="9" firstPageNumber="0"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60</ProjectId>
    <ReportingPeriod xmlns="dc9b7735-1e97-4a24-b7a2-47bf824ab39e" xsi:nil="true"/>
    <WBDocsDocURL xmlns="dc9b7735-1e97-4a24-b7a2-47bf824ab39e">http://wbdocsservices.worldbank.org/services?I4_SERVICE=VC&amp;I4_KEY=TF069013&amp;I4_DOCID=090224b086171bda</WBDocsDocURL>
    <WBDocsDocURLPublicOnly xmlns="dc9b7735-1e97-4a24-b7a2-47bf824ab39e">http://pubdocs.worldbank.org/en/735221538084694195/60-3rd-PPR-Ecuador-for-website.xlsx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DocumentType_WBDocs xmlns="dc9b7735-1e97-4a24-b7a2-47bf824ab39e">Project Status Report</DocumentType_WBDocs>
    <TrusteeId xmlns="dc9b7735-1e97-4a24-b7a2-47bf824ab39e" xsi:nil="true"/>
    <WBDocsApproverName xmlns="dc9b7735-1e97-4a24-b7a2-47bf824ab39e" xsi:nil="tru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C6DB6C0F-22DD-498B-A8AB-44C25E44A596}"/>
</file>

<file path=customXml/itemProps2.xml><?xml version="1.0" encoding="utf-8"?>
<ds:datastoreItem xmlns:ds="http://schemas.openxmlformats.org/officeDocument/2006/customXml" ds:itemID="{05A37681-1C5F-4C62-B804-970887D72753}"/>
</file>

<file path=customXml/itemProps3.xml><?xml version="1.0" encoding="utf-8"?>
<ds:datastoreItem xmlns:ds="http://schemas.openxmlformats.org/officeDocument/2006/customXml" ds:itemID="{E7D21728-6A56-49E8-9E91-6DA167ECECD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Overview</vt:lpstr>
      <vt:lpstr>FinancialData</vt:lpstr>
      <vt:lpstr>Risk Assesment</vt:lpstr>
      <vt:lpstr>Rating</vt:lpstr>
      <vt:lpstr>Project Indicators</vt:lpstr>
      <vt:lpstr>Lessons Learned</vt:lpstr>
      <vt:lpstr>Results Tracker</vt:lpstr>
      <vt:lpstr>Units for Indicators</vt:lpstr>
      <vt:lpstr>Annex 1 Products</vt:lpstr>
      <vt:lpstr>Annex 2 Measures</vt:lpstr>
      <vt:lpstr>Annex 3 Log frame</vt:lpstr>
      <vt:lpstr>Annex 4 Budget</vt:lpstr>
      <vt:lpstr>'Annex 1 Products'!Print_Area</vt:lpstr>
      <vt:lpstr>'Annex 2 Measures'!Print_Area</vt:lpstr>
      <vt:lpstr>'Annex 4 Budget'!Print_Area</vt:lpstr>
      <vt:lpstr>FinancialData!Print_Area</vt:lpstr>
      <vt:lpstr>'Lessons Learned'!Print_Area</vt:lpstr>
      <vt:lpstr>Overview!Print_Area</vt:lpstr>
      <vt:lpstr>'Project Indicators'!Print_Area</vt:lpstr>
      <vt:lpstr>'Results Tracker'!Print_Area</vt:lpstr>
      <vt:lpstr>'Risk Assesment'!Print_Area</vt:lpstr>
      <vt:lpstr>'Annex 2 Measures'!Print_Titles</vt:lpstr>
      <vt:lpstr>'Annex 3 Log frame'!Print_Titles</vt:lpstr>
      <vt:lpstr>'Project Indicators'!Print_Titles</vt:lpstr>
      <vt:lpstr>'Risk Assesment'!Print_Titles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Hugo Remaury</cp:lastModifiedBy>
  <cp:revision>0</cp:revision>
  <cp:lastPrinted>2015-03-26T20:36:17Z</cp:lastPrinted>
  <dcterms:created xsi:type="dcterms:W3CDTF">2010-11-30T14:15:01Z</dcterms:created>
  <dcterms:modified xsi:type="dcterms:W3CDTF">2015-10-19T18:56:09Z</dcterms:modified>
  <dc:language>es-EC</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8602daae-4394-45c7-b912-0c99bcc17980,5;</vt:lpwstr>
  </property>
</Properties>
</file>