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xl/externalLinks/externalLink1.xml" ContentType="application/vnd.openxmlformats-officedocument.spreadsheetml.externalLink+xml"/>
  <Override PartName="/xl/comments4.xml" ContentType="application/vnd.openxmlformats-officedocument.spreadsheetml.comments+xml"/>
  <Override PartName="/xl/comments3.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autoCompressPictures="0"/>
  <mc:AlternateContent xmlns:mc="http://schemas.openxmlformats.org/markup-compatibility/2006">
    <mc:Choice Requires="x15">
      <x15ac:absPath xmlns:x15ac="http://schemas.microsoft.com/office/spreadsheetml/2010/11/ac" url="P:\Adaptation Fund\Projects and Programs\Project reports\Colombia\6 PPR\"/>
    </mc:Choice>
  </mc:AlternateContent>
  <xr:revisionPtr revIDLastSave="0" documentId="8_{44E46C66-173C-4468-B283-DACCFA1C5BE5}" xr6:coauthVersionLast="36" xr6:coauthVersionMax="36" xr10:uidLastSave="{00000000-0000-0000-0000-000000000000}"/>
  <bookViews>
    <workbookView xWindow="0" yWindow="0" windowWidth="14380" windowHeight="3490" tabRatio="882" firstSheet="2" activeTab="2" xr2:uid="{00000000-000D-0000-FFFF-FFFF00000000}"/>
  </bookViews>
  <sheets>
    <sheet name="Overview" sheetId="1" r:id="rId1"/>
    <sheet name="FinancialData" sheetId="2" r:id="rId2"/>
    <sheet name="Risk Assesment" sheetId="4" r:id="rId3"/>
    <sheet name="Rating" sheetId="5" r:id="rId4"/>
    <sheet name="Project Indicators" sheetId="8" r:id="rId5"/>
    <sheet name="Lessons Learned" sheetId="9" r:id="rId6"/>
    <sheet name="Units for Indicators" sheetId="6" r:id="rId7"/>
    <sheet name="Results Tracker" sheetId="11" r:id="rId8"/>
    <sheet name="Results tracker revised" sheetId="14" state="hidden" r:id="rId9"/>
  </sheets>
  <externalReferences>
    <externalReference r:id="rId10"/>
  </externalReferences>
  <definedNames>
    <definedName name="iincome">#REF!</definedName>
    <definedName name="income" localSheetId="7">#REF!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Q21" i="11" l="1"/>
  <c r="G45" i="2" l="1"/>
  <c r="G48" i="2"/>
  <c r="G52" i="2"/>
  <c r="G57" i="2"/>
  <c r="G60" i="2"/>
  <c r="G61" i="2"/>
  <c r="F35" i="2"/>
  <c r="F32" i="2"/>
  <c r="F31" i="2"/>
  <c r="F27" i="2"/>
  <c r="F25" i="2"/>
  <c r="F28" i="2"/>
  <c r="F23" i="2"/>
  <c r="F22" i="2"/>
  <c r="F18" i="2"/>
  <c r="F21" i="2"/>
  <c r="F36" i="2"/>
  <c r="S21" i="14"/>
  <c r="F24" i="2"/>
  <c r="F33" i="2"/>
  <c r="F3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Aristizabal</author>
  </authors>
  <commentList>
    <comment ref="D41" authorId="0" shapeId="0" xr:uid="{00000000-0006-0000-0000-000001000000}">
      <text>
        <r>
          <rPr>
            <b/>
            <sz val="9"/>
            <color indexed="81"/>
            <rFont val="Tahoma"/>
            <family val="2"/>
          </rPr>
          <t>Sandra Aristizabal:</t>
        </r>
        <r>
          <rPr>
            <sz val="9"/>
            <color indexed="81"/>
            <rFont val="Tahoma"/>
            <family val="2"/>
          </rPr>
          <t xml:space="preserve">
cambiar los datos. Pues ella ya no está. Sería en nuevo jefe de la oficina de Asuntos internacionales?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Aristizabal</author>
  </authors>
  <commentList>
    <comment ref="F7" authorId="0" shapeId="0" xr:uid="{00000000-0006-0000-0400-000001000000}">
      <text>
        <r>
          <rPr>
            <b/>
            <sz val="9"/>
            <color indexed="81"/>
            <rFont val="Tahoma"/>
            <family val="2"/>
          </rPr>
          <t>Sandra Aristizabal:</t>
        </r>
        <r>
          <rPr>
            <sz val="9"/>
            <color indexed="81"/>
            <rFont val="Tahoma"/>
            <family val="2"/>
          </rPr>
          <t xml:space="preserve">
este es el progreso esperado para el año del reporte?</t>
        </r>
      </text>
    </comment>
    <comment ref="H19" authorId="0" shapeId="0" xr:uid="{00000000-0006-0000-0400-000002000000}">
      <text>
        <r>
          <rPr>
            <b/>
            <sz val="9"/>
            <color indexed="81"/>
            <rFont val="Tahoma"/>
            <family val="2"/>
          </rPr>
          <t>Sandra Aristizabal:</t>
        </r>
        <r>
          <rPr>
            <sz val="9"/>
            <color indexed="81"/>
            <rFont val="Tahoma"/>
            <family val="2"/>
          </rPr>
          <t xml:space="preserve">
la meta eran dos planes de gestión de riesgos… Ayapel y San benito Abad… se hizo SanMArcos. Revisar.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Aristizabal</author>
  </authors>
  <commentList>
    <comment ref="G15" authorId="0" shapeId="0" xr:uid="{00000000-0006-0000-0500-000001000000}">
      <text>
        <r>
          <rPr>
            <b/>
            <sz val="9"/>
            <color indexed="81"/>
            <rFont val="Tahoma"/>
            <family val="2"/>
          </rPr>
          <t>Sandra Aristizabal:</t>
        </r>
        <r>
          <rPr>
            <sz val="9"/>
            <color indexed="81"/>
            <rFont val="Tahoma"/>
            <family val="2"/>
          </rPr>
          <t xml:space="preserve">
considero que acá deberían darse los datos acumulados… y no dar explicaciones que ya se dieron.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Aristizabal</author>
  </authors>
  <commentList>
    <comment ref="D18" authorId="0" shapeId="0" xr:uid="{00000000-0006-0000-0600-000001000000}">
      <text>
        <r>
          <rPr>
            <b/>
            <sz val="9"/>
            <color indexed="81"/>
            <rFont val="Tahoma"/>
            <family val="2"/>
          </rPr>
          <t>Sandra Aristizabal:</t>
        </r>
        <r>
          <rPr>
            <sz val="9"/>
            <color indexed="81"/>
            <rFont val="Tahoma"/>
            <family val="2"/>
          </rPr>
          <t xml:space="preserve">
revisar.. Es la misma de arriba. </t>
        </r>
      </text>
    </comment>
  </commentList>
</comments>
</file>

<file path=xl/sharedStrings.xml><?xml version="1.0" encoding="utf-8"?>
<sst xmlns="http://schemas.openxmlformats.org/spreadsheetml/2006/main" count="3123" uniqueCount="966">
  <si>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</si>
  <si>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</si>
  <si>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</si>
  <si>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</si>
  <si>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</si>
  <si>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</si>
  <si>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</si>
  <si>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</si>
  <si>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</si>
  <si>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</si>
  <si>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</si>
  <si>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</si>
  <si>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</si>
  <si>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</si>
  <si>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</si>
  <si>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</si>
  <si>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</si>
  <si>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</si>
  <si>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</si>
  <si>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</si>
  <si>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</si>
  <si>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</si>
  <si>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</si>
  <si>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</si>
  <si>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</si>
  <si>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</si>
  <si>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</si>
  <si>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</si>
  <si>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</si>
  <si>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</si>
  <si>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</si>
  <si>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</si>
  <si>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</si>
  <si>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</si>
  <si>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</si>
  <si>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</si>
  <si>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</si>
  <si>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</si>
  <si>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</si>
  <si>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</si>
  <si>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</si>
  <si>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</si>
  <si>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</si>
  <si>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</si>
  <si>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</si>
  <si>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</si>
  <si>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</si>
  <si>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</si>
  <si>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</si>
  <si>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</si>
  <si>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</si>
  <si>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</si>
  <si>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</si>
  <si>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</si>
  <si>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</si>
  <si>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</si>
  <si>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</si>
  <si>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</si>
  <si>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</si>
  <si>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</si>
  <si>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</si>
  <si>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</si>
  <si>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</si>
  <si>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</si>
  <si>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</si>
  <si>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</si>
  <si>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</si>
  <si>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</si>
  <si>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</si>
  <si>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</si>
  <si>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</si>
  <si>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</si>
  <si>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</si>
  <si>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</si>
  <si>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</si>
  <si>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</si>
  <si>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</si>
  <si>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</si>
  <si>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</si>
  <si>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</si>
  <si>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</si>
  <si>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</si>
  <si>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</si>
  <si>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</si>
  <si>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</si>
  <si>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</si>
  <si>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</si>
  <si>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</si>
  <si>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</si>
  <si>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</si>
  <si>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</si>
  <si>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</si>
  <si>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</si>
  <si>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</si>
  <si>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</si>
  <si>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</si>
  <si>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</si>
  <si>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</si>
  <si>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</si>
  <si>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</si>
  <si>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</si>
  <si>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</si>
  <si>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</si>
  <si>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</si>
  <si>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</si>
  <si>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</si>
  <si>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</si>
  <si>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</si>
  <si>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</si>
  <si>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</si>
  <si>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</si>
  <si>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</si>
  <si>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</si>
  <si>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</si>
  <si>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</si>
  <si>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</si>
  <si>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</si>
  <si>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</si>
  <si>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</si>
  <si>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</si>
  <si>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</si>
  <si>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</si>
  <si>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</si>
  <si>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</si>
  <si>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</si>
  <si>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</si>
  <si>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</si>
  <si>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</si>
  <si>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</si>
  <si>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</si>
  <si>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</si>
  <si>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</si>
  <si>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</si>
  <si>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</si>
  <si>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</si>
  <si>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</si>
  <si>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</si>
  <si>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</si>
  <si>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</si>
  <si>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</si>
  <si>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</si>
  <si>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</si>
  <si>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</si>
  <si>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</si>
  <si>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</si>
  <si>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</si>
  <si>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</si>
  <si>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</si>
  <si>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</si>
  <si>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</si>
  <si>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</si>
  <si>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</si>
  <si>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</si>
  <si>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</si>
  <si>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</si>
  <si>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</si>
  <si>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</si>
  <si>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</si>
  <si>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</si>
  <si>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</si>
  <si>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</si>
  <si>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</si>
  <si>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</si>
  <si>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</si>
  <si>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</si>
  <si>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</si>
  <si>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</si>
  <si>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</si>
  <si>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</si>
  <si>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</si>
  <si>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</si>
  <si>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</si>
  <si>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</si>
  <si>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</si>
  <si>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</si>
  <si>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</si>
  <si>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</si>
  <si>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</si>
  <si>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</si>
  <si>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</si>
  <si>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</si>
  <si>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</si>
  <si>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</si>
  <si>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</si>
  <si>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</si>
  <si>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</si>
  <si>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</si>
  <si>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</si>
  <si>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</si>
  <si>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</si>
  <si>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</si>
  <si>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</si>
  <si>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</si>
  <si>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</si>
  <si>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</si>
  <si>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</si>
  <si>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</si>
  <si>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</si>
  <si>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</si>
  <si>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</si>
  <si>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</si>
  <si>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</si>
  <si>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</si>
  <si>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</si>
  <si>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</si>
  <si>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</si>
  <si>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</si>
  <si>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</si>
  <si>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</si>
  <si>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</si>
  <si>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</si>
  <si>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</si>
  <si>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</si>
  <si>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</si>
  <si>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</si>
  <si>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</si>
  <si>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</si>
  <si>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</si>
  <si>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</si>
  <si>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</si>
  <si>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</si>
  <si>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</si>
  <si>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</si>
  <si>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</si>
  <si>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</si>
  <si>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</si>
  <si>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</si>
  <si>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</si>
  <si>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</si>
  <si>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</si>
  <si>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</si>
  <si>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</si>
  <si>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</si>
  <si>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</si>
  <si>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</si>
  <si>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</si>
  <si>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</si>
  <si>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</si>
  <si>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</si>
  <si>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</si>
  <si>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</si>
  <si>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</si>
  <si>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</si>
  <si>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</si>
  <si>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</si>
  <si>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</si>
  <si>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</si>
  <si>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</si>
  <si>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r>
      <rPr>
        <sz val="11"/>
        <color rgb="FF000000"/>
        <rFont val="Times New Roman"/>
        <family val="1"/>
      </rPr>
      <t>Overall Rating</t>
    </r>
  </si>
  <si>
    <t>Risk Measures: Were there any risk mitigation measures employed during the current reporting period?  If so, were risks reduced?  If not, why were these risks not reduced?</t>
  </si>
  <si>
    <t>Critical Risks Affecting Progress (Not identified at project design)</t>
  </si>
  <si>
    <r>
      <rPr>
        <b/>
        <sz val="11"/>
        <color rgb="FF000000"/>
        <rFont val="Times New Roman"/>
        <family val="1"/>
      </rPr>
      <t>Expected Progress</t>
    </r>
  </si>
  <si>
    <r>
      <rPr>
        <b/>
        <sz val="11"/>
        <color rgb="FF000000"/>
        <rFont val="Times New Roman"/>
        <family val="1"/>
      </rPr>
      <t>Progress to Date</t>
    </r>
  </si>
  <si>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</si>
  <si>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</si>
  <si>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</si>
  <si>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</si>
  <si>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</si>
  <si>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</si>
  <si>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</si>
  <si>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</si>
  <si>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</si>
  <si>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</si>
  <si>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</si>
  <si>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</si>
  <si>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</si>
  <si>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</si>
  <si>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</si>
  <si>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</si>
  <si>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</si>
  <si>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</si>
  <si>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</si>
  <si>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</si>
  <si>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</si>
  <si>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</si>
  <si>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</si>
  <si>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Period of Report (Dates)</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</si>
  <si>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</si>
  <si>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</si>
  <si>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</si>
  <si>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</si>
  <si>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</si>
  <si>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</si>
  <si>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</si>
  <si>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</si>
  <si>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</si>
  <si>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</si>
  <si>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</si>
  <si>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</si>
  <si>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</si>
  <si>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</si>
  <si>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</si>
  <si>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</si>
  <si>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</si>
  <si>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</si>
  <si>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</si>
  <si>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</si>
  <si>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</si>
  <si>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</si>
  <si>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</si>
  <si>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</si>
  <si>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</si>
  <si>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</si>
  <si>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</si>
  <si>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</si>
  <si>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</si>
  <si>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</si>
  <si>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</si>
  <si>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</si>
  <si>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</si>
  <si>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</si>
  <si>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</si>
  <si>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</si>
  <si>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</si>
  <si>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</si>
  <si>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</si>
  <si>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</si>
  <si>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</si>
  <si>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</si>
  <si>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</si>
  <si>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</si>
  <si>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</si>
  <si>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</si>
  <si>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</si>
  <si>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</si>
  <si>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</si>
  <si>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</si>
  <si>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</si>
  <si>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</si>
  <si>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</si>
  <si>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</si>
  <si>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</si>
  <si>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</si>
  <si>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</si>
  <si>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</si>
  <si>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</si>
  <si>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</si>
  <si>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</si>
  <si>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</si>
  <si>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</si>
  <si>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</si>
  <si>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</si>
  <si>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</si>
  <si>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</si>
  <si>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</si>
  <si>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</si>
  <si>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</si>
  <si>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</si>
  <si>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</si>
  <si>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</si>
  <si>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</si>
  <si>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</si>
  <si>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</si>
  <si>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</si>
  <si>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</si>
  <si>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</si>
  <si>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</si>
  <si>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</si>
  <si>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</si>
  <si>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</si>
  <si>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</si>
  <si>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</si>
  <si>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</si>
  <si>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</si>
  <si>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</si>
  <si>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</si>
  <si>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</si>
  <si>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</si>
  <si>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</si>
  <si>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</si>
  <si>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</si>
  <si>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</si>
  <si>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</si>
  <si>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</si>
  <si>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</si>
  <si>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</si>
  <si>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</si>
  <si>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</si>
  <si>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</si>
  <si>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</si>
  <si>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</si>
  <si>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</si>
  <si>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</si>
  <si>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</si>
  <si>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</si>
  <si>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</si>
  <si>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</si>
  <si>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</si>
  <si>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</si>
  <si>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</si>
  <si>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</si>
  <si>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</si>
  <si>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</si>
  <si>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</si>
  <si>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</si>
  <si>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</si>
  <si>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</si>
  <si>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</si>
  <si>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</si>
  <si>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</si>
  <si>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</si>
  <si>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</si>
  <si>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</si>
  <si>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</si>
  <si>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</si>
  <si>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</si>
  <si>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</si>
  <si>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</si>
  <si>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</si>
  <si>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</si>
  <si>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</si>
  <si>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</si>
  <si>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</si>
  <si>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</si>
  <si>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</si>
  <si>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</si>
  <si>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</si>
  <si>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</si>
  <si>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</si>
  <si>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</si>
  <si>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</si>
  <si>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</si>
  <si>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</si>
  <si>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</si>
  <si>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</si>
  <si>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</si>
  <si>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</si>
  <si>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</si>
  <si>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</si>
  <si>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</si>
  <si>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</si>
  <si>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</si>
  <si>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</si>
  <si>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</si>
  <si>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</si>
  <si>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</si>
  <si>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</si>
  <si>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</si>
  <si>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</si>
  <si>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</si>
  <si>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</si>
  <si>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</si>
  <si>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</si>
  <si>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</si>
  <si>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</si>
  <si>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</si>
  <si>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</si>
  <si>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</si>
  <si>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</si>
  <si>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</si>
  <si>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</si>
  <si>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</si>
  <si>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</si>
  <si>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</si>
  <si>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</si>
  <si>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</si>
  <si>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</si>
  <si>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</si>
  <si>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</si>
  <si>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</si>
  <si>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</si>
  <si>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</si>
  <si>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</si>
  <si>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</si>
  <si>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</si>
  <si>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</si>
  <si>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</si>
  <si>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</si>
  <si>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</si>
  <si>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</si>
  <si>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</si>
  <si>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</si>
  <si>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</si>
  <si>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</si>
  <si>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</si>
  <si>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</si>
  <si>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</si>
  <si>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</si>
  <si>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</si>
  <si>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</si>
  <si>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</si>
  <si>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</si>
  <si>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</si>
  <si>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</si>
  <si>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</si>
  <si>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</si>
  <si>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</si>
  <si>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</si>
  <si>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</si>
  <si>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</si>
  <si>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</si>
  <si>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</si>
  <si>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</si>
  <si>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</si>
  <si>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</si>
  <si>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</si>
  <si>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</si>
  <si>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</si>
  <si>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</si>
  <si>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</si>
  <si>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</si>
  <si>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</si>
  <si>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</si>
  <si>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</si>
  <si>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</si>
  <si>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</si>
  <si>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</si>
  <si>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</si>
  <si>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</si>
  <si>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</si>
  <si>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</si>
  <si>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</si>
  <si>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</si>
  <si>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</si>
  <si>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</si>
  <si>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</si>
  <si>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</si>
  <si>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</si>
  <si>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</si>
  <si>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</si>
  <si>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</si>
  <si>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</si>
  <si>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</si>
  <si>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</si>
  <si>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</si>
  <si>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</si>
  <si>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</si>
  <si>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</si>
  <si>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</si>
  <si>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</si>
  <si>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</si>
  <si>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</si>
  <si>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</si>
  <si>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</si>
  <si>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</si>
  <si>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</si>
  <si>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</si>
  <si>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</si>
  <si>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</si>
  <si>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</si>
  <si>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</si>
  <si>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</si>
  <si>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</si>
  <si>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</si>
  <si>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</si>
  <si>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</si>
  <si>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</si>
  <si>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</si>
  <si>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</si>
  <si>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</si>
  <si>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</si>
  <si>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</si>
  <si>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</si>
  <si>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</si>
  <si>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</si>
  <si>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</si>
  <si>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</si>
  <si>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</si>
  <si>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</si>
  <si>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</si>
  <si>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</si>
  <si>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</si>
  <si>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</si>
  <si>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</si>
  <si>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</si>
  <si>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</si>
  <si>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</si>
  <si>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</si>
  <si>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</si>
  <si>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</si>
  <si>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</si>
  <si>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</si>
  <si>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</si>
  <si>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</si>
  <si>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</si>
  <si>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</si>
  <si>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</si>
  <si>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</si>
  <si>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</si>
  <si>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</si>
  <si>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</si>
  <si>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</si>
  <si>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</si>
  <si>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</si>
  <si>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</si>
  <si>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</si>
  <si>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</si>
  <si>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</si>
  <si>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</si>
  <si>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</si>
  <si>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</si>
  <si>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</si>
  <si>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</si>
  <si>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</si>
  <si>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</si>
  <si>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</si>
  <si>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</si>
  <si>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</si>
  <si>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</si>
  <si>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</si>
  <si>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</si>
  <si>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</si>
  <si>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</si>
  <si>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</si>
  <si>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</si>
  <si>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</si>
  <si>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</si>
  <si>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</si>
  <si>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</si>
  <si>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</si>
  <si>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</si>
  <si>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</si>
  <si>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</si>
  <si>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</si>
  <si>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</si>
  <si>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</si>
  <si>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</si>
  <si>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</si>
  <si>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</si>
  <si>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</si>
  <si>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</si>
  <si>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</si>
  <si>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</si>
  <si>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</si>
  <si>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</si>
  <si>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</si>
  <si>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</si>
  <si>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</si>
  <si>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</si>
  <si>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</si>
  <si>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</si>
  <si>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</si>
  <si>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</si>
  <si>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</si>
  <si>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</si>
  <si>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</si>
  <si>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</si>
  <si>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</si>
  <si>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</si>
  <si>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</si>
  <si>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</si>
  <si>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</si>
  <si>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</si>
  <si>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</si>
  <si>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</si>
  <si>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</si>
  <si>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</si>
  <si>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</si>
  <si>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</si>
  <si>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Reducing risk and vulnerability to climate change in the region of La Depresión Momposina in Colombia</t>
  </si>
  <si>
    <t>The project "Reducing climate change risk and vulnerability in the region of La Mojana, Colombia" aims to reduce the vulnerability of communities and increase the resilience of ecosystems in this region, which is facing flood and drought risks associated with change and climate variability. The project will mainly operate in the municipalities of Ayapel, San Marcos and San Benito Abad.
This project comprises four components: the first seeks to consolidate an information system on the hydrological and climate patterns at a regional level.  The national and local governments and regional institutions will receive detailed information about the climate scenarios and hydrological and climatic variability trends, so that they can take preventive measures that reduce vulnerability and risk generation.  These measures will be reflected both in the planning instruments, and in the implementation of adaptation actions that the project will carry out in the region.
The second component intends to improve the ecological and environmental conditions of the region. Wetland restoration actions will be implemented in order to contribute an improvement of the water dynamics as a measure of risk reduction and protection of population in the medium term.  These actions will be coordinated with the third component, which objective is strengthening agro-ecological and adaptive measures that help to reduce the vulnerability of communities to climate change impacts.
Finally, the fourth component aims to strengthen local capacities to face the challenges that climate change brings to local governments, civil society and producer organizations. So partnership mechanisms and training programs will be established, as well as reinforcement of territorial, environmental and sector planning instruments in the region.</t>
  </si>
  <si>
    <t>COL83662-68537</t>
  </si>
  <si>
    <t>Ministry of Environment and Sustainable Development (MADS)</t>
  </si>
  <si>
    <t>National Implementation</t>
  </si>
  <si>
    <t>Region of the Depresión Momposina in Colombia, municipalities of Ayapel in Córdoba and San Benito Abad and San Marcos Sucre; swamps of the Ayapel, San Marcos and San Benito.</t>
  </si>
  <si>
    <t>21 and 22 March 2013</t>
  </si>
  <si>
    <t xml:space="preserve">Diana Isabel Díaz Rodríguez </t>
  </si>
  <si>
    <t xml:space="preserve">diana.diaz@undp.org </t>
  </si>
  <si>
    <t xml:space="preserve">Jimena Puyana </t>
  </si>
  <si>
    <t>jimena.puyana@undp.org</t>
  </si>
  <si>
    <t>83662-68537</t>
  </si>
  <si>
    <t>UNDP</t>
  </si>
  <si>
    <t xml:space="preserve">Indicator </t>
  </si>
  <si>
    <t xml:space="preserve">Target for Project End /                                         </t>
  </si>
  <si>
    <t>Objective</t>
  </si>
  <si>
    <t>Number of poor households in three municipalities in the project area vulnerable to climate-related events (disaggregated by gender).</t>
  </si>
  <si>
    <t xml:space="preserve">La Mojana was severely affected by the La Niña event of 2010-2011. Approximately 211,857 people (43.4% of the total population) were affected in 2010 by flooding in this area. The three target municipalities present an average NBI of 62.25% which is well above the national average of 27.27%, indicating high levels of poverty and low levels of access to education, housing, health, and basic sanitation and sewer services.
</t>
  </si>
  <si>
    <t>1. Number of hydroclimatological stations in La Mojana reporting climate-related data as part of the national network.</t>
  </si>
  <si>
    <t xml:space="preserve"> The project area has: a) two (2) automated flow stations linked to IDEAM’s alert system (in the Cauca River near the project area); b) five (5) precipitation-measuring stations; c) two (2) climatological stations; d) one (1) water level-measuring station in the San Marcos lagoon/wetlands complex; and e) one (1) water level-measuring station in the Ayapel lagoon/wetlands complex.
 There are no local monitoring networks. 
</t>
  </si>
  <si>
    <t xml:space="preserve"> By the end of the project at least two (2) automated hydrological stations, two (2) automated climatological stations, and five (5) automated precipitation stations, some with satellite transmission operating. </t>
  </si>
  <si>
    <t>2.  Number of institutions and local- and regional-level stakeholders that have access to climate change-related information and integrate it into their work.</t>
  </si>
  <si>
    <t xml:space="preserve"> There is only a national-level climate change effects scenario evaluation tool in use. </t>
  </si>
  <si>
    <t>3. Number of rural communities and local and regional institutions in the target area benefiting from an early warning system that reduces risks to extreme climate events.</t>
  </si>
  <si>
    <t xml:space="preserve"> There is no early warning system in the project area; the only warnings provided are alerts regarding the Cauca River and rainfall that IDEAM issues through periodic bulletins.
 Daily bulletins from CVS based on IDEAM’s reports.
</t>
  </si>
  <si>
    <t xml:space="preserve">100% of rural communities (6,440 women and 6,860 men) and local and regional institutions in the project area benefit from an early warning system after 5 years. </t>
  </si>
  <si>
    <t>1. Percentage of households in La Mojana that benefit from infrastructure to control flooding (disaggregated by gender).</t>
  </si>
  <si>
    <r>
      <t xml:space="preserve"> A provisional work in the Sejeve area to control flooding and 146 affected families in 2010 in the towns of Sincelejito, Cecilia, and Sejeve (Ayapel municipality).  
 Zero (0) infrastructure and 500 affected families in 2010 in the towns of El Pital, Cuenca y Las Flores (San Marcos municipality).
 Zero (0) infrastructure and 138 affected families in 2010 in the towns of Las Chispas, Pasifiere, Tornobán, Chinchorro y El Torno (San Benito Abad municipality).
</t>
    </r>
    <r>
      <rPr>
        <b/>
        <sz val="10"/>
        <color indexed="8"/>
        <rFont val="Times New Roman"/>
        <family val="1"/>
      </rPr>
      <t>Note:</t>
    </r>
    <r>
      <rPr>
        <sz val="10"/>
        <color indexed="8"/>
        <rFont val="Times New Roman"/>
        <family val="1"/>
      </rPr>
      <t xml:space="preserve"> Baseline data does not change, however they have been updated for 2012. 
</t>
    </r>
  </si>
  <si>
    <t>2. Area (ha) of rehabilitated wetlands that help to reduce vulnerability to climate change.</t>
  </si>
  <si>
    <t xml:space="preserve"> 250 hectares reforested with Acacia magnum in 2004 along the La Quebradona stream in the Ayapel lagoon/wetlands complex (Ayapel municipality). 
 120 hectares reforested in 2004 with oak trees along the Muñoz, San Mateo and Trejos streams (San Marcos municipality; most trees were lost in 2005 due to flooding).
 Zero (0) ha rehabilitated in the San Benito Abad municipality.
</t>
  </si>
  <si>
    <t xml:space="preserve">1.  Number of local agroecological initiatives that are resilient to climate change adopted by the communities (disaggregated by gender) in the target area of the project. </t>
  </si>
  <si>
    <t xml:space="preserve"> In the Ayapel area the following is in progress: a) nine trials using gardens built on stilts (known locally as “trojas”) that cover 0.86 ha and benefit 178 families.
 In the San Marcos and San Benito area, the following has been developed: a) productive farmyards with 12 CBOs; and b) 80 organic gardens on river flats, covering 20 ha.
</t>
  </si>
  <si>
    <t>2. Number of adaptive structural architectural measures undertaken in the target area to reduce vulnerability to flooding.</t>
  </si>
  <si>
    <t xml:space="preserve"> 10 educational units built on stilts in the communities of Cecilia (3), El Totumo (4), El Cuchillo (1), and La Coquera (2) (Ayapel municipality) with the support of the Education Ministry.
 Proposal to build 8 classrooms in the municipality of Ayapel.
 There are no adaptive housing units in the municipalities of Ayapel, San Marcos, and San Benito Abad; however, some designs have been developed.
</t>
  </si>
  <si>
    <t xml:space="preserve"> 50.7 ha established in agro-silvopastoral systems for three users in the rural area of the Ayapel municipality.
 Zero (0) ha in the municipalities of San Marcos and San Benito Abad. 
</t>
  </si>
  <si>
    <t>1. Number of public agencies and CBOs that jointly participate in climate risk management and adaptation planning.</t>
  </si>
  <si>
    <t xml:space="preserve"> There are 7 active civil organizations (AGROPISCA, ASOPECE, ASODEPACA, ASOPESIN, ASOAGROLLERAS, ASONEGRITOS, and ASOPESPAL) in the Ayapel municipality; however, they currently do not address the issue of adaptation to climate change. 
 There are 8 active civil organizations (FIDES, AGROMOJANA, COOAGRISANMARCOS, Comité de Mujeres, COPEVI, ACUASUCRE, Asociación de Pescadores, and SERVIPESCA) in the San Marcos municipality; however, they currently do not address the issue of adaptation to climate change. 
 There are 38 civil organizations in the San Benito Abad municipality; however, it is unknown how many are active.
 There are 9 public agencies (MADS, IDEAM, CVS, CORPONOJANA, departmental governments of Córdoba and Sucre, and mayoral offices of Ayapel, San Marcos, and San Benito Abad) with knowledge about climate change issues in the target area, but that currently do not adequately articulate with the CBOs.
</t>
  </si>
  <si>
    <r>
      <rPr>
        <sz val="10"/>
        <color rgb="FF000000"/>
        <rFont val="Times New Roman"/>
        <family val="1"/>
      </rPr>
      <t> 25 CBOs, including a women association of craft weavers, and community leaders of the 3 municipalities (10 in Ayapel, 12 in San Marcos, and 3 in San Benito Abad, of which at least 3 are women) are strengthened and promoting skills for adaptation in their communities and which are articulated with the local, regional, and national public agencies.</t>
    </r>
    <r>
      <rPr>
        <sz val="10"/>
        <color rgb="FF000000"/>
        <rFont val="Times New Roman"/>
        <family val="1"/>
      </rPr>
      <t xml:space="preserve"> </t>
    </r>
    <r>
      <rPr>
        <sz val="10"/>
        <color rgb="FF000000"/>
        <rFont val="Times New Roman"/>
        <family val="1"/>
      </rPr>
      <t xml:space="preserve">
</t>
    </r>
    <r>
      <rPr>
        <sz val="10"/>
        <color rgb="FF000000"/>
        <rFont val="Times New Roman"/>
        <family val="1"/>
      </rPr>
      <t xml:space="preserve">
</t>
    </r>
    <r>
      <rPr>
        <sz val="10"/>
        <color rgb="FF000000"/>
        <rFont val="Times New Roman"/>
        <family val="1"/>
      </rPr>
      <t xml:space="preserve">
</t>
    </r>
  </si>
  <si>
    <t>2.  Number of local and regional plans that mainstream adaptation to climate change considerations.</t>
  </si>
  <si>
    <t xml:space="preserve"> Regional Environmental Corporations – CARs (CVS and CORPOMOJANA) have Regional Environmental Management Plans (PGARs) and 4-Year Action Plans (PACs) that consider climate change issues but do not include strategies to reduce vulnerability or adaptation considerations.
 The Departmental Development Plans (PDDs) for Córdoba and Sucre include strategic guidelines for risk management and disaster prevention, but do not make reference to climate change and adaptation. 
 The three municipalities have Land Zoning Plans (POTs) and Municipal Development Plans (PDMs) that include strategic guidelines for risk management and disaster prevention, but only include a general mention of climate change and its effects (floods, landslides, avalanches).
</t>
  </si>
  <si>
    <t xml:space="preserve"> Twelve (12) plans that incorporate considerations for adaptation to climate change: a) two PGARs for the CARs; b) two PACs the CARs; c) two PDDs for departmental governments; d) three municipal POTs; and e) three municipal PDMs </t>
  </si>
  <si>
    <t>3. Number of government staff (local, regional, and national) and community members who effectively apply new skills to climate change risk reduction (disaggregated by gender).</t>
  </si>
  <si>
    <t xml:space="preserve"> Basic emergency management training for flood risks has been conducted for the communities of Cecilia, Sincelejito, and Sejeve (Ayapel municipality), Viloria (San Marcos municipality), and Las Chispas (San Benito Abad municipality) with support from CARITAS – Germany, the diocese of Sucre and Montelíbano (Sucre) and the National Secretariat of Pastoral Social.
 The community has basic knowledge about ecological rehabilitation and houses or other constructions on stilts, but has not connected this with reduced climatic risk and adaptation.
 The community has medium-level knowledge about traditional and alternative systems for agricultural production.
 The CARs (CVS and CORPOMOJANA) have basic knowledge about climatic change and adaptation.
 CARs have a high level of knowledge about: a) ecological rehabilitation and b) alternative and traditional agricultural systems. 
</t>
  </si>
  <si>
    <t> At least 50% of the population in 11 communities (including approximately 3,170 women) in the project area, the three mayoral offices, the CLOPADs, the two CARs, and the two CREPADs (Córdoba and Sucre) have adequate knowledge about measures of adaptation to climate change that are proposed by the project, including interpretation and use of hydroclimatological information, ecological rehabilitation and wetlands conservation, agroecological practices and adaptive architecture; and their roles in adapting to the impacts of climate change.</t>
  </si>
  <si>
    <t>4.  Lessons learned from pilot activities in La Mojana disseminated through the National Climate Change Portal (NCCP) and the Adaptation Learning Mechanism (ALM).</t>
  </si>
  <si>
    <t> Zero (0)</t>
  </si>
  <si>
    <t xml:space="preserve"> At least ten (10) lessons learned for each project component, including one gender-related lesson learned, are disseminated through the NCCP and the ALM. </t>
  </si>
  <si>
    <r>
      <rPr>
        <sz val="11"/>
        <color rgb="FF000000"/>
        <rFont val="Times New Roman"/>
        <family val="1"/>
      </rPr>
      <t xml:space="preserve">Overall Rating </t>
    </r>
  </si>
  <si>
    <t>-</t>
  </si>
  <si>
    <t>1.1 - Hydrologic and hydraulic models for the Depresión Momposina region and the project’s target area include ecological variables and support medium- and long-term decision-making</t>
  </si>
  <si>
    <t>1.2 - Climate scenarios, trends in climate variability, and vulnerability analysis for the target area supports decision-making for planning instruments and the implementation of adaptation measures</t>
  </si>
  <si>
    <t>1.3 - Mechanisms for gathering, processing, and managing hydroclimatological information at the regional and local levels are strengthened and articulated with the national hydroclimatological network</t>
  </si>
  <si>
    <t>1.4 - An early warning system developed at the local level prepares local communities to reduce their vulnerability to extreme weather events</t>
  </si>
  <si>
    <t>3.3 - Agro-silvopastoral models incorporated into the multiple-use fluvial landscape contribute to the reduction of vulnerability of local farmers</t>
  </si>
  <si>
    <t>4.1 - Platforms for association and strengthening local communities are established for their appropriation and replication of the adaptation measures developed by the project</t>
  </si>
  <si>
    <t>4.2 - Training programme for the local communities and civil authorities for the implementation and sustainability of the climate change adaptation measures of project components 1, 2, and 3</t>
  </si>
  <si>
    <t>4.3 - Climate risk management considerations built into regional and local territorial, environmental, and sectoral planning tools are articulated with national planning guidelines</t>
  </si>
  <si>
    <t>4.4 - Coordination among national, regional and local institutions guarantees sustainability of adaptation measures.</t>
  </si>
  <si>
    <t xml:space="preserve">5.1 - Monitoring and evaluation </t>
  </si>
  <si>
    <t>5.2 - Project Management</t>
  </si>
  <si>
    <t>2.1 - Hydraulic works for flood control and hydraulic management are in place</t>
  </si>
  <si>
    <t xml:space="preserve">Political: There is uncertainty about the local political will of mainstreaming adaptation measures into the planning instruments. </t>
  </si>
  <si>
    <t>Low</t>
  </si>
  <si>
    <r>
      <t>Environmental/political:</t>
    </r>
    <r>
      <rPr>
        <sz val="10"/>
        <color indexed="10"/>
        <rFont val="Times New Roman"/>
        <family val="1"/>
      </rPr>
      <t xml:space="preserve"> </t>
    </r>
    <r>
      <rPr>
        <sz val="10"/>
        <rFont val="Times New Roman"/>
        <family val="1"/>
      </rPr>
      <t xml:space="preserve">The anthropogenic degradation continues in the region, as a result of deforestation and  conventional cattle raising practices. </t>
    </r>
  </si>
  <si>
    <t>Institutional:  Decision making processes are slow at the local and regional levels.</t>
  </si>
  <si>
    <t xml:space="preserve">Operational: There is resistance on the part of some actors to the adoption of proposed measures.   </t>
  </si>
  <si>
    <t xml:space="preserve">Operational:  Displacement of the communities to other zones.     </t>
  </si>
  <si>
    <t>Political: There is weak governance and security in the region</t>
  </si>
  <si>
    <t>High</t>
  </si>
  <si>
    <t>Core Indicator: No. of beneficiaries</t>
  </si>
  <si>
    <t>Output 1.2 - Climate scenarios, trends in climate variability, and vulnerability analysis for the target area supports decision-making for planning instruments and the implementation of adaptation measures</t>
  </si>
  <si>
    <t>Output 1.4 - An early warning system developed at the local level prepares local communities to reduce their vulnerability to extreme weather events.</t>
  </si>
  <si>
    <t>Output 2.1 - Hydraulic works for flood control and hydraulic management are in place.</t>
  </si>
  <si>
    <t>Output 2.2 - Ecosystems associated with the hydrodynamics of the target area are restored.</t>
  </si>
  <si>
    <t>Output 4.1 - Platforms for association and strengthening local communities are established for their appropriation and replication of the adaptation measures developed by the project</t>
  </si>
  <si>
    <t>Output 4.2 - Training programme for the local communities and civil authorities for the implementation and sustainability of the climate change adaptation measures of project components 1, 2, and 3.</t>
  </si>
  <si>
    <t xml:space="preserve">Output 4.4 -  Coordination among national, regional and local institutions guarantees sustainability of adaptation actions.               </t>
  </si>
  <si>
    <t>5.2 Project Management</t>
  </si>
  <si>
    <r>
      <rPr>
        <sz val="11"/>
        <color rgb="FF000000"/>
        <rFont val="Times New Roman"/>
        <family val="1"/>
      </rPr>
      <t xml:space="preserve">Overall Rating </t>
    </r>
  </si>
  <si>
    <t xml:space="preserve">Diana Isabel Díaz </t>
  </si>
  <si>
    <t>diana.diaz@undp.org</t>
  </si>
  <si>
    <t>Jimena Puyana</t>
  </si>
  <si>
    <t>2: Physical asset (produced/improved/strenghtened)</t>
  </si>
  <si>
    <t>1: Health and Social Infrastructure (developed/improved)</t>
  </si>
  <si>
    <t>Component 1. The existing HEIS is strengthened and used by local- and regional-level stakeholders, improving their resilience to the impacts of climate change.</t>
  </si>
  <si>
    <t>Component 2. Rehabilitation of wetlands and their hydrology in the target area as a means to reduce risk to flooding and drought associated with climate change and variability.</t>
  </si>
  <si>
    <t>2.2 - Ecosystems associated with the hydrodynamics of the target area are restored</t>
  </si>
  <si>
    <t>Component 3. Introduction of climate change-resilient agroecological practices and building designs helps local communities to reduce their vulnerability to the impacts of climate change.</t>
  </si>
  <si>
    <t>3.1 - Climate change-resilient production practices adopted in the target area.</t>
  </si>
  <si>
    <t>3.2 - An adaptive architecture programme (e.g., houses on stilts and/or floating housing) developed in flood-prone areas of the target area</t>
  </si>
  <si>
    <t>Component 4. Relevant institutional and social structures strengthened for mainstreaming climate risk management and adaptation measures into planning and decision-making processes.</t>
  </si>
  <si>
    <t>Component 5. Project Management</t>
  </si>
  <si>
    <t>Output 1.1 - Hydrologic and hydraulic models for the Depresión Momposina region and the project’s target area support medium- and long-term decision-making.</t>
  </si>
  <si>
    <t>Output 4.1 - Platforms for association and strengthening local communities are established for their appropriation and replication of the adaptation measures developed by the project.</t>
  </si>
  <si>
    <t>Highly satisfactory</t>
  </si>
  <si>
    <t>Satisfactory</t>
  </si>
  <si>
    <t>April 6, 2015</t>
  </si>
  <si>
    <t>Output 1.1 - Hydrologic and hydraulic models for the Depresión Momposina region and the project’s target area support medium- and long-term decision-making.D9.</t>
  </si>
  <si>
    <t>Output 1.3 - Mechanisms for gathering, processing, and managing hydroclimatological information at the regional and local levels are strengthened and coordinated with the national hydroclimatological network.D37</t>
  </si>
  <si>
    <t>Output 1.3 - Mechanisms for gathering, processing, and managing hydroclimatological information at the regional and local levels are strengthened and coordinated with the national hydroclimatological network.</t>
  </si>
  <si>
    <t>Output 3.1 - Production practices resilient to climate change are adopted in the target area.</t>
  </si>
  <si>
    <t>Output 3.2 - Adaptive architecture programmes developed in flood-prone areas of the target area.</t>
  </si>
  <si>
    <t>Output 4.3 - Climate risk management considerations built into regional, local and environmental planning tools are coordinated with national planning guidelines</t>
  </si>
  <si>
    <t>5.1Monitoring and Assessment</t>
  </si>
  <si>
    <t>5.1 - Monitoring and Assessment</t>
  </si>
  <si>
    <t>5.1 Monitoring &amp; Assessment</t>
  </si>
  <si>
    <t>Output 3.3 - Agro-silvopastoral models incorporated into the multiple-use fluvial landscape contribute to the reduction of vulnerability of local farmers.</t>
  </si>
  <si>
    <t>Financial: Delays in executing funding at the regional level.</t>
  </si>
  <si>
    <t xml:space="preserve">Financial: The Government of Colombia is not able to leverage sufficient financial resources for the sustainability of project actions. </t>
  </si>
  <si>
    <t xml:space="preserve">Environmental: presence of mercury in the soil and water in the zone of influence, which could affect productive initiatives locally. </t>
  </si>
  <si>
    <t>Environmental: Period of extreme drought, caused by the presence of El Niño - in addition climate vulnerability accentuated due to the transition from El Niño to La Niña</t>
  </si>
  <si>
    <t xml:space="preserve">Output 4.1 - Platforms for association and strengthening of local communities are established for their appropriation and replication of the adaptation measures </t>
  </si>
  <si>
    <t xml:space="preserve">3.Number of Ha established with agro-silvopastoral systems in the target area of the project. </t>
  </si>
  <si>
    <t>Please Provide the Name and Contact information of person(s) responsible for completing the Rating section</t>
  </si>
  <si>
    <t>Output 3.3 - Agro-silvopastoral models incorporated into the multiple-use fluvial landscape contribute to the reduced vulnerability of local farmers.</t>
  </si>
  <si>
    <t>2: Physical asset (produced/improved/strengthened)</t>
  </si>
  <si>
    <t>Output 5: Vulnerable ecosystem services and natural resource assets strengthened in response to climate change impacts, including variability</t>
  </si>
  <si>
    <t>increased adaptive capacity</t>
  </si>
  <si>
    <t>3: Risk and vulnerability assessments completed or updated</t>
  </si>
  <si>
    <r>
      <t xml:space="preserve">2: Physical asset </t>
    </r>
    <r>
      <rPr>
        <i/>
        <sz val="11"/>
        <color theme="1"/>
        <rFont val="Calibri"/>
        <family val="2"/>
        <scheme val="minor"/>
      </rPr>
      <t>(produced/improved/strengthened)</t>
    </r>
  </si>
  <si>
    <t>Highly Satisfactory (HS)</t>
  </si>
  <si>
    <t>Satisfactory (S)</t>
  </si>
  <si>
    <t>Marginally Satisfactory (MS)</t>
  </si>
  <si>
    <t>Marginally Unsatisfactory (MU)</t>
  </si>
  <si>
    <t>Rating Definitions</t>
  </si>
  <si>
    <r>
      <t xml:space="preserve">Project actions/activities planned for current reporting period are progressing on track or exceeding expectations to acheive </t>
    </r>
    <r>
      <rPr>
        <b/>
        <sz val="9"/>
        <rFont val="Times New Roman"/>
        <family val="1"/>
      </rPr>
      <t>all</t>
    </r>
    <r>
      <rPr>
        <sz val="9"/>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</si>
  <si>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9"/>
        <rFont val="Times New Roman"/>
        <family val="1"/>
      </rPr>
      <t>most</t>
    </r>
    <r>
      <rPr>
        <sz val="9"/>
        <rFont val="Times New Roman"/>
        <family val="1"/>
      </rPr>
      <t xml:space="preserve"> of its major outcomes/outputs with only minor shortcomings.</t>
    </r>
  </si>
  <si>
    <r>
      <t xml:space="preserve">Project actions/activities planned for current reporting period  are progressing on track to achieve </t>
    </r>
    <r>
      <rPr>
        <b/>
        <sz val="9"/>
        <rFont val="Times New Roman"/>
        <family val="1"/>
      </rPr>
      <t>most</t>
    </r>
    <r>
      <rPr>
        <sz val="9"/>
        <rFont val="Times New Roman"/>
        <family val="1"/>
      </rPr>
      <t xml:space="preserve">   major relevant outcomes/outputs, </t>
    </r>
    <r>
      <rPr>
        <b/>
        <sz val="9"/>
        <rFont val="Times New Roman"/>
        <family val="1"/>
      </rPr>
      <t>but</t>
    </r>
    <r>
      <rPr>
        <sz val="9"/>
        <rFont val="Times New Roman"/>
        <family val="1"/>
      </rPr>
      <t xml:space="preserve"> with either significant shortcomings or modest overall relevance. </t>
    </r>
  </si>
  <si>
    <r>
      <t xml:space="preserve">Project actions/activities planned for current reporting period  are </t>
    </r>
    <r>
      <rPr>
        <b/>
        <sz val="9"/>
        <rFont val="Times New Roman"/>
        <family val="1"/>
      </rPr>
      <t>not</t>
    </r>
    <r>
      <rPr>
        <sz val="9"/>
        <rFont val="Times New Roman"/>
        <family val="1"/>
      </rPr>
      <t xml:space="preserve"> progressing on track to achieve  major outcomes/outputs with </t>
    </r>
    <r>
      <rPr>
        <b/>
        <sz val="9"/>
        <rFont val="Times New Roman"/>
        <family val="1"/>
      </rPr>
      <t>major shortcomings</t>
    </r>
    <r>
      <rPr>
        <sz val="9"/>
        <rFont val="Times New Roman"/>
        <family val="1"/>
      </rPr>
      <t xml:space="preserve"> or is expected to achieve only some of its major outcomes/outputs.</t>
    </r>
  </si>
  <si>
    <r>
      <t xml:space="preserve">Project actions/activities planned for current reporting period  are </t>
    </r>
    <r>
      <rPr>
        <b/>
        <sz val="9"/>
        <rFont val="Times New Roman"/>
        <family val="1"/>
      </rPr>
      <t>not</t>
    </r>
    <r>
      <rPr>
        <sz val="9"/>
        <rFont val="Times New Roman"/>
        <family val="1"/>
      </rPr>
      <t xml:space="preserve"> progressing on track to achieve most of its major outcomes/outputs.</t>
    </r>
  </si>
  <si>
    <r>
      <t xml:space="preserve">Project actions/activities planned for current reporting period  are </t>
    </r>
    <r>
      <rPr>
        <b/>
        <sz val="9"/>
        <rFont val="Times New Roman"/>
        <family val="1"/>
      </rPr>
      <t>not</t>
    </r>
    <r>
      <rPr>
        <sz val="9"/>
        <rFont val="Times New Roman"/>
        <family val="1"/>
      </rPr>
      <t xml:space="preserve"> on track and shows that it is </t>
    </r>
    <r>
      <rPr>
        <b/>
        <sz val="9"/>
        <rFont val="Times New Roman"/>
        <family val="1"/>
      </rPr>
      <t>failing</t>
    </r>
    <r>
      <rPr>
        <sz val="9"/>
        <rFont val="Times New Roman"/>
        <family val="1"/>
      </rPr>
      <t xml:space="preserve"> to achieve, and is not expected to achieve, any of its outcomes/outputs.</t>
    </r>
  </si>
  <si>
    <t>List ouput and corresponding amount spent for the current reporting period</t>
  </si>
  <si>
    <t>List outputs planned and corresponding projected cost for the upcoming reporting period</t>
  </si>
  <si>
    <t xml:space="preserve">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                              </t>
  </si>
  <si>
    <t>low</t>
  </si>
  <si>
    <t xml:space="preserve">High </t>
  </si>
  <si>
    <t xml:space="preserve"> (U)</t>
  </si>
  <si>
    <r>
      <rPr>
        <sz val="10"/>
        <color rgb="FF0070C0"/>
        <rFont val="Times New Roman"/>
        <family val="1"/>
      </rPr>
      <t>At the end of the project, at least 700 hectares of the tributary system of the three main lagoons / wetland complex were rehabilitated as follows: 550 rehabilitated hectares of the Ayapel marsh affluent system / wetland complex. The ecosystems representative of this sector are the San Jorge rivers, which passes through the western side of the town of Sehéve and the Cauca river through the San Matias canyon next to Sincelejito, with a wide network of drainages. Other important aquatic ecosystems such as Caño Viejo and Ayapel marsh stand out .</t>
    </r>
    <r>
      <rPr>
        <sz val="10"/>
        <color rgb="FF0070C0"/>
        <rFont val="Times New Roman"/>
        <family val="1"/>
      </rPr>
      <t xml:space="preserve"> </t>
    </r>
    <r>
      <rPr>
        <sz val="10"/>
        <color rgb="FF0070C0"/>
        <rFont val="Times New Roman"/>
        <family val="1"/>
      </rPr>
      <t>Potential ecosystems (affected) and selected for restoration include:</t>
    </r>
    <r>
      <rPr>
        <sz val="10"/>
        <color rgb="FF0070C0"/>
        <rFont val="Times New Roman"/>
        <family val="1"/>
      </rPr>
      <t xml:space="preserve"> </t>
    </r>
    <r>
      <rPr>
        <sz val="10"/>
        <color rgb="FF0070C0"/>
        <rFont val="Times New Roman"/>
        <family val="1"/>
      </rPr>
      <t>Zapal Bajo del Latal, Zapal La Lucha, Caño San Matias, Zapal La Cienguita, Zapal Madre Vieja.</t>
    </r>
    <r>
      <rPr>
        <sz val="10"/>
        <color rgb="FF0070C0"/>
        <rFont val="Times New Roman"/>
        <family val="1"/>
      </rPr>
      <t xml:space="preserve">
</t>
    </r>
    <r>
      <rPr>
        <sz val="10"/>
        <color rgb="FF0070C0"/>
        <rFont val="Times New Roman"/>
        <family val="1"/>
      </rPr>
      <t xml:space="preserve">
</t>
    </r>
    <r>
      <rPr>
        <sz val="10"/>
        <color rgb="FF0070C0"/>
        <rFont val="Times New Roman"/>
        <family val="1"/>
      </rPr>
      <t>• 75 hectares rehabilitated from the tributary system of the San Jorge River along Santiago and the Canoas streams).</t>
    </r>
    <r>
      <rPr>
        <sz val="10"/>
        <color rgb="FF0070C0"/>
        <rFont val="Times New Roman"/>
        <family val="1"/>
      </rPr>
      <t xml:space="preserve"> </t>
    </r>
    <r>
      <rPr>
        <sz val="10"/>
        <color rgb="FF0070C0"/>
        <rFont val="Times New Roman"/>
        <family val="1"/>
      </rPr>
      <t>The representative ecosystems of this sector are the Cuenca or Costanera Marshes, Las Flores, Florida, although we also find small micro-basins such as streams and creeks like La Hicotea, Los Emilianitos, Aguasclaras, Aguasprietas, Mabobo, La Pita. 75 hectares rehabilitated from the tributary system of the San Benito Abad wetlands.</t>
    </r>
    <r>
      <rPr>
        <sz val="10"/>
        <color rgb="FF0070C0"/>
        <rFont val="Times New Roman"/>
        <family val="1"/>
      </rPr>
      <t xml:space="preserve"> </t>
    </r>
    <r>
      <rPr>
        <sz val="10"/>
        <color rgb="FF0070C0"/>
        <rFont val="Times New Roman"/>
        <family val="1"/>
      </rPr>
      <t>Las Delicias and Pasifueres canals are identified as the main ecosystems and water regulators of the area.</t>
    </r>
    <r>
      <rPr>
        <sz val="10"/>
        <color rgb="FF0070C0"/>
        <rFont val="Times New Roman"/>
        <family val="1"/>
      </rPr>
      <t xml:space="preserve"> </t>
    </r>
    <r>
      <rPr>
        <sz val="10"/>
        <color rgb="FF0070C0"/>
        <rFont val="Times New Roman"/>
        <family val="1"/>
      </rPr>
      <t>Potential (affected) sites selected for restoration include:</t>
    </r>
    <r>
      <rPr>
        <sz val="10"/>
        <color rgb="FF0070C0"/>
        <rFont val="Times New Roman"/>
        <family val="1"/>
      </rPr>
      <t xml:space="preserve"> </t>
    </r>
    <r>
      <rPr>
        <sz val="10"/>
        <color rgb="FF0070C0"/>
        <rFont val="Times New Roman"/>
        <family val="1"/>
      </rPr>
      <t>Zapal Doña Polita, Caño Pasifueres, Zapal Los Beltrán, Zapal Boronbolo and Zapal Los Chavez.</t>
    </r>
    <r>
      <rPr>
        <sz val="10"/>
        <color rgb="FF0070C0"/>
        <rFont val="Times New Roman"/>
        <family val="1"/>
      </rPr>
      <t xml:space="preserve">
</t>
    </r>
  </si>
  <si>
    <r>
      <rPr>
        <sz val="10"/>
        <color rgb="FF000000"/>
        <rFont val="Times New Roman"/>
        <family val="1"/>
      </rPr>
      <t>At the end of the project, at least seven (7) local agroecological initiatives have been implemented in the target municipalities, as follows:</t>
    </r>
    <r>
      <rPr>
        <sz val="10"/>
        <color rgb="FF000000"/>
        <rFont val="Times New Roman"/>
        <family val="1"/>
      </rPr>
      <t xml:space="preserve">
</t>
    </r>
    <r>
      <rPr>
        <sz val="10"/>
        <color rgb="FF000000"/>
        <rFont val="Times New Roman"/>
        <family val="1"/>
      </rPr>
      <t xml:space="preserve">
</t>
    </r>
    <r>
      <rPr>
        <sz val="10"/>
        <color rgb="FF000000"/>
        <rFont val="Times New Roman"/>
        <family val="1"/>
      </rPr>
      <t>• Twenty (20) orchards have been built on stilts for the cultivation of vegetables and tubers (for example, onions, lettuce, yams, squash and tomatoes), which cover two (2) hectares in the municipalities of the project and benefit 415 families (996 women and 1,079 men).</t>
    </r>
    <r>
      <rPr>
        <sz val="10"/>
        <color rgb="FF000000"/>
        <rFont val="Times New Roman"/>
        <family val="1"/>
      </rPr>
      <t xml:space="preserve">
</t>
    </r>
    <r>
      <rPr>
        <sz val="10"/>
        <color rgb="FF000000"/>
        <rFont val="Times New Roman"/>
        <family val="1"/>
      </rPr>
      <t xml:space="preserve">
</t>
    </r>
    <r>
      <rPr>
        <sz val="10"/>
        <color rgb="FF000000"/>
        <rFont val="Times New Roman"/>
        <family val="1"/>
      </rPr>
      <t>• One thousand three hundred and thirty three (1,333) family gardens adapted to situations of drought and flood that benefit an equal number of families (3,370 are women and 3,295 are men).</t>
    </r>
    <r>
      <rPr>
        <sz val="10"/>
        <color rgb="FF000000"/>
        <rFont val="Times New Roman"/>
        <family val="1"/>
      </rPr>
      <t xml:space="preserve"> </t>
    </r>
    <r>
      <rPr>
        <sz val="10"/>
        <color rgb="FF000000"/>
        <rFont val="Times New Roman"/>
        <family val="1"/>
      </rPr>
      <t>For the cultivation of eggplant, tomato, sweet pepper, kidney beans, squash, green onions, cucumber, coriander and medicinal plants.</t>
    </r>
    <r>
      <rPr>
        <sz val="10"/>
        <color rgb="FF000000"/>
        <rFont val="Times New Roman"/>
        <family val="1"/>
      </rPr>
      <t xml:space="preserve">
</t>
    </r>
    <r>
      <rPr>
        <sz val="10"/>
        <color rgb="FF000000"/>
        <rFont val="Times New Roman"/>
        <family val="1"/>
      </rPr>
      <t xml:space="preserve">
</t>
    </r>
    <r>
      <rPr>
        <sz val="10"/>
        <color rgb="FF000000"/>
        <rFont val="Times New Roman"/>
        <family val="1"/>
      </rPr>
      <t>• 1,217 families establish organic crops with the following varieties: corn 1,007 ha, beans 108,8 ha, pigeonpea 20 ha, plantain 14,52 ha, cassava 20,17 ha.</t>
    </r>
    <r>
      <rPr>
        <sz val="10"/>
        <color rgb="FF000000"/>
        <rFont val="Times New Roman"/>
        <family val="1"/>
      </rPr>
      <t xml:space="preserve"> </t>
    </r>
    <r>
      <rPr>
        <sz val="10"/>
        <color rgb="FF000000"/>
        <rFont val="Times New Roman"/>
        <family val="1"/>
      </rPr>
      <t>Benefiting 6,922 men and 3,165 women</t>
    </r>
    <r>
      <rPr>
        <sz val="10"/>
        <color rgb="FF000000"/>
        <rFont val="Times New Roman"/>
        <family val="1"/>
      </rPr>
      <t xml:space="preserve">
</t>
    </r>
    <r>
      <rPr>
        <sz val="10"/>
        <color rgb="FF000000"/>
        <rFont val="Times New Roman"/>
        <family val="1"/>
      </rPr>
      <t xml:space="preserve">
</t>
    </r>
    <r>
      <rPr>
        <sz val="10"/>
        <color rgb="FF000000"/>
        <rFont val="Times New Roman"/>
        <family val="1"/>
      </rPr>
      <t>• 729.3 hectares of native rice resistant to local climatic conditions and mercury contamination benefit 1,217 families (6,922 men and 3,165 women).</t>
    </r>
    <r>
      <rPr>
        <sz val="10"/>
        <color rgb="FF000000"/>
        <rFont val="Times New Roman"/>
        <family val="1"/>
      </rPr>
      <t xml:space="preserve">
</t>
    </r>
    <r>
      <rPr>
        <sz val="10"/>
        <color rgb="FF000000"/>
        <rFont val="Times New Roman"/>
        <family val="1"/>
      </rPr>
      <t xml:space="preserve">
</t>
    </r>
    <r>
      <rPr>
        <sz val="10"/>
        <color rgb="FF000000"/>
        <rFont val="Times New Roman"/>
        <family val="1"/>
      </rPr>
      <t>• Three rice mills for processing of the harvest, installed to store rice for periods of extreme weather.</t>
    </r>
    <r>
      <rPr>
        <sz val="10"/>
        <color rgb="FF000000"/>
        <rFont val="Times New Roman"/>
        <family val="1"/>
      </rPr>
      <t xml:space="preserve"> </t>
    </r>
    <r>
      <rPr>
        <sz val="10"/>
        <color rgb="FF000000"/>
        <rFont val="Times New Roman"/>
        <family val="1"/>
      </rPr>
      <t>Benefiting 1423 families (3272 women and 3843 men).</t>
    </r>
    <r>
      <rPr>
        <sz val="10"/>
        <color rgb="FF000000"/>
        <rFont val="Times New Roman"/>
        <family val="1"/>
      </rPr>
      <t xml:space="preserve">
</t>
    </r>
    <r>
      <rPr>
        <sz val="10"/>
        <color rgb="FF000000"/>
        <rFont val="Times New Roman"/>
        <family val="1"/>
      </rPr>
      <t xml:space="preserve">
</t>
    </r>
    <r>
      <rPr>
        <sz val="10"/>
        <color rgb="FF000000"/>
        <rFont val="Times New Roman"/>
        <family val="1"/>
      </rPr>
      <t>• A fish pond that benefits 48 families (110 women and 130 men) for the production of fish during periods of drought and mitigation of mercury contamination in fish.</t>
    </r>
    <r>
      <rPr>
        <sz val="10"/>
        <color rgb="FF000000"/>
        <rFont val="Times New Roman"/>
        <family val="1"/>
      </rPr>
      <t xml:space="preserve">
</t>
    </r>
    <r>
      <rPr>
        <sz val="10"/>
        <color rgb="FF000000"/>
        <rFont val="Times New Roman"/>
        <family val="1"/>
      </rPr>
      <t xml:space="preserve">
</t>
    </r>
    <r>
      <rPr>
        <sz val="10"/>
        <color rgb="FF000000"/>
        <rFont val="Times New Roman"/>
        <family val="1"/>
      </rPr>
      <t>• A natural fiber-based handicraft  production program that benefits 120 women of the three municipalities.</t>
    </r>
  </si>
  <si>
    <t>January 2017</t>
  </si>
  <si>
    <r>
      <t xml:space="preserve">Output 1.2 - Climate scenarios, trends in climate variability, and vulnerability analysis for the target area </t>
    </r>
    <r>
      <rPr>
        <sz val="10"/>
        <rFont val="Times New Roman"/>
        <family val="1"/>
      </rPr>
      <t>support decision-making for planning instruments and the implementation of adaptation measures</t>
    </r>
  </si>
  <si>
    <r>
      <rPr>
        <b/>
        <sz val="11"/>
        <color rgb="FF000000"/>
        <rFont val="Times New Roman"/>
        <family val="1"/>
      </rPr>
      <t>Current Status</t>
    </r>
  </si>
  <si>
    <r>
      <rPr>
        <b/>
        <sz val="11"/>
        <color rgb="FF000000"/>
        <rFont val="Times New Roman"/>
        <family val="1"/>
      </rPr>
      <t>Steps Taken to Mitigate Risk</t>
    </r>
  </si>
  <si>
    <r>
      <rPr>
        <b/>
        <sz val="11"/>
        <color rgb="FF000000"/>
        <rFont val="Times New Roman"/>
        <family val="1"/>
      </rPr>
      <t>Progress on Key Milestones</t>
    </r>
  </si>
  <si>
    <r>
      <rPr>
        <b/>
        <sz val="11"/>
        <color rgb="FF000000"/>
        <rFont val="Times New Roman"/>
        <family val="1"/>
      </rPr>
      <t>Expected Progress</t>
    </r>
  </si>
  <si>
    <r>
      <rPr>
        <sz val="11"/>
        <color rgb="FF000000"/>
        <rFont val="Times New Roman"/>
        <family val="1"/>
      </rPr>
      <t>Satisfactory (s)</t>
    </r>
  </si>
  <si>
    <r>
      <rPr>
        <b/>
        <sz val="11"/>
        <color rgb="FF000000"/>
        <rFont val="Times New Roman"/>
        <family val="1"/>
      </rPr>
      <t>Progress to Date</t>
    </r>
  </si>
  <si>
    <r>
      <rPr>
        <b/>
        <sz val="11"/>
        <color rgb="FF000000"/>
        <rFont val="Times New Roman"/>
        <family val="1"/>
      </rPr>
      <t>Response</t>
    </r>
  </si>
  <si>
    <t> By the end of the project, at least 54,000 of the most vulnerable people (10,800 families) in the municipalities of Ayapel, San Marcos, and San Benito Abad of the Depresión Momposina region, covering an area of 406,054 ha, will benefit from the proposed direct solutions to problems caused by flooding.</t>
  </si>
  <si>
    <t xml:space="preserve"> By the end of the project direct access at the local and regional levels to information related to climate change is increased in the three targeted municipalities as follow:
 a) three mayoral offices (Ayapel, San Marcos, and San Benito Abad); b) three CLOPADs; c) two CREPADs; d) two CARs (CVS and CORPOMOJANA); and e) eleven CBOs</t>
  </si>
  <si>
    <t xml:space="preserve">Outcome 1: 
The existing hydroclimatological and ecological information system (HEIS) is strengthened and used by local- and regional-level stakeholders, improving their resilience to the impacts of climate change. 
</t>
  </si>
  <si>
    <t xml:space="preserve">Outcome 2: 
Rehabilitation of wetlands and their hydrology in a target area as a means to reduce risk to flooding and drought associated with climate change.
</t>
  </si>
  <si>
    <r>
      <t> At the end of the project, at least 50% of families in the three selected municipalities benefit from the infrastructure to control floods, as follows:</t>
    </r>
    <r>
      <rPr>
        <sz val="10"/>
        <color rgb="FF0070C0"/>
        <rFont val="Times New Roman"/>
        <family val="1"/>
      </rPr>
      <t xml:space="preserve">
</t>
    </r>
    <r>
      <rPr>
        <sz val="10"/>
        <color rgb="FF0070C0"/>
        <rFont val="Times New Roman"/>
        <family val="1"/>
      </rPr>
      <t>• At least 50% of the families (1,543 men and 1,127 women) in the towns of Sincelejito, Cecilia, and, Rondón, Corea, Mata de Caña, Los Negritos, Cuchillo, Alfonso Lopez, Barcelona Caracolí, San Elena, Las Marías (municipality of Ayapel).</t>
    </r>
    <r>
      <rPr>
        <sz val="10"/>
        <color rgb="FF0070C0"/>
        <rFont val="Times New Roman"/>
        <family val="1"/>
      </rPr>
      <t xml:space="preserve">
</t>
    </r>
    <r>
      <rPr>
        <sz val="10"/>
        <color rgb="FF0070C0"/>
        <rFont val="Times New Roman"/>
        <family val="1"/>
      </rPr>
      <t>• At least 50% of families (3,323 women and 2,737 men) in the districts of El Torno, Campanito, Monosolo, Venice, La Mancha, Parcelas de la Gloria and Parcelas de Viloria (municipality of San Marcos).</t>
    </r>
    <r>
      <rPr>
        <sz val="10"/>
        <color rgb="FF0070C0"/>
        <rFont val="Times New Roman"/>
        <family val="1"/>
      </rPr>
      <t xml:space="preserve">
</t>
    </r>
    <r>
      <rPr>
        <sz val="10"/>
        <color rgb="FF0070C0"/>
        <rFont val="Times New Roman"/>
        <family val="1"/>
      </rPr>
      <t xml:space="preserve">
</t>
    </r>
    <r>
      <rPr>
        <sz val="10"/>
        <color rgb="FF0070C0"/>
        <rFont val="Times New Roman"/>
        <family val="1"/>
      </rPr>
      <t>• At least 50% of families; 801 women and 709 men in the localities of Las Delicias, Pasifueres, Tosnovan and La Gauripa (municipality of San Benito Abad).</t>
    </r>
    <r>
      <rPr>
        <sz val="10"/>
        <color rgb="FF0070C0"/>
        <rFont val="Times New Roman"/>
        <family val="1"/>
      </rPr>
      <t xml:space="preserve">
</t>
    </r>
  </si>
  <si>
    <t>Outcome 3: 
Introduction of climate change-resilient agroecological practices and building designs helps local communities to reduce their vulnerability to the impacts of climate change.</t>
  </si>
  <si>
    <t>An additional 250 have been established in agro-sylvopastoral systems in the rural area of ​​the project's target area (100 ha in the municipality of Ayapel, 75 ha in the municipality of San Marcos, and 75 ha in the municipality of San Benito Abad).</t>
  </si>
  <si>
    <r>
      <t>At the end of the project, structural measures have been implemented in at least seventy schools and homes, as follows:</t>
    </r>
    <r>
      <rPr>
        <sz val="10"/>
        <color rgb="FF000000"/>
        <rFont val="Times New Roman"/>
        <family val="1"/>
      </rPr>
      <t xml:space="preserve">
</t>
    </r>
    <r>
      <rPr>
        <sz val="10"/>
        <color rgb="FF000000"/>
        <rFont val="Times New Roman"/>
        <family val="1"/>
      </rPr>
      <t xml:space="preserve">
</t>
    </r>
    <r>
      <rPr>
        <sz val="10"/>
        <color rgb="FF000000"/>
        <rFont val="Times New Roman"/>
        <family val="1"/>
      </rPr>
      <t>• Fourteen (14) educational centers have adapted structural measures.</t>
    </r>
    <r>
      <rPr>
        <sz val="10"/>
        <color rgb="FF000000"/>
        <rFont val="Times New Roman"/>
        <family val="1"/>
      </rPr>
      <t xml:space="preserve"> </t>
    </r>
    <r>
      <rPr>
        <sz val="10"/>
        <color rgb="FF000000"/>
        <rFont val="Times New Roman"/>
        <family val="1"/>
      </rPr>
      <t>The adjustments are aimed at providing children with water in times of drought.</t>
    </r>
    <r>
      <rPr>
        <sz val="10"/>
        <color rgb="FF000000"/>
        <rFont val="Times New Roman"/>
        <family val="1"/>
      </rPr>
      <t xml:space="preserve"> </t>
    </r>
    <r>
      <rPr>
        <sz val="10"/>
        <color rgb="FF000000"/>
        <rFont val="Times New Roman"/>
        <family val="1"/>
      </rPr>
      <t>Benefiting (109 girls and 100 boys)</t>
    </r>
    <r>
      <rPr>
        <sz val="10"/>
        <color rgb="FF000000"/>
        <rFont val="Times New Roman"/>
        <family val="1"/>
      </rPr>
      <t xml:space="preserve">
</t>
    </r>
    <r>
      <rPr>
        <sz val="10"/>
        <color rgb="FF000000"/>
        <rFont val="Times New Roman"/>
        <family val="1"/>
      </rPr>
      <t xml:space="preserve">
</t>
    </r>
    <r>
      <rPr>
        <sz val="10"/>
        <color rgb="FF000000"/>
        <rFont val="Times New Roman"/>
        <family val="1"/>
      </rPr>
      <t>• Five hundred and one (501) homes have structural measures for adaptation (rainwater collection systems for drought seasons).</t>
    </r>
    <r>
      <rPr>
        <sz val="10"/>
        <color rgb="FF000000"/>
        <rFont val="Times New Roman"/>
        <family val="1"/>
      </rPr>
      <t xml:space="preserve"> </t>
    </r>
    <r>
      <rPr>
        <sz val="10"/>
        <color rgb="FF000000"/>
        <rFont val="Times New Roman"/>
        <family val="1"/>
      </rPr>
      <t>Benefiting 1,348 women and 1,157 men.</t>
    </r>
    <r>
      <rPr>
        <sz val="10"/>
        <color rgb="FF000000"/>
        <rFont val="Times New Roman"/>
        <family val="1"/>
      </rPr>
      <t xml:space="preserve"> </t>
    </r>
    <r>
      <rPr>
        <sz val="10"/>
        <color rgb="FF000000"/>
        <rFont val="Times New Roman"/>
        <family val="1"/>
      </rPr>
      <t>The structures for water storage have in place risk management measures against floods, and are built above flood levels.</t>
    </r>
    <r>
      <rPr>
        <sz val="10"/>
        <color rgb="FF000000"/>
        <rFont val="Times New Roman"/>
        <family val="1"/>
      </rPr>
      <t xml:space="preserve">
</t>
    </r>
    <r>
      <rPr>
        <sz val="10"/>
        <color rgb="FF000000"/>
        <rFont val="Times New Roman"/>
        <family val="1"/>
      </rPr>
      <t xml:space="preserve">
</t>
    </r>
    <r>
      <rPr>
        <sz val="10"/>
        <color rgb="FF000000"/>
        <rFont val="Times New Roman"/>
        <family val="1"/>
      </rPr>
      <t>• Eleven (11) constructed communal buildings and four (4) models of vernacular housing adapted to cope with flood risks.</t>
    </r>
  </si>
  <si>
    <t xml:space="preserve">Outcome 4: 
Relevant institutional and social structures strengthened for mainstreaming climate risk management and adaptation measures into planning and decision-making processes. </t>
  </si>
  <si>
    <t xml:space="preserve">What implementation issues/ lessons, positive or negative, affected the project progress? </t>
  </si>
  <si>
    <t>30 March 2018  to 30 March 2019</t>
  </si>
  <si>
    <t xml:space="preserve">Completed Activity </t>
  </si>
  <si>
    <t>satisfactory</t>
  </si>
  <si>
    <t xml:space="preserve">Indicator completed in the previous report. 64% of the population of the 42 communities in the area of ​​influence of the project, 33,084 people of whom 59% are women, have improved their knowledge in adaptation to climate change and variability. 13 training and education programs have been developed to strengthen knowledge in the following topics: adapted agroecology, adapted self-construction, agrosylvopastoril systems, ecological restoration, water recovery, nursery, organization and social cohesion, fish farming, accounting and administration, management of warning systems, hydroclimatological monitoring, among others. To carry out this training, different techniques and tools have been used, such as workshops, meetings, method demonstration, field trips and leaflets, murals, film forums, diploma courses, among others. 
</t>
  </si>
  <si>
    <t xml:space="preserve">19,085 people (9,564 women and 9,521 men) are benefiting from the warnings system in 43 communities. The benefits to the inhabitants have been passed on through the creation of 27 Community Committees of Warning Systems, installation of limnimetric stations that monitor water bodies and climatological information that facilitates decision making. </t>
  </si>
  <si>
    <r>
      <rPr>
        <sz val="10"/>
        <color theme="1"/>
        <rFont val="Times New Roman"/>
        <family val="1"/>
      </rPr>
      <t xml:space="preserve">Indicator completed in the previous report. During this period 11 local institutions, (27 people); of the following institutions, 7 mayor’s offices (Achí, Caimito, Guaranda, Majagual, Ayapel, San Marcos and San Benito Abad), 2 corporations, CVS and Corpomojana, 2 governor’s offices, Cordoba and Sucre, 2 NGOs, Paisajes Rurales and Asociación Agropecuaria, received the information of the scenarios of climate change prepared by the Third National Communication. These scenarios contain regional and municipal information that allows the authorities to make decisions for the planning of their municipalities.  In the same way, 20 communities, 35 people, among which 19 are men and 16 women, received the warning bulletins generated by the agroclimatic tables of Cordoba and Sucre, with which the small producers could access reliable information that allows them to plan the establishment of their crops according to the weather conditions of the region.  </t>
    </r>
    <r>
      <rPr>
        <sz val="10"/>
        <color rgb="FF0070C0"/>
        <rFont val="Times New Roman"/>
        <family val="1"/>
      </rPr>
      <t xml:space="preserve">                         </t>
    </r>
    <r>
      <rPr>
        <sz val="10"/>
        <color rgb="FF1F497D"/>
        <rFont val="Times New Roman"/>
        <family val="1"/>
      </rPr>
      <t xml:space="preserve">                                                                                                                                                                                                                                                                                                                                                                                                                                                                                                                                                                                                                                                       </t>
    </r>
    <r>
      <rPr>
        <sz val="10"/>
        <color rgb="FF000000"/>
        <rFont val="Times New Roman"/>
        <family val="1"/>
      </rPr>
      <t>50 institutions and local stakeholders have access to information related to climate change that is generated by the project and can integrate it into their work. They are:</t>
    </r>
    <r>
      <rPr>
        <sz val="10"/>
        <color rgb="FF1F497D"/>
        <rFont val="Times New Roman"/>
        <family val="1"/>
      </rPr>
      <t xml:space="preserve">
</t>
    </r>
    <r>
      <rPr>
        <sz val="10"/>
        <rFont val="Times New Roman"/>
        <family val="1"/>
      </rPr>
      <t xml:space="preserve">1) Planning office and risk management committee at the mayoral office in Ayapel
2) Planning office and risk management committee at the mayoral office in San Marcos
3) Planning office and risk management committee at the mayoral office in San Benito Abad
4) Municipal Council of Ayapel
5) Municipal Council of San Marcos
6) Municipal Council of San Benito Abad
7) CORPOMOJANA (CARs)
8) CVS - The Regional Autonomous Corporation for the Sinú and San Jorge Valleys
9) Universidad Pontificia Bolivariana (Montería campus) 
10) Risk Council for the Department of Córdoba 
11) Risk Council for the Department of Sucre
12) National Adaptation Fund
13) Alexander Von Humboldt Institute                                                                                                                                                                                                                                                                                                                                                                                                                                                                                    14) Sucre regional government     
15) National Planning Department                                                         </t>
    </r>
    <r>
      <rPr>
        <sz val="10"/>
        <color rgb="FF1F497D"/>
        <rFont val="Times New Roman"/>
        <family val="1"/>
      </rPr>
      <t xml:space="preserve">                                                                                                                                                                                                                                                                            
</t>
    </r>
    <r>
      <rPr>
        <sz val="10"/>
        <rFont val="Times New Roman"/>
        <family val="1"/>
      </rPr>
      <t>16) Seheve: Fishermen and Agricultural Producers Association ASOPESAGRO (Ayapel)
17) Cecilia:Fishing and Livestock Productive Association ASOPROPEGACE (Ayapel)
18) Sincelejito; Association of Farmers, Fishermen and Restorers ECOAYAPEL (Ayapel)
19) Rondón; Community Action Board of Rondón (Ayapel)
20) Los Negritos: Association of Men and Women Farmers (Ayapel)
21) Alfonso Lopez: Association of Producers for Development (Ayapel) 
22) Alfonso Lopez: Community Action Council (Ayapel)
23) Pañuelo: Community Action Council (Ayapel)
24) Alemania: Community Action Council (Ayapel)
25) Guartinaja: Community Action Council (Ayapel)
26) El Cuchillo: Community Action Council (Ayapel)
27) Corea: Community Action Council (Ayapel)
28) Mata de Caña:  Community Action Council (Ayapel)
29) 8Las Guaduas: Community Action Council (Ayapel)
30) Las Chispas:  Association of Farmers and Fishermen ASOAGRIPESCHIS (San Benito Abad)
31) Chinchorro: Association of Farmers (San Benito Abad)
32) Pasifueres:Association of Farmers, Livestock Producers, Fish Farmers and Environmentalists ASPASFU (San Benito Abad)
33) Tosnovan: Agricultural Association of Indigenous Peoples, Afro-descendants, Farmers and Displaced Persons ASOAGROCAMTOS (San Benito Abad)
34) Cuiva: Association of Women (San Benito Abad)
35) La Plaza: Community Action Council (San Benito Abad)
36) Las Pozas: Community Action Council (San Benito Abad)
37) Parcelas de Santa Fe: Community Action Council (San Benito Abad)
 38) Venezuela: Community Action Council Parcelas (San Benito Abad)
39) Las Delicias: Community Action Council (San Benito Abad)
40) Cauchal: Community Action Council (San Benito Abad)
41) Caño Caimán: Community Action Council (San Benito Abad)
42) La Costera: Community Action Council La Costera (San Marcos)
43) Cuenca: Community Action Council Cuenca (San Marcos)
44) La Costera: Association of Farmers and Fishermen of La Costera AGRIPEC (San Marcos)
45) El Pital: Association of Fishermen, Farmers and Protectors of Natural Resources APAPI (San Marcos)
46) Las Flores: Agricultural Association of Indigenous Peoples, Afro-descendants, Farmers and Displaced Persons of Las Flores, San Marcos, Sucre ASOAGROCAMLASFLORES. (San Marcos)
47) El Torno: Association of Women, Women Farmers and Fishermen - Farmers ASOCAMTOR (San Marcos)
48) Parcelas de Viloria:Association of Farmers of Viloria, La Mancha, Venecia Tres and Mancha Tres (San Marcos)
49) Palo Alto: Association of Agroecological Producers. 
50) La Mancha: Association of Agricultural and Fish Farming Families of San Jorge (San Marcos)
This information corresponds to: i) the results from the La Mojana hydrological and hydraulic modeling processes, performed by the National Adaptation Fund; ii) the results of the participatory rural appraisal about the vulnerability to climate change and climate variability, iii) eco-regional analysis for restoration, iv) methodology for the creation of development plans with the incorporation of Climate Change elements, data sheets about actions (gardens, silvopastoral systems, rainwater training, seed bank, rice mills), v) good practices calendar, vi) posters about good practices to mitigate mercury contamination in fish and rice seedin</t>
    </r>
    <r>
      <rPr>
        <sz val="10"/>
        <color rgb="FF1F497D"/>
        <rFont val="Times New Roman"/>
        <family val="1"/>
      </rPr>
      <t xml:space="preserve">g. 
</t>
    </r>
  </si>
  <si>
    <t xml:space="preserve">Work has begun on water rehabilitation for the control of floods in 5 canals of importance in the area of ​​influence of the project, bringing benefits to 15,928 people. The activities that have been planned contribute to the recovery of the water dynamics of the following canals: Caño Mosquito, Caño San Matías, Caño Seheve, Caño las Delicias, and Caño San Matías,  interventions that are bringing benefits to the following populations.  
• At least 50% of the families, 3,568 people (2,143 men and 1,425 women) in the localities of Sincelejito, Cecilia and Rondón, Corea, Mata de Caña, Los Negritos, Cuchillo, Alfonso López, Barcelona Caracolí, San Elena, Las Marias and Sejeve (Ayapel municipality). 
• At least 50% of the families 6,630 people (3,476 women and 2,884 men) in the townships of Las Delicias, Las Chispas, Venezual,  Pasifueres, Venezuela, El Cauchal, Tosnovan and La Guaripa (Municipality of San Benito Abad). 
• At least 50% of families (3,323 women and 2,737 men) in the districts of El Torno, Campanito, Monosolo, Venice, La Mancha, Parcelas de la Gloria and Parcelas de Viloria (municipality of San Marcos). 
</t>
  </si>
  <si>
    <r>
      <rPr>
        <sz val="10"/>
        <color theme="1"/>
        <rFont val="Times New Roman"/>
        <family val="1"/>
      </rPr>
      <t>The direct communication and commitment with associated government agencies (National Adaptation Fund, National Planning Department (DNP), Regional Environment Corporation (CAR), Mayor's offices and Governor's offices) has been maintained. 
Continuity of the meetings with the project advisory, technical and management committees.
The level of this risk has changed to low, since the project has strengthened the mechanisms for coordination with the different local entities. The advisory committee has strengthened the articulation of the institution, thus facilitating decision-making. Similarly, technical and directive committees are still being held. These are the main spaces to  decision making mechanisms about the project. 
This risk remains low; the technical team of the project has transferred its base of operations to the municipality of San Marcos, and has a working space at the offices of the environmental authority, which seeks to ensure that the follow-up to the processes developed with this entity and local authorities is effective and facilitates the management of decisions in a timely manner</t>
    </r>
    <r>
      <rPr>
        <sz val="10"/>
        <color rgb="FF1F497D"/>
        <rFont val="Times New Roman"/>
        <family val="1"/>
      </rPr>
      <t xml:space="preserve">.                                                                                                                                                                        </t>
    </r>
    <r>
      <rPr>
        <sz val="10"/>
        <color theme="1"/>
        <rFont val="Times New Roman"/>
        <family val="1"/>
      </rPr>
      <t xml:space="preserve">No changes are reported for this risk.          </t>
    </r>
    <r>
      <rPr>
        <sz val="10"/>
        <color rgb="FF1F497D"/>
        <rFont val="Times New Roman"/>
        <family val="1"/>
      </rPr>
      <t xml:space="preserve">                                                                                                                                                            </t>
    </r>
  </si>
  <si>
    <t xml:space="preserve">Medium </t>
  </si>
  <si>
    <t>JCharry@minambiente.gov.co</t>
  </si>
  <si>
    <t xml:space="preserve">Jose Francisco Charry Ruiz </t>
  </si>
  <si>
    <t>N</t>
  </si>
  <si>
    <t xml:space="preserve">
</t>
  </si>
  <si>
    <t>This risk changes from medium to low since the project has been managed to improve the synergies with local entitities by means of coordination and interrelation actions. 
This risk remains low. In this period, the project has sought to socialize the different measures in order to ensure a full understanding thereof and their implementation by the different actors participating in the project.                                                                                                                                                                                                                                                                                                       
No changes are reported for this risk.</t>
  </si>
  <si>
    <r>
      <t xml:space="preserve">This risk remains high despite the fact that the Peace agreement has been signed. The security in the area may be affected by the presence of dissident groups and criminal gangs that may come into conflict to dispute territorial control. To mitigate this risk, the project team has strengthened its knowledge on safety measures. Close communication with local communities and authorities is kept constant, so that any unsafe situation may be anticipated in advance. In two cases during this period of time, it was necessary to evacuate the personnel of the communities due to the presence of outlawed groups.                                                                                                                                                             This risk remains high, due to the fact that the security conditions in the area have deteriorated and there is an increase in crime. The project continues with the application of security protocols established by the UN office in Colombia and which follow UN security procedures based on national risk assessments, this includes the presence of a national security officer and training for UNDP and project staff. In addition, departmental tables of guarantees are organized, where there is a constant monitoring of the security situation in the area. This monitoring allows to have the necessary information to implement the security measures in case they are required.                                                                                                                                                                                                  
</t>
    </r>
    <r>
      <rPr>
        <sz val="10"/>
        <color rgb="FFFF0000"/>
        <rFont val="Times New Roman"/>
        <family val="1"/>
      </rPr>
      <t xml:space="preserve">No changes are reported for this risk                </t>
    </r>
    <r>
      <rPr>
        <sz val="10"/>
        <color theme="1"/>
        <rFont val="Times New Roman"/>
        <family val="1"/>
      </rPr>
      <t xml:space="preserve">                                                                                                                               </t>
    </r>
  </si>
  <si>
    <r>
      <rPr>
        <sz val="10"/>
        <color theme="1"/>
        <rFont val="Times New Roman"/>
        <family val="1"/>
      </rPr>
      <t xml:space="preserve">52,160 people, 29,226 women and 22,934 men (10.432 families) vulnerable to the effects of climate change, of whom 54% are women (29,226), en los tres municipios benefit from project activities and develop capacities for adaptation. 
The components of the project have benefited the population of La Mojana as follows: 
Component 1: 44.,860 people (21,928 women and 22,932 men)
Component 2: 22.795 (10.795, 235 women and 12.00 men)
Component 3: 8. 312 people (3,901 women and 4,411 men)
</t>
    </r>
    <r>
      <rPr>
        <sz val="10"/>
        <color theme="9" tint="-0.499984740745262"/>
        <rFont val="Times New Roman"/>
        <family val="1"/>
      </rPr>
      <t xml:space="preserve">Component 4: 806 people (465 women and 341 men) and (50 public officials) </t>
    </r>
    <r>
      <rPr>
        <sz val="10"/>
        <color rgb="FFFF0000"/>
        <rFont val="Times New Roman"/>
        <family val="1"/>
      </rPr>
      <t xml:space="preserve">
</t>
    </r>
    <r>
      <rPr>
        <b/>
        <sz val="10"/>
        <color theme="9" tint="-0.499984740745262"/>
        <rFont val="Times New Roman"/>
        <family val="1"/>
      </rPr>
      <t xml:space="preserve">Of the total beneficiaries, 5,847 benefit from several components. </t>
    </r>
    <r>
      <rPr>
        <sz val="10"/>
        <color rgb="FFFF0000"/>
        <rFont val="Times New Roman"/>
        <family val="1"/>
      </rPr>
      <t xml:space="preserve">
</t>
    </r>
    <r>
      <rPr>
        <b/>
        <sz val="10"/>
        <color theme="9" tint="-0.499984740745262"/>
        <rFont val="Times New Roman"/>
        <family val="1"/>
      </rPr>
      <t xml:space="preserve">
</t>
    </r>
    <r>
      <rPr>
        <sz val="10"/>
        <color rgb="FF00B050"/>
        <rFont val="Times New Roman"/>
        <family val="1"/>
      </rPr>
      <t xml:space="preserve"> </t>
    </r>
    <r>
      <rPr>
        <sz val="10"/>
        <color rgb="FFFF0000"/>
        <rFont val="Times New Roman"/>
        <family val="1"/>
      </rPr>
      <t xml:space="preserve">
</t>
    </r>
  </si>
  <si>
    <t>Highly Satisfactory</t>
  </si>
  <si>
    <t>Marginally Satisfactory</t>
  </si>
  <si>
    <t>David Felipe Olarte Amaya</t>
  </si>
  <si>
    <t>dolarte@minambiente.gov.co</t>
  </si>
  <si>
    <t xml:space="preserve">Establish the recovery of 566 ha of wetland ecosystems contributing to improve families’ conditions and face climate change impacts
Start the development of a community participatory monitoring strategy
</t>
  </si>
  <si>
    <t xml:space="preserve">Construction of adapted community centers </t>
  </si>
  <si>
    <t xml:space="preserve">Consolidation of the capacity building process of 7 local institutions, regarding hydroclimatological information management. </t>
  </si>
  <si>
    <t>Establishment of 90 ha of agrosilvopastoral systems</t>
  </si>
  <si>
    <t>Project management</t>
  </si>
  <si>
    <r>
      <rPr>
        <sz val="10"/>
        <color theme="1"/>
        <rFont val="Times New Roman"/>
        <family val="1"/>
      </rPr>
      <t xml:space="preserve">Indicator completed in the previous report. 42 communities of the three municipalities of San Marcos, San Benito Abad and Ayapel; 38 OBS, including three (3) women's organizations (Asociación de Cuiva, Asofasan and Asocantor) and community leaders (155 rural promoters for adaptation to climate change) and 21 institutions from the 3 municipalities, are strengthened in the implementation of adaptation and risk management in the face of the effects of climate change, on issues related to good agroecological practices, rescue of native seeds adapted to the Mojana region, ecological restoration of wetlands, early warning systems and adaptive infrastructure and good livestock practices.
Community Action Board of the Seheve Community
2. Community Action Board of Rondón
3. Community Action Board of Alfonso Lopez
4. Community Action Board of Pañuelo
5. Community Action Board of Alemania
6. Community Action Board of Guartinaja
7. Community Action Board of El Cuchillo
8. Community Action Board of Guaduas
Community Action Board of Corea
Community Action Board of Barcelona
Community Action Board of Mata de Caña 
12. Community Action Board of Las Chispas
13. Community Action Board of La Plaza
14. Community Action Board of Las Pozas
15. Community Action Board of Parcelas de Santa Fe
16. Community Action Board of Parcelas de Venezuela
Community Action Board of Parcelas de Las Delicias
Community Action Board of El Cauchal
Community Action Board of Caño Caimán
Community Action Board of La Costera
Community Action Board of Cuenca
Community Action Board of El Torno
Association of Fishermen and Agricultural Producers of Bocas de Seheve ASOPESAGRO
Fishing and Livestock Productive Association of Cecilia ASOPROPEGACE
Association of Farmers, Fishermen and Restorers of the Corregimiento de Sincelejito, Ayapel ECOSINCELEJITO
26. Association of Men and Women Farmers of Los Negritos
27. Association of Producers for the Development of Alfonso Lopez
Association of women farmers and swine producers of the Cuchillo-Ayapel AMAPOC
Association of producers and farmers of San Matías- ASOMATIAS-
Association of Farmers and Fishermen of Las Chispas ASOAGRIPESCHIS
Vereda El Chinchorro Farmers Association
Association of Farmers, Livestock Producers, Fish Farmers and Environmentalists of Pasifueres ASPASFU
Agricultural Association of Indigenous Peoples, Afro-descendants, Farmers and Displaced Persons of Tosnovan ASOAGROCAMTOS 
34. Association of Women of Cuiva
Association of Farmers and Fishermen of La Costera AGRIPEC.
Association of Fishermen, Farmers and Protectors of Natural Resources of El Pital APAPI
Agricultural Association of Indigenous Peoples, Afro-descendants, Farmers and Displaced Persons of las Flores, San Marcos, Sucre ASOAGROCAMLASFLORES
38. Association of Women, Women Farmers and Fishermen - Farmers of the El Torno District ASOCAMTOR
39. Association of Farmers of Viloria, La Mancha, Venecia Tres and Mancha Tres
40. Association of Agroecological Producers. Agrosolidaria
41. Association of Agricultural and Fish Farming Families of San Jorge
42. Association of Campanito
21 local and regional institutions strengthen their capacities for climate risk management and promote adaptation measures in the face of climate variability and climate change. This strengthening has been carried out through the completion of the diploma course "Tools for adaptation to climate change and risk management" carried out by the Pontificia Universidad Bolivariana in Monteria, and a diploma course in adaptation actions to climate change aimed at the productive component, offered by the University of Sucre in San Marcos.
6 mayor’s offices (San Marcos, San Benito Abad, Ayapel, Guaranda, Majagual and Caimito)
2 Governor’s offices (Cordoba and Sucre)
2 CARS, (Corpomojana and CVS)
Water Plan of Córdoba, 
Social Pastoral
University of Cordoba
University of Sucre
Government of Sucre 
Alexander Von Humboldt Institute 
Universidad Pontificia Bolivariana
</t>
    </r>
    <r>
      <rPr>
        <sz val="10"/>
        <color rgb="FFFF0000"/>
        <rFont val="Times New Roman"/>
        <family val="1"/>
      </rPr>
      <t>During this period, the Project has been focused on reinforcing knowledge spread by the project, in particular with base organizations and rural promoters for the climate change adaptation.</t>
    </r>
    <r>
      <rPr>
        <sz val="10"/>
        <color rgb="FF1F497D"/>
        <rFont val="Times New Roman"/>
        <family val="1"/>
      </rPr>
      <t xml:space="preserve">
</t>
    </r>
  </si>
  <si>
    <t>Financial information:  cumulative from project start to March 2019</t>
  </si>
  <si>
    <t>Total Component 1</t>
  </si>
  <si>
    <t>2.1 Hydraulic Works: Development of infrastructure, dredging, and clearing of watercourses for flood prevention and hydrological direction</t>
  </si>
  <si>
    <t>Total Component 2</t>
  </si>
  <si>
    <t>Total Component 3</t>
  </si>
  <si>
    <t>Total Component 4</t>
  </si>
  <si>
    <t xml:space="preserve">5.1 Monitoring and Assessment </t>
  </si>
  <si>
    <t>Total Component 5</t>
  </si>
  <si>
    <t xml:space="preserve">Asset Depreciation </t>
  </si>
  <si>
    <t>Consolidation of the work with base organizations for the sustainability strategy</t>
  </si>
  <si>
    <t>Training to community groups participating in the project</t>
  </si>
  <si>
    <t xml:space="preserve">2 irrigation management plans in the municipalities of Ayapel and San Benito include climate change considerations </t>
  </si>
  <si>
    <t>Socializations of lessons learned</t>
  </si>
  <si>
    <t>Project monitoring</t>
  </si>
  <si>
    <t>This activity was completed on March 2017</t>
  </si>
  <si>
    <t xml:space="preserve">Consolidation of work with base organizations for the sustainability strategy </t>
  </si>
  <si>
    <t>Socialization of lessons learned</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</si>
  <si>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                              Please, justify your rating and address the following matters:</t>
  </si>
  <si>
    <t xml:space="preserve">The project budgetary execution has been slightly delayed due to complications to award the construction of community centers </t>
  </si>
  <si>
    <t xml:space="preserve">3.1  - Climate change resilient agricultural production practices aimed to women (vegetable gardens and organic crops on pilings and native rice adopted in the target area).   </t>
  </si>
  <si>
    <t>3.3 At least 250 hectares with climate-resilient agrosilvopastoral measures to help small farmers mitigate flood impacts.</t>
  </si>
  <si>
    <t>4.1  - Platforms have been established for association and strengthening of local communities in order to appropriate and replicate adaptation measures developed by the project.</t>
  </si>
  <si>
    <t>4.3  - Matters on climate risk management incorporated to the regional and local instruments of territorial, environmental and sectoral planning are in line with the national planning guidelines.</t>
  </si>
  <si>
    <t>4.4  - Coordination among institutions at national, regional and local level ensures the sustainability of adaptation actions.</t>
  </si>
  <si>
    <t>Awarded</t>
  </si>
  <si>
    <t>To be awarded</t>
  </si>
  <si>
    <r>
      <t xml:space="preserve">Adjustments have been made in the planning and operation of the project to ensure it receives the necessary resources by the time they are required in order to avoid any delays.                                                                                                                                                                                                                                   </t>
    </r>
    <r>
      <rPr>
        <sz val="10"/>
        <color rgb="FFFF0000"/>
        <rFont val="Times New Roman"/>
        <family val="1"/>
      </rPr>
      <t>The technical and managerial team of the project continues to ensure the correct planning of the project actions to avoid delays in the use of funds.</t>
    </r>
  </si>
  <si>
    <r>
      <t xml:space="preserve">During the reporting period, this risk has been elevated from low to high due to the presence of new armed groups in the project area that has increased the risk for displacement. The risk is thus associated with security conditions which have been present recently in the area, where threats have been issued and there has been an increased presence of armed actors, land dispossession, among others. To manage this issue, the project has strengthened its participation in the communities by recruiting more technical professionals who can provide a more regular and closer technical assistance to families in the adaptation of measures. These measures have been effective to maintain the motivation and promote the active participation of communities in the project actions.  To ensure that the security conditions do not jeopardize the development of activities, the project is participating in the departmental guarantee roundtables, in which regional authorities participate and where periodical analysis of context and preventive measures that help protect communities are carried out. In addition to this, the project continues to maintain a permanent presence in the communities and provide technical assistance to families.                                                                                                                                             </t>
    </r>
    <r>
      <rPr>
        <sz val="10"/>
        <color rgb="FFFF0000"/>
        <rFont val="Times New Roman"/>
        <family val="1"/>
      </rPr>
      <t>This risk remains. However, no displacement or dangerous situations indicating population displacement have been reported in the area of influence of the project. The project keeps taking measures to avoid risk for the technical team and communities. The actions being developed include a greater visibility of the project’s presence in the territory and engagement of social stakeholders recognized in the area, such as  Corpoayapel, Fedearroz, Pastoral Social, and engagement in the roundtables on departmental guarantees, among others.</t>
    </r>
  </si>
  <si>
    <r>
      <t xml:space="preserve">
This risk goes from medium to low, due to the fact that in the current phase of the project, climate change considerations have been incorporated into the planning instruments. Likewise, through the Ministry of Environment and Sustainable Development, the National Government launched, in June 2017 the National Policy on Climate Change. This framework policy ensures that the issue of Climate Change is incorporated into local policies.
In addition to this, the project continues to focus efforts on supporting the strengthening of the capacities of local authorities so that climate change issues are incorporated into administrative procedures. In this sense, the training courses and the delivery of technical information to local authorities are ongoing programs.  
</t>
    </r>
    <r>
      <rPr>
        <sz val="10"/>
        <color rgb="FFFF0000"/>
        <rFont val="Times New Roman"/>
        <family val="1"/>
      </rPr>
      <t xml:space="preserve">This risk remains low. Authorities continue to show their commitment to adaptation actions promoted by the Project. This is evidenced by the invitation extended by the Governor’s Office of Sucre to local institutions to hold a Climate Change Departmental Roundtable. Likewise, the Department of Cordoba keeps driving the departmental roundtable, and local authorities have been providing support to the implementation of the project actions. </t>
    </r>
  </si>
  <si>
    <r>
      <t xml:space="preserve">During the last period, the project has made a great effort to involve different government institutions to the project actions so that they take ownership of the results and guarantee the project sustainability. The capacities of the following institutions have been strengthened and the sustainability of the actions are ensured as follows:
• IDEAM: It has extended the meteorological and hydrological monitoring network by means of the installation and operation of automated hydrological stations and millimeter monitoring stations of creeks. The inclusion of these stations to the IDEAM network ensures the generation of information and maintenance of the stations. 
The Humboldt institute will strengthen its capacities and knowledge in the restoration and conservation of the swamp forest wetland. The scientific information generated from this activity will serve as a reference to intervene other ecosystems in the country with similar characteristics to La Mojana. 
• Local universities such as Cordoba, Sucre, Pontificia Bolivariana: Agreements have been signed through the Humboldt Institute to support wetland restoration and the transfer of methodologies and knowledge related to the restoration of the ecosystem at the amphibian level. By means of these actions, the universities themselves can continue to implement research and restoration actions in the region. 
• National Adaptation Fund (NAF):  The project has provided support and technical assistance to the National Adaptation Fund; 1. Formulation of the Action Plan of La Mojana. NAF  has taken advantage of the project experience to replicate some of the adaptation measures in the 11 municipalities of  La Mojana. For example, the implementation of family vegetable gardens adapted to the climate conditions, wetland restoration (the Fund contributed with USD850 to increase project restoration actions, rainwater harvesting systems, amongst others.                                                         The government of Colombia, through the Colombian Adaptation Fund, the Ministry of Environment and Sustainable Development, the National Planning Department and other entities, has taken advantage of the impact of the project to scale up the adaptation measures promoted by the project, and has presented a project to the Green Climate Fund to support the 11 municipalities of the sub-region of La Mojana.                                                                                                                                                                </t>
    </r>
    <r>
      <rPr>
        <sz val="10"/>
        <color rgb="FFFF0000"/>
        <rFont val="Times New Roman"/>
        <family val="1"/>
      </rPr>
      <t xml:space="preserve">This risk remains low. The Colombian government along with the UNDP have obtained funds for the Green Climate Fund to replicate some of the good practices of the project in the 11 municipalities of La Mojana. The national, regional and local governments have shown their commitment to support these investments, which ensures the project sustainability. On its part, the University of Cordoba has opened a diploma course to train local professionals on climate change-related matters. 
In spite of the change of government in Colombia, which produced changes in positions of officers in the Ministry of Environment and entity members of the Directive Committee, the project was able to continue guaranteeing a correct implementation thereof.
</t>
    </r>
  </si>
  <si>
    <r>
      <t xml:space="preserve">Rainwater collection systems were established both for households and communities to ensure water supply for the household.
* Assistance has been provided to families regarding adaptation measures that benefit crops. For example, agro-forestry and mixed farming techniques, shade planting and drip irrigation.
* A precipitation analysis is being carried out on the basis of the information provided by the Adaptation Fund in order to have information that allows us to give a precise guidance to communities on the measures that should be adopted.                                                                                                                                                                                                                                           
* Coordination with agro-climatic committees in Sucre and Córdoba for the dissemination of agro-climatic bulletins.
* Work in cooperation with local authorities to take into account regional forecasts.
In addition to the continuation of these measures, the project has concentrated its community work on farming techniques to help the recovery of degraded soils. Soil studies are being conducted to determine whether the soil requires any special treatment to avoid its degradation; and then promote the care and protection of water sources.
This risk goes from medium to high, due to the fact that the activities that are being executed in the project require that the meteorological conditions be neutral in order to be able to advance. Progress has been made in the planning of activities to take advantage of the dry seasons that are necessary in hydraulic works, as well as for the construction of community centers. In like manner, planning measures have been implemented so that the restoration actions correspond to the rainy seasons. Monthly participation continues in the agro-climatic roundtables, with the purpose of monitoring the weather conditions in the region.                                                                                                                                                                                      
</t>
    </r>
    <r>
      <rPr>
        <sz val="10"/>
        <color rgb="FFFF0000"/>
        <rFont val="Times New Roman"/>
        <family val="1"/>
      </rPr>
      <t>This risk remains high due to the intensification of climate variability conditions, especially during the drought period occurred in the area of the project, since December up to the closing date of this report. The project has been emphasizing the optimal use of water, making use of handmade irrigation systems, vegetation covers, for the purpose of maintaining crops in optimal conditions. Lectures and workshops have been held on the importance of planning crops according to the climate seasons.</t>
    </r>
  </si>
  <si>
    <r>
      <t xml:space="preserve">* A study was conducted to establish the traceability of mercury contamination.                                                                                                                                                                    *Socialization of good practices is being carried out to mitigate pollution in soil, water and crops.
*An inventory of rice species that are resilient to mercury contamination has been carried out.
*An inventory of good practices to mitigate mercury poisoning through the consumption of fish
Articulation has been sought with the Colombian Adaptation Fund, Corpomojana and the University of Cordoba, so that the results of the technical studies and the mitigation measures that are being generated on heavy metal contamination are socialized with the communities of La Mojana, and so that a campaign of good practices is implemented, so that communities can reduce the risk of contamination. For them, educational workshops have been held in the communities of influence of the project.                                                                                                                                                                                                                                                                                      </t>
    </r>
    <r>
      <rPr>
        <sz val="10"/>
        <color rgb="FFFF0000"/>
        <rFont val="Times New Roman"/>
        <family val="1"/>
      </rPr>
      <t>Mercury pollution monitoring and management continue. Some mitigation measures have been implemented in restoration areas in those zones where evidence of this metal has been found. The good practices include: application of quicklime and liquid humus to stabilize mercury present in sediments being somehow manipulated during rehabilitation activities.</t>
    </r>
  </si>
  <si>
    <t>Influence of the Hidroituango Hydroelectric Power Plant</t>
  </si>
  <si>
    <t xml:space="preserve">Overflow risk is being estimated in the Hidroituango hydroelectric power plant during high rainfall seasons, which may cause potential floods in some communities where the project is working. Likewise, given contingencies occurred in 2018, a potential risk of collapse is expected at the dam. Even though the project communities are located downstream the dam, the project's forecast and early warning center has been monitoring the evolution of the dam’s condition in order to take the appropriate measures in advance. </t>
  </si>
  <si>
    <t xml:space="preserve">During this period, it was necessary to activate mitigation measures with respect to the risk of collapse of the Hidrohituango hydroelectric power plant and the corresponding alteration of watercourses of the basins of the Cauca and San Jorge rivers, which produced a contingency, during this period, from April to June; a situation that resulted in the evacuation of the staff from the project working areas. The United Nations Security Office has been in the area verifying the team’s return conditions and providing the necessary support to prevent any security incident from occurring.
Regarding matters related to public order, no events have occurred which may endanger the project execution. However, guarantee roundtables are still held in the Department of Sucre, where security matters in La Mojana continue to be monitored.    
</t>
  </si>
  <si>
    <t>4.2- Communities and local authorities in target municipalities trained in climate change risks related to floods and adaptation measures to reduce vulnerability.</t>
  </si>
  <si>
    <t>2.2 Ecosystems related to hydrodynamics in the target area are rehabilitated, thus improving their ability to mitigate flood impacts</t>
  </si>
  <si>
    <t xml:space="preserve">Output 2.2: Targeted population groups covered by adequate risk reduction systems </t>
  </si>
  <si>
    <t>Output 2.2: Targeted population groups covered by adequate risk reduction systems</t>
  </si>
  <si>
    <t>3.2 – Structural measures for dwellings and schools responsive to climate risks or threats designed and developed for the benefit of around 660 people.</t>
  </si>
  <si>
    <r>
      <rPr>
        <sz val="11"/>
        <rFont val="Times New Roman"/>
        <family val="1"/>
      </rPr>
      <t xml:space="preserve">As part of the learning process in the implementation of the project, it was decided to locate the project management in an operational office in the municipality of San Marcos in the facilities of Corpomojana to generate greater synergy and ownership of the results of the project. 
Through the training processes, the institutional approach, especially with the governor’s offices, has improved participation and the incorporation of climate change issues into the agendas of local governments. This has been evidenced through requests for support that local authorities, such as CVS and the Gobernment of Sucre have requested from the project, to support projects that incorporate elements of climate change. 
Although progress has been made in adapting to periods of drought, this continues to be a challenge for medium-scale production issues, given that communities give greater importance to flood conditions than drought conditions. For this, a wide dissemination scheme is being implemented for the appropriation of crop techniques for dry seasons.    </t>
    </r>
    <r>
      <rPr>
        <sz val="11"/>
        <color rgb="FF376092"/>
        <rFont val="Times New Roman"/>
        <family val="1"/>
      </rPr>
      <t xml:space="preserve">                                                                                                                                                                                                                               One of the main lessons learned during the implementation of the project is to involve communities since the beginning, as having the inhabitants’ vision and knowledge of their territory is fundamental to guarantee the success of the project and ensure sustainability. Engaging communities in the project decision making process and planning ensures the appropriation of measures and their sustainability. This also allows the project to have an adaptive management thereof, while keeping the goal and meeting the population’s specific needs.</t>
    </r>
  </si>
  <si>
    <r>
      <rPr>
        <sz val="11"/>
        <color theme="1"/>
        <rFont val="Times New Roman"/>
        <family val="1"/>
      </rPr>
      <t xml:space="preserve">The delays in this period were presented in components 1, 2 and 3. In component one, due to the difficulty of recruiting specialized professionals to operate the forecast center with availability to move to the remote areas of the project. To remedy this delay, approaches are being implemented with universities and networks of local professionals, in order to be able to complete the group of professionals that will operate in the climatological services center. In component 2, the delays are due to the lack of background and technical studies that would allow the design of rehabilitation and restoration strategies. 
In component 3, in product 3.2, in the topic of adaptive architecture, due to the lack of bidders for the construction of adapted community centers. Alternatives to expedite contracting are being analyzed with the UNDP procurement center and project management. 
</t>
    </r>
    <r>
      <rPr>
        <sz val="11"/>
        <color rgb="FFFF0000"/>
        <rFont val="Times New Roman"/>
        <family val="1"/>
      </rPr>
      <t>During this period, delays occurred in the implementation of some actions of Component 2, due to the evacuation of the staff as a result of the contingency generated by the Hidroituango power plant. However, these delays were overcome in the last quarter of this period. Output 3.2 adaptive architecture of Component 3 is still delayed due to the difficulty in awarding the construction of community centers. As to the date of this report, the contract was already awarded to start the construction of the centers, so they are expected to be built during the remaining time of the project.</t>
    </r>
  </si>
  <si>
    <t xml:space="preserve">In response to the recommendations of the midterm evaluation and in accordance with the current conditions of the territory, adjustments were made to the goals of component 3, product 3.1 and product 3.2. In component 2, goal adjustments were not made, but adjustments were made to the approach and intervention areas. These modifications were approved by the Kyoto Protocol Board in December 2017.                                                                                                                              
The Kyoto Protocol Board was required to extend the project up to January 2020. On the other hand,  it is worth noticing the initiative from women groups and the Major’s Offices of  San Marcos and San Benito in the construction of the 4 community craftwork centers.
</t>
  </si>
  <si>
    <r>
      <rPr>
        <sz val="11"/>
        <color theme="1"/>
        <rFont val="Times New Roman"/>
        <family val="1"/>
      </rPr>
      <t xml:space="preserve">The project continues to strengthen the work with women. In this sense, they have promoted their leadership in marketing initiatives for surplus production systems, as well as their participation in the decision-making spaces of the communities. In the actions of ecological restoration, women are leading the processes of production of plant material in nurseries. Through these activities, women feel that they are being recognized in their communities as participants in their development.  </t>
    </r>
    <r>
      <rPr>
        <sz val="11"/>
        <color rgb="FF376092"/>
        <rFont val="Times New Roman"/>
        <family val="1"/>
      </rPr>
      <t xml:space="preserve">                                                                                                                                           The project keeps working on building the gender approach, ensuring equal involvement of men and women. The project has encouraged women to have further visibility and engagement so they may not be excluded from decision-making spaces. Therefore, the project supports the strengthening of the rural women and climate change platform being generated at La Mojana.</t>
    </r>
  </si>
  <si>
    <r>
      <rPr>
        <sz val="11"/>
        <rFont val="Times New Roman"/>
        <family val="1"/>
      </rPr>
      <t xml:space="preserve">The installation of limnimetric and automatic stations in the region has allowed the collection, processing and management of hydro climatological information at the regional and local levels. To March 2017, there have been activities carried out in order to articulate into the national hydro climatological network.  Communities are collecting daily information at 13 points with the limnimetric stations and through the SAT committees.
Organizational processes are key for the sustainability of actions and for the improvement of the impact on adaptation measures; however, some actions, such as the vegetable gardens, are more successful if implemented in a family frame, which is due to, in most cases, it is the women who are in charge of the maintenance and care of the vegetable gardens. Family vegetable gardens make it easier for women to include this activity as part of their household chores. Community-based vegetable gardens promote associativity and contribute to a better management of land use, but it requires women to move from their homes to the place where the vegetable gardens are located; this increases the time women spend on these activities, and thus their working hours. 
Adaptive architecture adaptation measures should consider all climatological aspects of the region. The project only considered aspects related to floods, and for the region of La Mojana it is important consider the high temperatures of the area, and the architecture program could provide a collective process in order to preserve biodiversity and to manage water resources. As families become aware that they can have their homes adapted to weather conditions and that they can build them with local materials, there can be a high degree of commitment to take care of forests and water sources. </t>
    </r>
    <r>
      <rPr>
        <sz val="11"/>
        <color theme="3"/>
        <rFont val="Times New Roman"/>
        <family val="1"/>
      </rPr>
      <t xml:space="preserve">                                                                                                    
</t>
    </r>
    <r>
      <rPr>
        <sz val="11"/>
        <color rgb="FFFF0000"/>
        <rFont val="Times New Roman"/>
        <family val="1"/>
      </rPr>
      <t xml:space="preserve">Prior to the implementation of wetland restoration actions, a broad community appropriation process is required to be conducted so the inhabitants living near the ecosystems may have a better understanding of services provided by them and the role they play in the struggle against climate change. In addition, this will facilitate negotiations when it comes to reaching agreements on preservation and protection of areas to be restored.
</t>
    </r>
  </si>
  <si>
    <r>
      <rPr>
        <sz val="11"/>
        <color theme="1"/>
        <rFont val="Times New Roman"/>
        <family val="1"/>
      </rPr>
      <t xml:space="preserve"> Family vegetable gardens are an effective adaptation measure against climatic variability and climate change which perfectly fits into the socio-economic conditions of La Mojana families. The project has promoted agrobiodiversity as a measure to meet the nutritional needs of the low-income population and of those who do not have access to large tracts of land to develop their crops. This measure provides short-term results and ownership from communities; thus, it is a strategy that guarantees livelihoods and increases the resilience of the populations exposed to climate risks. On the other hand, since women manage family vegetable gardens, it recognizes their contribution in the improvement of families’ livelihoods.
The implementation of rainwater harvesting measures is an easy-to-install and easy-to-maintain action; the cost-benefit is efficient and guarantees the quality of water for human consumption. In addition to this, this adaptation measure contributes to decrease the pressure in the aquifers and promotes their preservation. At the same time, it generates awareness of the importance of taking care of water resources.  
Community nursery gardens for the production of plant material promote the recovery of native species at risk, contribute to the preservation of biodiversity, and encourage collective work and appropriation of the territory. 
The recovery of native seeds is a low-cost measure, promotes the recovery of ancestral knowledge, guarantees food security and food quality in the face of severe weather events.</t>
    </r>
    <r>
      <rPr>
        <sz val="11"/>
        <color theme="3"/>
        <rFont val="Times New Roman"/>
        <family val="1"/>
      </rPr>
      <t xml:space="preserve"> 
</t>
    </r>
    <r>
      <rPr>
        <sz val="11"/>
        <color rgb="FFFF0000"/>
        <rFont val="Times New Roman"/>
        <family val="1"/>
      </rPr>
      <t>The project has a high replication rate. This is how it managed to implement some measures in 8 additional municipalities in La Mojana with funds obtained from the Green Climate Fund.</t>
    </r>
  </si>
  <si>
    <r>
      <t xml:space="preserve"> </t>
    </r>
    <r>
      <rPr>
        <sz val="11"/>
        <color theme="1"/>
        <rFont val="Times New Roman"/>
        <family val="1"/>
      </rPr>
      <t xml:space="preserve">
The project has developed analyzes and studies that have helped to define and adjust the intervention strategy, these analyzes are a participatory rural diagnosis, which aided to improve the project baseline. This diagnosis confirmed that droughts are a phenomenon that has a high negative impact on the livelihoods in La Mojana.
Vulnerability analysis. This analysis aided to determine the climatic phenomena that affected each community the most, and thus the appropriate adaptation measures to increase the resilience in each of the communities.
The hydrodynamic modeling, provided by the National Adaptation Fund, has allowed the technical improvement of adaptation measures, for example, for adapted housing, the flood risk scenarios were used to determine the flood levels. Likewise, this study helped define and select, in a more precise way, the creeks in which the works for the control of floods must be done.
The eco-regional analysis helped us determine the areas where the restoration actions will be carried out.                                                                                                           </t>
    </r>
    <r>
      <rPr>
        <sz val="11"/>
        <color rgb="FFFF0000"/>
        <rFont val="Times New Roman"/>
        <family val="1"/>
      </rPr>
      <t>Technical data and knowledge have been placed at the service of communities so these may improve their understanding of climate change adaptation matters. Technical data has been generated, such as bathymetries to model the flow of channels and rivers, as well as hydraulic and hydrologic models to understand more precisely the behavior of the hydraulic network of La Mojana region and adjust in this way the early warning system.</t>
    </r>
  </si>
  <si>
    <r>
      <rPr>
        <sz val="11"/>
        <color theme="1"/>
        <rFont val="Times New Roman"/>
        <family val="1"/>
      </rPr>
      <t>The design of the technical data sheets for each of the adaptation measures has allowed structuring the methodologies for the implementation of each of the adaptation measures. These sheets also have information on the costs and profitability of each one of the measures. 
The climate variability analysis has provided a better knowledge on the behavior of the climate in the region. This information has been instrumental for the education of families on the actions that must develop in their communities to reduce vulnerability.</t>
    </r>
    <r>
      <rPr>
        <sz val="11"/>
        <color theme="3"/>
        <rFont val="Times New Roman"/>
        <family val="1"/>
      </rPr>
      <t xml:space="preserve">                                                                                                                               </t>
    </r>
    <r>
      <rPr>
        <sz val="11"/>
        <color rgb="FFFF0000"/>
        <rFont val="Times New Roman"/>
        <family val="1"/>
      </rPr>
      <t xml:space="preserve"> Within the framework of the communication strategy, each one of the adaptation measures have been technically documented in order to publish them, so other institutions and/or organizations interested in developing these measures may access the information. These documents also gather the lessons learned by the technical team.</t>
    </r>
  </si>
  <si>
    <r>
      <rPr>
        <sz val="11"/>
        <color theme="1"/>
        <rFont val="Times New Roman"/>
        <family val="1"/>
      </rPr>
      <t xml:space="preserve">The greatest difficulty was to interpret the information generated by the hydrodynamic modeling, since the technical complexity of this tool requires experts with the necessary knowledge to apply the information in each of the measures.   The project overcame this difficulty by hiring an expert advisor in hydronimetric modeling who performs the interpretation and analysis of this information to apply it in a practical way in each one of the measures.  
Another difficulty is the transfer of techno-scientific information to the inhabitants, due to their low level of education. Although communities have empirical knowledge and are able to recognize environmental cues from the impact of climate change on their day-to-day activities, the technicalities of the information sometimes limit their understanding, especially the information that can be applied to agricultural activities. Therefore, the project has been using teaching methodologies, theoretical-practical learnings and the exchange of experiences as a methodology for knowledge transfer.        </t>
    </r>
    <r>
      <rPr>
        <sz val="11"/>
        <color theme="3"/>
        <rFont val="Times New Roman"/>
        <family val="1"/>
      </rPr>
      <t xml:space="preserve">                                                                        </t>
    </r>
    <r>
      <rPr>
        <sz val="11"/>
        <color rgb="FFFF0000"/>
        <rFont val="Times New Roman"/>
        <family val="1"/>
      </rPr>
      <t>Having a team specialized on each one of the matters within the project components has facilitated the information management. Such is the case of Component 1, where hydroclimatological information management may result complex for communities, but having a team with persons able to translate that technical information into a daily language helps communities appropriate and use information in a better manner. In the same way, in the wetland restoration component, technical information management adapted to language used by communities has helped them appropriate preservation and protection actions in wetlands.</t>
    </r>
  </si>
  <si>
    <r>
      <t xml:space="preserve">Indicator completed in the previous report. Eleven (11) automatic hydro climatological stations and an ADCP are creating information that helps the decision-making process related to the climate risks management. These stations are integrated in the IDEAM (Institute of Hydrology, Meteorology and Environmental Studies) monitoring network. With the installation of these stations, the San Jorge’s and Cauca’s rivers’ basins are being monitored; these rivers have influence in the Mojana region. The Mojana’s stations network is comprised of five (5) rain gauge stations, two (2) meteorological stations and four (4) hydrological stations. These stations are transmitting information via satellite to IDEAM’s (Institute of Hydrology, Meteorology and Environmental Studies) forecast room; this allows preparing forecasts and warning bulletins, which are submitted to local institutions. 
This information is included in the monthly bulletins prepared by Cordoba and Sucre`s agro climatic technical tables. Said bulletins are delivered to the producers of the region each month. 
The IDEAM (Institute of Hydrology, Meteorology and Environmental Studies) has provided Cordoba University with access to the climatological information platforms in order to strengthen research processes in th
</t>
    </r>
    <r>
      <rPr>
        <sz val="10"/>
        <color rgb="FFFF0000"/>
        <rFont val="Times New Roman"/>
        <family val="1"/>
      </rPr>
      <t>With IDEAM's support, maintenance was performed to hydroclimatological stations and new channels were identified in the communities where limnimetric stations are required to monitor water bodies.</t>
    </r>
  </si>
  <si>
    <r>
      <rPr>
        <sz val="10"/>
        <color theme="1"/>
        <rFont val="Times New Roman"/>
        <family val="1"/>
      </rPr>
      <t xml:space="preserve">893,65Hectares have been directly intervened in recovery de los ecosistemas de la Mojana. 
316,96 hectares rehabilitated from the tributary system of the Ayapel Marsh / wetland complex.
302,53 rehabilitated from the tributary system of the San Jorge River along Santiago and the Canoas streams). The representative ecosystems of las Ciénagas, Cuenca or Costanera, Las Flores, Florida, small micro-basins such as the streams and creeks of La Hicotea, Los Emilianitos, Aguasclaras, Aguasprietas, Mabobo, La Pita.                         
274,16 hectares rehabilitated from the tributary system of the San Benito Abad wetlands.
</t>
    </r>
    <r>
      <rPr>
        <sz val="10"/>
        <color rgb="FFFF0000"/>
        <rFont val="Times New Roman"/>
        <family val="1"/>
      </rPr>
      <t xml:space="preserve">
The overall goal for the indicator has been accomplished, managing to implement 193.65 additional hectares to the originally expected area. This is partially due to the cofunding obtained through Colombian Adaptation Fund and communities’ involvement in the identification of areas susceptible to restoration. As communities showed great interest in restoring actions in wetlands, the project sought to balance the intervention in the number of hectares per municipality. In this regard, hectares implemented in Ayapel were reduced from 550 to 316.96, redistributing the balance between the other two municipalities, thus obtaining similar restored areas in the three municipalities.</t>
    </r>
  </si>
  <si>
    <r>
      <rPr>
        <sz val="10"/>
        <color rgb="FF1F497D"/>
        <rFont val="Times New Roman"/>
        <family val="1"/>
      </rPr>
      <t>I</t>
    </r>
    <r>
      <rPr>
        <sz val="10"/>
        <color theme="1"/>
        <rFont val="Times New Roman"/>
        <family val="1"/>
      </rPr>
      <t>ndicator completed in the previous report.8 productive initiatives benefit: 
i) 23 adapted community gardens benefit 433 families. The community gardens are contributing to increase the resilience of families, ensuring family feeding and generating surpluses that allow them to sustain their crops. 
ii) 1,987 (3,901 women and 4,411 men) families have family gardens adapted to the conditions of drought and flood. The orchards have diversified products ensuring that families can access a healthy diet, improving the health and nutrition conditions in the families. The number of families benefited by municipality is as follows: Ayapel, 802 families, San Benito, 628 and San Marcos, 502.
iii) 1,217 (included in the 1,987 of the gardens) families established organic crops with the following varieties: corn 2,214 ha, beans 295,2, ha, pigeonpea 20 ha, plantain, cassava 78,62. On average, each family cultivated 2 ha. 6,922 men and 3,165 women.
iv) 2,761 hectares of native rice resistant to local climatic conditions and mercury pollution benefit 1,217 families (6,922 men and 3,165 women).
v) Three rice mills for processing of the harvest. These infrastructures allow families to store rice for periods of extreme weather. This activity benefits 601 families and 3,005 people (1,382 women and 1,623 men).
vi) A fish pond that benefits 48 families, (240 people, 110 women and 130 men) With this fish pond, fish production is guaranteed during periods of drought, and it helps mitigate pollution.
vii) 134 women participate in the actions for the production of artisanal fibers. The production of handmade fibers is linked to the restoration of wetlands with native species that contribute to the stabilization of slopes</t>
    </r>
    <r>
      <rPr>
        <sz val="10"/>
        <color rgb="FF1F497D"/>
        <rFont val="Times New Roman"/>
        <family val="1"/>
      </rPr>
      <t xml:space="preserve">. 
</t>
    </r>
    <r>
      <rPr>
        <sz val="10"/>
        <color rgb="FFFF0000"/>
        <rFont val="Times New Roman"/>
        <family val="1"/>
      </rPr>
      <t>viii) The implementation of the sweet pepper production initiative benefiting 13 families, comprising 26 women and 26 men.
This indicator was achieved. However, during this period, the project was focused on strengthening project actions to ensure sustainability of productive measures developed. During this year, households were supported to consolidate seed banks in order to give continuity to their productive systems, improve rice production technologies and ensure the sustainability strategy of the product.
Regarding the handmade fiber program, handicraft production has been boosted, taking into account the use of species invading water bodies and the use of these plants, which allows women to make a sustainable use of such plants and protect the ecosystem. For the sustainability of the handmade fiber program, a marketing strategy is being developed with the participation of Artesanias de Colombia and allied entities such as the National Learning Service (SENA).</t>
    </r>
  </si>
  <si>
    <r>
      <rPr>
        <sz val="10"/>
        <color theme="1"/>
        <rFont val="Times New Roman"/>
        <family val="1"/>
      </rPr>
      <t xml:space="preserve">501 houses and 14 educational centers have been adapted with rainwater capure and storage facilities: 
3 Childcare centers in the Torno community
3 Childcare centers in the basin-based community
3 Childcare centers in the Pital community
1 Childcare centers in the Flores community
1 School in the Tosnovan community 
1 School in the Pasifueres community
1 School in the Pital community
1 School in the Chinchorro community
The adjustments are aimed at providing families and children with water in times of drought. 209 (109 girls and 100 boys) 
2,505 people benefit from the structural measures in their houses for the supply of drinking water in periods of drought (1,348 women and 1,157 men). Water storage structures have the appropriate risk management measures against flooding. These infrastructures are built above flooding levels. 
As a result of the community consultations about a house prototype that can be adapted to the climate conditions of the Mojana region, the project has presented a model of vernacular house adapted to climate conditions (temperature increase and flooding). The project will carry out dissemination and coordination work so that the house model may be undertaken by the national government and incorporated into the housing program of the government for population highly vulnerable to the climate conditions of the region. 
Additionally, a community center adapted to the climate conditions of the region was built, which benefits 150 families. 
</t>
    </r>
    <r>
      <rPr>
        <sz val="10"/>
        <color rgb="FF1F497D"/>
        <rFont val="Times New Roman"/>
        <family val="1"/>
      </rPr>
      <t xml:space="preserve">
</t>
    </r>
    <r>
      <rPr>
        <sz val="10"/>
        <color rgb="FFFF0000"/>
        <rFont val="Times New Roman"/>
        <family val="1"/>
      </rPr>
      <t>2 families of the Pasifueres community made adjustments to their dwellings, using the adapted vernacular dwelling prototype designed by the project. The team provided them with technical support to ensure they meet the construction criteria and standards, they were also supported regarding the acquisition of part of the local material. To build these dwellings, families invested a compensation of USD 10,000. 14 persons benefitted from these infrastructures, including 6 girls and 5 boys. 
4 community craftwork centers were adapted for craftswomen groups with support from the Mayor’s Offices of San Marcos and San Benito Abad, which transferred the basic infrastructure. The adaptation consisted in raising the infrastructure over the flood level and taking into account building elements of the community centers designed by the project. These centers are for community use, especially for women to meet and produce their handicrafts. Mayor’s Offices and communities provided a compensation of USD 8,156 for the construction of these centers.</t>
    </r>
    <r>
      <rPr>
        <sz val="10"/>
        <color rgb="FF1F497D"/>
        <rFont val="Times New Roman"/>
        <family val="1"/>
      </rPr>
      <t xml:space="preserve">
</t>
    </r>
  </si>
  <si>
    <r>
      <rPr>
        <sz val="10"/>
        <color theme="1"/>
        <rFont val="Times New Roman"/>
        <family val="1"/>
      </rPr>
      <t xml:space="preserve">Climate change considerations have been incorporated into 12  plans:
(3) Municipal development plans for Ayapel, San Marcos, and San Benito Abad.
(3) Land use plans for Ayapel, San Marcos, and San Benito Abad.
(1) Corpomojana action plan.
(1) Departmental climate change plan for CVS.
(2) Departmental development plans
(1) Risk Management Plan, San Benito        </t>
    </r>
    <r>
      <rPr>
        <sz val="10"/>
        <color rgb="FF1F497D"/>
        <rFont val="Times New Roman"/>
        <family val="1"/>
      </rPr>
      <t xml:space="preserve">                                                                                                                                                                                                                                                                                                                                                                                                                                                                                                                                                    </t>
    </r>
    <r>
      <rPr>
        <sz val="10"/>
        <color rgb="FFFF0000"/>
        <rFont val="Times New Roman"/>
        <family val="1"/>
      </rPr>
      <t xml:space="preserve">During this period, the Governor’s Office and environmental authorities, Sucre CARs and CORPOMOJANA were supported on the installation of a climate change roundtable in the Sucre Department. The purpose of this table is, among others, to formulate a departmental climate change plan.
</t>
    </r>
  </si>
  <si>
    <t>272 ha of agrosylvopastoral systems have been established that benefit 138 small farmers. In Ayapel, 154 ha of 80 producers, in San Marcos 92 ha of 47 producers and San Benito Abad, 26 ha of 11 produccers. 
In San Benito Abad, the number of implemented hectares was lower because soil conditions were not suitable to sow the type of plants required by the silvopastoral ecosystems and in communities of these municipalities where the project operates, people's cattle farming vocation is lower. However, the expected goal was accomplished, given that more hectares than initially planned were established in the other two municipalities.
Through these actions, producers have improved their income by 56.89%, whose monthly average production value went to USD 93.1 from USD 58.</t>
  </si>
  <si>
    <t>Consolidation of the capacity building process in 7 local institutions regarding hydroclimatological information management</t>
  </si>
  <si>
    <t>Early warning system committee members and community leaders of Ayapel, San Marcos and San Benito de Abad communities participated in the Sucre agroclimate roundtable with 14 participants (7 men and 7 women), and 11 persons (6 men and 5 women) participated in the Cordoba agroclimate roundtable for a total of 25 persons (13 men and 12 women). These roundtables addressed issues such as climate forecasts for the second quarter 2018, information that was socialized by community leaders in the Cuiva, Las Flores, Cuenca, Guaduas, Palo Alto, Las Delicias, Chupo and Venezuela communities. As a result of these roundtables, agroclimate bulletins were issued, which were distributed in the San Marcos, San Benito and Ayapel communities. During the reporting period, a total of 15 agroclimate bulletins from both roundtables were issued.
During the contingency arisen by the risk of collapse in the Hidro-Ituango dam, the technical project team responsible for Component 1 was providing support to the Mayor’s Offices of Ayapel, San Marcos, San Benito Abad and Guaranda, as well as the Governor’s Office of Cordoba and the environmental authorities of the Autonomous Regional Corporations of the Sinu and San Jorge Valleys – CVS and Corpomojana. Technical support comprised the following:
* Provide information for the definition of evacuation routes and the respective distances of villages at risk in the Municipality of Ayapel.
* Develop risk scenarios for the municipalities of La Mojana.
* Provide technical support to environmental authorities in the area of influence of the dam in order to define emergency plans for the purpose of protecting the fauna of the region and mitigating the impact on ecosystems.
* Provide town councils with risk management information arisen from contacts with early warning community committees for the activation of the communication protocol.
The San Jorge river basin hydraulic and hydrological model was prepared. In the case of the Cauca river basin, processing of data provided by the hydrometeorological stations is in progress. This data is used to feed the model of this basin. This data was shared in the Sucre agroclimate roundtable, where Fedearroz, University of Cordoba, San Marco Mayor’s Office, Fenalco and community representatives participated. Participation with CorpoGuajira, Cormagdalena and CorpoCesar in a meeting to share experience on disaster risk management, which was held in the city of Barranquilla.
The Sucre Governor’s Office, Corpomojana and CARSucre received support to convene the departmental climate change roundtables for the purpose of starting the preparation of the departmental climate change plan. The University of Sucre, CECAR, the Chamber of Commerce and civil society representatives participated in these roundtables.
Institutions still have access through the forecast and warning center installed in Corpomojana.</t>
  </si>
  <si>
    <t>Commissioning of La Mojana Forecast and Early Warning Center</t>
  </si>
  <si>
    <t>Computer equipment and software were acquired to process data, staff was hired to commission the Forecast and Early Warning Center, and the adaptation of Corpomojana facilities was made, where the center is to operate.
All previous surveys on hydrological and hydraulic modeling conducted in La Mojana were reviewed. Information from the Adaptation Fund and IDEAM was received: high-resolution satellite image (2012), 1.0 m x 1.0 m Digital Terrain Model (DTM), and hydroclimatological data. With the review of previous surveys and data, a concept model on the topology of water bodies was prepared (i.e. swamps, channels and rivers) in La Mojana region. The location of project scales was included in this model, channels under restoration process, populated areas and automatic stations, ensuring coverage of warning generation points. 
The hydraulic modelling area was determined, taking into consideration IDEAM level and flow measurement stations available in the headwaters (San Jorge river, Cauca river and channels) and estuaries (San Jorge river and channels).
Field visits were paid, which allowed to better understand how part of La Mojana hydrosystem works, whereby the concept model was corrected. 
Geometry was determined for the model of the Cauca River, connecting channels, the Ayapel swamp and the san Jorge River. The 2D grid was set for the Swamp sector, geometry of connecting channels and bordering conditions were set. A 1D model was also made on said sector: Cauca river, connecting channels, the Ayapel Swamp and the San Jorge river. For this model, permanent flow scenarios were corrected. Once data on the hydrological component is processed, these bordering conditions will be included for the nonpermanent flow.
In order to know the water-level behavior of water bodies in the project area and based on level readings taken since 2016 in limnimetric stations installed by the UNDP, the systematization of readings was performed through a template whereby water-level variations of each station are analyzed, as well as the relationship and association with other variables such as precipitation and some cases when temperature data is available. As of 2019, Corpomojana assumes the costs of the operation of the Forecast Center under the IDEAM assistance. With the project signed by the GCF, the center’s structure will be strengthened, ensuring its operation in the long term.
On the other hand, the Forecast Center is being holding workshops on El Niño phenomenon, focused on reinforcing the message on the efficient use of water by communities, as well as the planning of crops according to seasons, for the purpose of preventing economic losses of farmers.</t>
  </si>
  <si>
    <t>Hydraulic Works for flood control by recovering the hydrodynamics in 5 strategic channels in La Mojana region: Pasifueres, Mosquito, San Matias, Las Delicias and Seheve channels.
-Implement a crosswise community appropriation strategy to recover the hydrodynamics of prioritized channels.</t>
  </si>
  <si>
    <t>Even though, for the period of this report, support had been programmed to include climate change considerations in 2 risk management plans in the municipalities of Ayapel and San Benito, this activity was redirected taking into account that such municipalities made this exercise on their own accord and with their own resources. In that context, the project supported the Mayor’s Office of San Marcos in the review of the municipal risk management plan. This plan was submitted to the Ministry of Environment to be validated and confirmed it was in line with the Ministry’s guidelines. Besides, CORPOMOJANA received technical support for the updating of environmental determinants within the framework of the territorial planning, based on climate change aspects to be considered by the Corporation during the review and adjustment stages of the Territorial Planning Plan of the Municipality of San Marcos, as well as recommendations to verify the inclusion of climate change in such Plan.</t>
  </si>
  <si>
    <t>Rehabilitation and preservation strategies were implemented in wetland ecosystems in 759.65 ha. These rehabilitation processes intend to favor conditions for the recovery of successional dynamics, aiming to generate conditions for plants with different ecological requirements and life forms to be able to coexist and  settle, in order to set vegetable covers and complex environments, a greater offer of ecosystemic services and favoring the recovery of biodiversity. Communities participated in these rehabilitation activities, in both phases: identification of potential zones for recovery, agreement and negotiation for caring and protecting areas; and restoration actions. This community engagement guarantees knowledge transfer and appropriation of actions to ensure sustainability in the long term. For the above, a community monitoring strategy was designed, which is based on birds, flora development and soil conditions. For the implementation of the monitoring strategy, 47 persons from the community were trained, who are responsible for the community monitoring, with support from the technical project team and the University of Cordoba.
153 agreements on the preservation of wetland ecosystems under rehabilitation process were signed.
To restore ecosystems, different landscape tools were designed, such as: live fences, enrichments, enclosures, yards, passive restoration through preservation agreements. The rehabilitated hectares in this period (759.65 ha) allowed exceeding the expected goal in the indicator of this output. This was possible thanks to compensation obtained from the Colombia’s Adaptation Fund.
For the rest of the project, monitoring and maintenance actions on rehabilitated areas will be conducted in order to ensure the full restoration and a greater appropriation of communities regarding the care and preservation of La Mojana ecosystem.</t>
  </si>
  <si>
    <t>Completion and consolidation of agroecological actions to ensure sustainability
Implementation of a programme for the production of handicrafts with natural fibers</t>
  </si>
  <si>
    <t xml:space="preserve">A total of 42 lessons learned from the project were shared with institutions attached to the National Environmental System and other national, regional and local institutions dealing with climate change related issues in the country. Some of these lessons are systematized in technical documents and others have been spread through meetings, workshops, forums and experience exchange. Lessons per component are described as follows:
Component 1
1) Participation in the “National Environmental System and Disaster Risk Management in Regions” forum, organized by the Ministry of Environment and Sustainable Development and the National Disaster Risk Management Unit, where the valuable experience of the project in terms of Disaster Risk Management was shared with the audience: an environmental point of view that contributes to the development of sustainable territories resilient to disaster risks.
2) Design of a methodology for establishing an early warning system. This methodology will be resumed by the Green Climate Fund project to be implemented in 11 municipalities of La Mojana.
3) Workshop reports on community risk mapping and early warning system.
4) Climate variability analyses for La Mojana region (San Benito Abad, San Marcos and Ayapel). This exercise was recognized by the IDEAM and implemented with the same methodology by the Colombia's National Third Communication led by the IDEAM, providing the climate change scenarios and the climate variability analyses per department and the entire country. Based on the execution of this project, it was determined that, besides having Climate Change Scenarios, the conduction of a climate variability analysis is important, in particular for making decisions regarding adaptation measures to be adopted. The vulnerability analysis conducted for the project has served as reference to perform such analysis in other climate change adaptation projects executed in the country, using the implemented methodology. The Ministry of Environment and Sustainable Development has presented the methodology used in the following projects: Adaptation in High-Mountain Ecosystems of the Chingaza, Sumapaz and Guerrero Paramos; and Adaptation Based on Ecosystems in the Magdalena River Basin. 
The abovementioned projects considered methodological aspects of the climate variability analysis that were used or considered in their own analyses. The Ministry of Environment and Sustainable Development has taken the climate variability analysis conducted in La Mojana region as example, as this includes primary data collection and allows making decisions on adaptation measures implemented at community level.
5) Based on the execution of activities to establish an early warning system, the need to provide practical tools was identified in order to include communities in the measurement and monitoring of hydrometeorological conditions. Thus, limnimetric stations were acquired and installed through the project to measure water levels and for  data collection to be made by the community itself where they were installed. This allowed to empower communities and actively engage them to EWS establishment activities, as data generated by them are to be complemented with the hydrometeorological and climate data generated by the technical team operated through the IDEAM’s National NETWORK. This lesson learned has been taken into consideration in the execution of other projects which highlight the significance of strengthening communities with practical tools allowing them to participate in adaptation measures on a direct manner and, at the same time, allowing them to contribute to the sustainability of such practices.
6) Municipal and departmental risk management committees have resumed activities proposed by the Early Warning System implemented in the project and they have been replicated in other municipalities of the region. Such is the case of the “SUPPORT FOR IMPLEMENTING THE REGIONAL EARLY WARNING SYSTEM TO PREVENT NATURAL RISKS IN THE CORDOBA DEPARTMENT” project, submitted to be financed by the General Royalty System (National Public Funds) for a value of COP 3,028,749,192 (USD 1,044,918.47). The implementation of this project will start as of the second half-year 2018.
7) The systematization of installation activities of new hydrometric stations and maintenance and operation of already installed stations of the early warning network in the municipalities of La Mojana.
8) Preparation of community limnimetric station condition reports. As of the execution of activities to establish the Early Warning System, the need to provide practical tools to include communities in the measurement and monitoring of hydrometeorological conditions was identified. This lesson learned has been taken into consideration in the execution of other projects which highlight the significance of strengthening communities with practical tools allowing them to participate in adaptation measures on a direct manner and, at the same time, allowing them to contribute to sustainability of such practices.
9)  Data analysis report after the building process of historical series coming from: i) IDEAM’s stations and ii) limnimetric stations installed by the project 
10) Assessment of hydrological effects upon closing the gates of the Ituango hydro power plant project in La Mojana region.
11)Participation in the disaster risk management meeting held in the city of Barranquilla, and attended by CorpoGuajira, Cormagdalena and CorpoCesar, where experience was shared. In the event, the early warning strategy designed by the project was socialized.
Component 2:
1) The experience of the project, along with other initiatives carried out by the National Adaptation Fund, was shared. In this exchange, a close coordination with The Nature Conservancy was agreed, which will carry out adaptation interventions based on ecosystems in La Mojana region and make the most of lessons learned from the project on this regard during its field work.
2) Wetland restoration design documentation.
3) Methodology to restore water dynamics and hydraulic works for flood control.
4) Forest restoration 
5) Final report on the ecology of the Zapal habitat in La Mojana
6) Development of La Mojana wetland ecosystem monitoring methodology (biological monitoring and community monitoring)
7) Methodological document on the rehabilitation of amphibious livelihoods. 
8) Analysis report on the vegetable cover of the Pasifueres, Mosquito, San Matias and Las Delicias channels
9) Analysis report on alternatives to macrophyte and sediment management in water bodies 
10) Report on aquatic macrophyte control in channels of La Mojana
Component 3:
1) Agrometeorological brochures for La Mojana region
2) Report on good practices on: water management and rice production practices to manage mercury contamination risk.
3) Strategic plan for adaptive management of agricultural productive activities.
Plan and training method for rural activities (community contacts)
4) Adaptive measure implementation report: on food security (Pastoral Social Montelibano) and water supply (SAHED Foundation)
5) Notes on methodological guidelines for adaptation in: agricultural productive activities, family vegetable gardens and seed banks
6) Agrosilvopastoral measures (baseline data analysis to implement agrosilvopastoral systems in the San Benito Abad and San Marcos communities – Sucre, baseline data analysis to implement agrosilvopastoral systems in La Mina community in the municipality of Ayapel, Cordoba. Participatory property planning report of men and women cattle producers from La Mina community in the municipality of Ayapel, Cordoba)
7) Water catchment and storage report.
8) Manual for the implementation of land use plans.
9) Manual for self-construction of adapted dwellings.
10) Manual on rice mill operation
11) During the execution of the project, it was necessary to make an analysis of the mercury and heavy metal contamination condition of water, sediments and food. The survey was conducted in cooperation with the University of Cordoba. The results were spread in a regional forum led by the IDEAM (a partner in the execution of the project) where local and national entities were involved. Apart from knowing the condition regarding the presence of mercury and heavy metals in the influence area of the project (San Benito Abad, San Marcos and Ayapel), the University of Cordoba determined actions to mitigate mercury contamination and the proper management thereof. These actions were mainly considered for productive activities and the rehabilitation of channels.
This experience caused the inclusion of the project: Mercury Contamination Monitoring System (Phase 1), with an initial budget of COP 1,890 Million (USD 654,133.15), in the “COMPREHENSIVE ACTION PLAN FOR THE REDUCTION OF FLOOD RISK AND THE ADAPTION TO CLIMATE CHANGE IN THE LA MOJANA REGION” led by such entity, for the whole region of La Mojana (11 municipalities).
Component 4
1) Having an interdisciplinary team, including professionals from the social area, is relevant for climate change adaptation projects, as they may help address and understand social and cultural dynamics influencing persons to assume or not the adoption of climate change adaption measures. This aspect is being taken into consideration in climate change projects driven by the Ministry of Environment.
2) Design of guidelines on departmental land zoning plans for environmental management.
3) Development of guidelines to incorporate climate change matters in land zoning plans
4) Development and spreading of a calendar with good practices for adaption to climate change developed in La Mojana.
5) Billboard on good practices to mitigate mercury contamination.
6) Agenda including vulnerability analysis provided to local promoters and authorities.
7) “Life is an amphibious' territory” calendar. 
8) For climate change adaption projects performed, it is important to conduct all previous required surveys that allow defining not only proper places for the execution of activities, but also the design of the measure. This was a lesson learned resulted from the execution of the project, as it was necessary to spend time required to conduct surveys on hydrodynamic modeling, flood threat scenarios, climate variability, vulnerability analysis, eco-regional planning of wetland restoration actions, architectural and structural design of community centers and, in general, the design of adaptive architectural measures. This lesson learned was resumed by the Ministry of Environment and Sustainable Development, being considered in all projects subsequently formulated, such as the bi-national climate change adaptation project (Colombia and Ecuador), which is financed with Kyoto Protocol Adaptation funds. In this regard, a prudent time is now devoted to plan project execution in order to conduct all analysis and surveys that would determine the implementation phase.
9) Concept Notes from “Learning workshops”: Pasifueres tells Colombia how it adapts to climate change; La Mojana, the promised land, visits; first women and climate change summit; and Las Chispas and Venezuela, communities that on their own accord implement climate change adaptation measures.
10) Participation in the “Climate finance, accelerating resource allocation for climate action” forum held in the city of Bogota. In this forum, the project participated in two spaces: one, where the project formulation process of the Green Climate Fund was socialized, which was used to replicate some of the successful measures of the project; while the other space shared the experience regarding local institutional coordination and community engagement in addressed matters.
Videos and articles: 
https://www.youtube.com/watch?v=K4G-223BM9g&amp;feature=youtu.be
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
Currently these and other documentation is being organized and uploaded at the project page on the UNDP CC Adaptation portal:
http://www.undp-alm.org/projects/af-colombia
http://www.co.undp.org/content/colombia/es/home/ourwork/environmentandenergy/successstories/huertas-familiares-contra-el-cambio-climatico.html
http://elmeridiano.co/restauran-30-hectareas-de-bosques/49703
https://youtu.be/K4G-223BM9g
http://elmeridiano.co/restauran-30-hectareas-de-bosques/49703
La memoria ambiental de La Mojana 
http://elmeridiano.co/modelo/50955
http://www.co.undp.org/content/colombia/es/home/operations/projects/environment_and_energy/reduccion-del-riesgo-y-de-la-vulnerabilidad-frente-al-cambio-cli.html
https://twitter.com/PnudColombia/status/959177112635756544
https://medium.com/@ColombiaPNUD/huertas-familiares-contra-el-cambio-clim%C3%A1tico-34bb8a86388
https://twitter.com/pnud/status/959358273001611265
https://stories.undp.org/el-regreso-de-los-humedales-en-colombia
http://www.co.undp.org/content/colombia/es/home/presscenter/pressreleases/2018/05/10/la-regi-n-de-la-mojana-es-hoy-ejemplo-de-adaptaci-n-al-cambio-clim-tico.html
http://www.minambiente.gov.co/index.php/noticias/3846-la-region-de-la-mojana-es-hoy-ejemplo-de-adaptacion-al-cambio-climatico
https://www.youtube.com/watch?v=CzPxIlZb_08
http://repository.humboldt.org.co/handle/20.500.11761/34863
http://www.co.undp.org/content/colombia/es/home/operations/projects/environment_and_energy/reduccion-del-riesgo-y-de-la-vulnerabilidad-frente-al-cambio-cli.html
https://twitter.com/PnudColombia/status/959177112635756544
https://medium.com/@ColombiaPNUD/huertas-familiares-contra-el-cambio-clim%C3%A1tico-34bb8a86388
https://twitter.com/pnud/status/959358273001611265
https://stories.undp.org/el-regreso-de-los-humedales-en-colombia
http://www.co.undp.org/content/colombia/es/home/presscenter/pressreleases/2018/05/10/la-regi-n-de-la-mojana-es-hoy-ejemplo-de-adaptaci-n-al-cambio-clim-tico.html
http://www.minambiente.gov.co/index.php/noticias/3846-la-region-de-la-mojana-es-hoy-ejemplo-de-adaptacion-al-cambio-climatico
https://www.youtube.com/watch?v=CzPxIlZb_08
http://repository.humboldt.org.co/handle/20.500.11761/34863
https://twitter.com/JimenaPuyana/status/994610782171222016
https://www.youtube.com/watch?v=CzPxIlZb_08
http://www.minambiente.gov.co/index.php/noticias/4009-sucre-consolida-sus-acciones-frente-al-cambio-climatico
http://www.co.undp.org/content/colombia/es/home/presscenter/articles/2018/07/11/reduccion-del-riesgo-y-de-la-vulnerabilidad-frente-al-cambio-cli.html
https://www.youtube.com/watch?v=NX4Bmc9nwOY
https://www.youtube.com/watch?v=hPecWqcI1xg
https://www.youtube.com/watch?v=m34itOauyh4
https://twitter.com/PnudColombia/status/1055134921533149184
https://twitter.com/PnudColombia/status/1055139489142788096
https://twitter.com/TremendoTopic/status/1055215038015922177
https://twitter.com/PnudColombia/status/1055813063188856838
http://www.elcampesino.co/la-mojana-reconstruyendo-un-territorio-resiliente/
https://twitter.com/ElcampesinoCo/status/1057307971900841984
https://twitter.com/PnudColombia/status/1057312536356360192
http://www.co.undp.org/content/colombia/es/home/presscenter/articles/2018/10/26/montes-de-maria-visita-la-mojana--compartiendo-experiencias-para.html
https://twitter.com/PnudColombia/status/1057742205979369472
https://twitter.com/uribegaviria/status/1057654950019371008
http://especiales.larazon.co/2018/10/26/pasifueres-y-la-vida-despues-de-las-inundaciones/
https://twitter.com/LaRazonCo/status/1057010190002855936
https://twitter.com/LaRazonCo/status/1054542332735950848 
https://twitter.com/LaRazonCo/status/1054878678952353793
https://twitter.com/LaRazonCo/status/1055261633923162117 
https://twitter.com/LaRazonCo/status/1057021432968941568
https://twitter.com/LaRazonCo/status/1057033179121487872
https://twitter.com/PnudColombia/status/1056886829889265664
https://twitter.com/LaRazonCo/status/1058105313369489409
https://twitter.com/LaRazonCo/status/1055608910369964032
http://www.siac.gov.co/web/sala-de-prensa/noticias/-/asset_publisher/LdWW0ECY1uxz/content/encuentro-de-experiencias-en-la-gestion-del-riesgo-de-desastres-y-la-adaptacion-al-cambio-climatico-una-mirada-ambiental
http://www.siac.gov.co/web/sala-de-prensa/noticias/-/asset_publisher/LdWW0ECY1uxz/content/encuentro-de-experiencias-en-la-gestion-del-riesgo-
</t>
  </si>
  <si>
    <t>An on-site verification of the established baseline was conducted through field portfolios to install specific points to remove sediments and macrophytes, as well as the verification of land owners in the surrounding area to establish the riparian vegetation in the Pasifueres, Mosquito and San Matias channels.
4 workshops were conducted to provide information and validate actions made according to the proposed intervention methodology, aimed to Las Chispas and Pasifueres communities (influence area of the Pasifueres channel), Mancha and Campanito communities (influence area of the Mosquito channel), and Sincelejito, Mata de Caña, Rondon and Corea (influence area of the San Matia channel, with the participation of 174 persons – 60 women and 114 men)
An analysis of alternative sediment use and management was prepared by the University of Cordoba, where a procedure is detailed to stabilize metals in sediments extracted from the San Matias, Pasifueres and Mosquito channels.
An on-site verification of the established baseline was conducted through field portfolios to install specific points to remove sediments and macrophytes, as well as the collection of land property documents to apply for a riverbed use license before the environmental authority -CORPOMOJANA- in Las Delicias channel.
Field visits were paid by the CVS to validate the information required to approve the San Matias riverbed use license.
During this period, hydraulic works were performed for flood control. Hydraulic recovery actions were adopted in three channels: 
*In Las Delicias channel, bottom sediment removal activities were conducted along 7.5 km, and, regarding activities aimed at establishing the riparian vegetation, a 2.5-km area was enclosed and species were sowed in 1 km.
* In the Mosquito channel, bottom sediment removal activities were conducted along 5.4 km, and, regarding activities aimed at establishing the riparian vegetation, an 8-km area was enclosed and species were sowed in 3.5 km.
* Regarding hydraulic rehab activities in the Pasifueres channel, two pedestrian crossings were built.
* In the San Matias channel, riparian vegetation was established along 1.8 km. 
The riverbed use license is available for hydraulic rehabilitation activities in the San Matia channel.
An unexpected impact was the replication of the hydraulic rehabilitation works in channels. Macrophytes were removed in the communities of Venezuela and Las Chispas of the municipality of San Benito Abad, in 1.5 km and 1.2 km respectively, where the project provided technical support and the community invested USD 2,000 to perform such actions.
Given the impact caused by the hydraulic works for flood control, the Sucre Governor’s Office requested support from the project to assess the performance of similar actions in the system of La Guaripa, Caracucha and Bajo Pureza channels. Therefore, the project provided a technical opinion on the feasibility of such actions.
In addition, an awareness raising and community appropriation strategy was developed to ensure the sustainability of actions in communities.
Given the contribution generated by these actions to protect the ecosystem, the Community Association of Pasifueres (ASOPAFU) was awarded a USD 20,000 prize from the “A Ciencia Cierta” contest promoted by COLCIENCIAS, which aim is to encourage the community preservation of strategic ecosystems. In order to strengthen its appropriation, the Pasifueres community is considering to invest these funds in basic sanitation actions to prevent the contamination of soils and water resources recovered through project’s actions.
15,603 persons benefitted from these works contributing to control floods and guarantee water resources for dry seasons.</t>
  </si>
  <si>
    <t>Actions of this output focused on monitoring and reinforcing families’ knowledge to ensure sustainability of productive systems. In that regard, 22 workshops on amphibious livelihood were conducted, where 255 persons participated: 131 women and 124 men.
4 organic fertilizer production points were established, one per community: La Mancha, El Torno, Las Chispas and Pasifueres. This organic fertilizer is made by using harvest waste from family crops. In the same manner, pruning was performed to improve productive conditions of crops.
As sustainability strategy for these actions, the project includes the establishment and management of seed banks, both at family and community levels, supported by training processes. The purpose of the seed bank is to allow associations to guarantee the availability of seeds during different climate seasons and storage seeds under better conditions for crops. For community seed banks, an alliance between the CORPOMOJANA environmental authority and two associations has been proposed, taking into account that the CORPOMOJANA main office has the infrastructure and equipment to host those community seed banks.
Communities which the project provided with rice mills have been included in the “Products of Peace” strategy promoted by the UNDP to trade part of the rice produced. In this way, families generate income, reducing social economic vulnerability and, in turn, allowing investments made by the project in these communities to be sustainable in the long term.
Through the National Rice Producers Federation (FEDEARROZ) and the University of Sucre, 20 families have been supported through adaptation of irrigation systems and rice farming technology (massive technology adoption – AMTEC), which are measures aimed to optimize the use of water and to adapt to climate change.
On the other hand, a community productive initiative has been driven to foster sweet pepper production, where 15 families participate, in which 8 women are heads of the family. For this initiative, technical training on sweet pepper management and organizational building have been conducted. This initiative has a handmade irrigation system, which ensures production during the dry season through the efficient use of water. With these actions, the project has increased resilience in families, as family income is being diversified and, at the same time, they are carrying out environmentally sustainable actions.
* The handmade fiber production programme was implemented, where 134 women participated, 24 of which are indigenous. During this period, the following actions were carried out:
Identification and selection of women with vocation and skills for the production of handmade fibers. This programme is closely linked to actions to restore wetland ecosystems by managing and using 2 species: wild cane which is a species used in the restoration areas to avoid the erosion of riverbanks and the common water hyacinth which is considered an invading macrophyte that generates sediments in water bodies.
*A training programme was implemented to use natural fibers (wild cane and common water hyacinth). These trainings were conducted by different organizations: Fundacion Agro Solidaria, this organization is composed by the indigenous population of the zone, which also contributed to the transfer of handmade practices; Fundacion Manatí, this foundation is comprised by women who develop a protection and preservation process in La Zapatosa swamp, in the Cesar Department. Through this cooperation, knowledge exchange and technology transfer were carried out, as well as showing women that this kind of process is sustainable in the long term. In the same manner, Artesanías de Colombia company, which is the entity of the country in charge of supporting the manufacturing and trade of Colombian handcrafts, also collaborated.
This Alliance facilitates that women supported by the project have more opportunities to access the national and international market.
Organizational building actions are carried out for women to be able to improve their performance in productive activities, as well as actions to strengthen the marketing strategy.</t>
  </si>
  <si>
    <t>Given the procurement processes prior to the construction of community centers were declared null, calls for bids were again published on October 28, 2018, which purpose is the construction of adapted community centers in the municipalities of Ayapel, San Benito Abad and San Marcos. Before signing a contract with the firm to build the community centers, the following actions were performed.
A clarification hearing with bidders on the construction of adapted community centers was held.
A field visit along with bidders was paid to the lots in communities where community centers are planned to be built. This activity took 2 days.
On the same way, the call for bids for the supervision of the community center construction was published.
Upon assessing and selecting the bid, a firm started the construction in March 2019. Likewise, a firm was awarded to supervise the construction.
It is worth noticing that during this period 2 Pasifueres communities replicated the adapted dwelling model. For this replication, families requested technical support from the project and the provision of some local materials, while the community provided most of the materials for the construction and the workforce. Through the engineering work performed by the technical team, the project assured compliance with all the construction technical aspects.
On the other hand, by using knowledge gained on resilient sustainable self-construction, women associations working in the handmade fiber programme carried out the adaption of 4 craftwork centers, which are used for meetings and works of women and communities. These centers were adapted taking into consideration flood levels in the communities and with a vernacular approach respecting cultural aspects of communities and inspired by the building model promoted by the project.</t>
  </si>
  <si>
    <t>Agrosilvopastoral systems established in 90 ha</t>
  </si>
  <si>
    <t>The project has made a huge progress; all proposed goals have been accomplished and some of them exceeded the initial scope.
The intervention strategy addressed by the project has managed to efficiently use resources, making investments have a positive impact on communities.
The communities’ appropriation level is to be highlighted, which was reflected in the compensation provided by communities in activities such as agrosilvopastoral systems, the handmade fiber programme and wetland restoration actions.
Likewise, adapted dwellings that communities are starting to replicate based on the architectonic design made by the project are also to be highlighted.
With respect to institutions, at local level, it is worth noticing the interest and involvement of institutions such as universities, producers’ associations, environmental authorities and governor’s offices. This aspect has built local capacities contributing to encourage climate change adaptation actions in the region and even the country.
Finally, it is necessary to highlight the boost given by the project to women’s participation in different activities. Today, it has been evidenced how women are marking climate change activities out.
For the last period, completing the construction of community centers, performing the final assessment and establishing the completion of the project are still pending.</t>
  </si>
  <si>
    <t>This project component has been successful in delivering timely information to local entities. This information has been strategic for local authorities, allowing them to understand and monitor the emergency caused by the Hidro Ituango power plant, thus exceeding the expected outcome.</t>
  </si>
  <si>
    <t>This activity has been completed. However, the project continues to generate information in the region for the decision-making process in the region, providing elements contributing to better understand how hydrometeorological conditions work in the region.</t>
  </si>
  <si>
    <t>Startup of La Mojana Forecast and Early Warning Center</t>
  </si>
  <si>
    <t>One of the project objectives is the capacity building with respect to climate change in one of the most vulnerable regions in the country. The startup of the forecast and early warning center constitutes a milestone for the region as project efforts are being designed for the long term through interinstitutional alliance, which clearly committed to leave capacities installed in the region to monitor climatological variables.</t>
  </si>
  <si>
    <t xml:space="preserve">Hydraulic works for flood control through the recovery of hydrodynamics in 5 strategic channels in La Mojana region: Pasifueres, Mosquito, San Matias, Las Delicias and Seheve channels.
-Implement a crosswise community appropriation strategy for recovering the hydrodynamics of prioritized channels.
</t>
  </si>
  <si>
    <t>This action has been successful and is being replicated by communities on an autonomous manner, generating the largest impacts in the region. This action has provided the communities with multiple benefits, as it contributes not only to reduce flood risks, but also to repair the ecosystem.</t>
  </si>
  <si>
    <t xml:space="preserve">Establish the recovery of 566 ha of wetland ecosystems contributing to improve families’ conditions and face climate change impacts
Start the development of a community participatory monitoring strategy
</t>
  </si>
  <si>
    <t>This action has been an interesting line of work that has generated lessons learned for the country. With this action, a wetland ecosystem recovery methodology has been developed, which constitutes a significant reference for the country. The community and institutional work approach has been reinforced succeeding goals proposed by the project.</t>
  </si>
  <si>
    <t xml:space="preserve">Completion and consolidation of agroecological actions to ensure sustainability
Implementation of a programme to produce natural fiber handicrafts
</t>
  </si>
  <si>
    <t xml:space="preserve">Agroecological actions have been a project commitment to improve family nutrition conditions in La Mojana. With this, not only the consumption of the daily diet has improved, but also families save money as some products are produced by them and they do not have to pay for them.
The handmade fiber programme has allowed building a work approach with women involved in the project. In this manner, women’s involvement in actions contributing to protect ecosystems has been strengthened and, at the same time, the reduction of social economic gaps of these rural women has been promoted through the generation of income that improves the family situation.
</t>
  </si>
  <si>
    <t>Construction of adapted community centers</t>
  </si>
  <si>
    <t>Actions performed regarding the adapted vernacular architecture are generating a positive impact on communities, which have decided on their own to replicate the construction and upgrading of their dwellings with designs made by the project.
The UNDP office has adopted measures to ensure compliance with goals set in this output. However, given contingencies generated by the emergency of Hidro Ituango that caused the delay of this process, the UNDP has taken into consideration the recommendations to guarantee team’s safety.
As at the date of this report, a contract for the construction of community centers was already signed.</t>
  </si>
  <si>
    <t>These lines of work have become actions for production and preservation. Agrosilvopastoral systems have improved not only climate change adaptability conditions of small farmers, but also livestock production, also improving ecosystems based on local species that contribute to water and soil protection.</t>
  </si>
  <si>
    <t>Consolidation of works with base associations regarding sustainability strategy</t>
  </si>
  <si>
    <t>The strengthening of organizational processes through associations and community groups is undoubtedly one of the elements ensuring sustainability of the project actions. Communities have managed to become organized and work together to generate actions helping them face adverse climate events. These actions have also help La Mojana population have a further approach to local, regional and national institutions. In this way, several organizations have started to manage projects with their own resources, which maintain the continuity of actions supported by the project.</t>
  </si>
  <si>
    <t>Training developed by the project on climate change adaptation has generated a high motivation and involvement by community leaders. This training has also allowed recovering some ancestral techniques on climate change adaptation used by indigenous peoples of La Mojana region. This combination of knowledge has additionally allowed recognizing traditional local knowledge that is improved through current techniques.</t>
  </si>
  <si>
    <t xml:space="preserve">2 risk management plans in the municipalities of Ayapel and San Benito include considerations on climate change  </t>
  </si>
  <si>
    <t>Local institutions recognize in the project a reference regarding the generation of information for territorial planning. During this period, the project supported the Governor’s Office of Sucre to establish the departmental roundtable and the preparation of the departmental climate change plan. This action has not only impacted the municipalities of La Mojana, but also other regions in the department affected by climate variability.</t>
  </si>
  <si>
    <t>Different socialization and discussion spaces on climate change adaptation have been attended, where local and regional institutions have gathered lessons learned from the project. The socialization of lessons learned from the project is being recognized by different stakeholders that develop similar actions.</t>
  </si>
  <si>
    <t xml:space="preserve">Project monitoring </t>
  </si>
  <si>
    <t>In the past year, the UNDP has developed a stricter follow-up of the project. This follow-up was performed not only through committees and reports, but also through field visits. The UNDP-Colombia director visited the zone twice during this period to directly monitor actions developed by the project.</t>
  </si>
  <si>
    <t xml:space="preserve">Required processes were performed to ensure the effective operation of the project. In this period, the UN Secretary-General’s Office conducted an audit, which was succeeded. </t>
  </si>
  <si>
    <t xml:space="preserve">Consolidation of capacity building process in 7 local institutions with respect to hydroclimatological information management </t>
  </si>
  <si>
    <t xml:space="preserve">Information produced by the project and provided in previous reports (climate change scenarios, vulnerability analysis, climate profiles) continues to be used to define adaptation measures and build capacities in communities in order to make better decisions with respect to their adaptation needs. The installation of limnimetric scales (to measure river flows) has helped communities participate in the generation of early warnings regarding natural phenomena such as floods or drought or other events as the emergency caused by the failure of the Hidroituango power plant dam. In this last case, community committees that have been continuously strengthened by the project monitored the river flows by reading the scales in a coordinated process with the mayor’s offices and municipal and departmental risk management offices. Flood-threat scenarios were used by the authorities to generate new risk scenarios that consider the dam’s failure. All this situation allowed to prove that local entities and communities related to the project have the capacity to act with respect to threatening phenomena produced by climate change or climate variability.     
The project actively participates in spaces created in the region to respond to the effects of climate variability and climate change, and it is recognized as a stakeholder with capacities to provide technical support to the different discussion and decision-making bodies at municipal and departmental level, such as the risk management committees and agroclimate roundtables of Cordoba and Sucre. The project has managed to work in coordination with the Governor’s Offices of Cordoba and Sucre through its active engagement in the Cordoba Departmental Climate Change Roundtable which monitors the implementation of the Departmental Climate Change Plan and the preparation of the Sucre Departmental Plan, being defined by initiative of the Governor’s Office and jointly with CARSucre and Corpomojana as of 2018.
</t>
  </si>
  <si>
    <t>Even though this activity was reported as completed in previous reports, information produced by the equipment acquired by the Project continues to be used by the IDEAM to generate forecast and warning reports and bulletins at regional level, as those equipment are part of the National NETWORK managed by this entity.</t>
  </si>
  <si>
    <t>Startup of the forecast and early warning center in La Mojana</t>
  </si>
  <si>
    <t xml:space="preserve">The project has structured La Mojana Early Warning System, through the establishment of a Forecast and Early Warning Center to be operated by the CORPOMOJANA environmental corporation with technical support from IDEAM.  This is an essential achievement for the region, as the project is leaving capacity installed by purchasing equipment, strengthening of the environmental information system, forming a professional team to be part of the Forecast Center, and adjusting the CORPOMOJANA facilities to operate and start the center up. Likewise, in 2018, CORPOMOJANA structured and presented a project to guarantee, with funds from the Environmental Compensation Fund, the continuity of the Forecast Center during 2019, while the project financed with funds from the Green Climate Fund starts operations in the region and keeps strengthening this initiative.
The Forecast and Early Warning Center has already started operations by reviewing climate and hydrological information available for the region and defining the coordination mechanisms among the IDEAM, local authorities (Mayor’s Offices, Governor’s Offices, and Environmental Corporation) and community committees created by the project to support the establishment of an Early Warning System. Installed capacity is available to keep strengthening and engaging other communities and stakeholders in La Mojana region (11 municipalities). Achieved goals have served for 100% of the rural communities engaged in the project and local and regional institutions to benefit from an Early Warning System.
</t>
  </si>
  <si>
    <t xml:space="preserve">Hydraulic works for flood control through hydrodynamics recovery in 5 strategic channels in La Mojana region: Pasifueres, Mosquito, San Matias, Las Delicias and Seheve channels.
-Execute a crosswise strategy of community appropriation to recover the hydrodynamics of prioritized channels   
</t>
  </si>
  <si>
    <t xml:space="preserve">The natural hydrodynamics of 5 channels in the region was rehabilitated through the active engagement of communities, which has served for communities to understand the importance of maintaining the natural hydrodynamics of rivers in terms of flood control. These activities have produced a sense of belonging to channels being recovered by the communities, as not only flood has been controlled, but also the ecosystem has been recovered and its eco-systemic services (fishing, hunting, navigability) which had been lost due to river sedimentation. These activities have been an example of adaptation to the impacts of variability and climate change in the region. Experiences have been shared with other climate change adaptation projects implemented in the country in order to replicate the channel intervention model and local public institutions have requested technical support from the project to implement similar measures in other localities.
Additionally, it is worth highlighting the use made of removed sediments, as all the work has been managed with consulting from research groups of universities in the region, due to the mercury contamination background in water, plants and sediments in La Mojana.
Impacts beyond the expectations have been achieved, benefitting 17,000 people in the three municipalities:  6,630 in San Benito Abad, 6,060 in San Marcos, and 4,310 in Ayapel.
</t>
  </si>
  <si>
    <t xml:space="preserve">Establish the recovery of 566 hectares of wetland ecosystems contributing to improve conditions of families and face climate change impacts. 
Start the development of a participatory community monitoring strategy </t>
  </si>
  <si>
    <t xml:space="preserve">With support provided by the Alexander Von Humboldt Institute, the project implemented restoration actions of wetland ecosystems with impact on 756 hectares and active engagement of communities related to the project. Knowledge generation through the implementation of these activities will be highly useful for restoration measures local public institutions or other projects developed in the region desire to execute, such as the project financed with funds from the Green Climate Fund.
Based on the achievements of this project in terms of restoration, the region has baseline information, eco-regional planning for measure design, and lessons learned on the best restoration measure implementation mechanism in such a complex region as La Mojana . All these outcomes will be useful and taken as starting point for restoration actions to be developed in the region.
</t>
  </si>
  <si>
    <t xml:space="preserve">Closing and consolidation of agroecological actions to ensure sustainability. Startup of a programme on craftwork with natural fibers.
</t>
  </si>
  <si>
    <t xml:space="preserve">Productive measures adapted to variability and climate change conditions in the region were the first to be implemented by the project, thus allowing to generate the necessary conditions and confidence within communities to design and implement the other adaptation measures proposed by the project. During this last year, activities regarding production have been consolidated and progress has been made in the support provided to the trade and establishment of farming markets in urban areas of the municipalities engaged in the project. Besides, as sustainability strategy, the establishment of a family and community Seed Bank is being promoted with communities, as well as organic fertilizer points, actions for rice trading and production increase through irrigation systems and technology use. These activities are being developed with stakeholders in the region supported by the rice producer association - Fedearroz.
The programme on artisanal fibers commenced in 2018 engaging 134 women (including 24 indigenous women) from the project communities. This programme seeks to reduce vulnerability of women under poverty conditions and affected by the climate change impacts and climate variability in the region and includes activities for wild cane sowing, common water hyacinth collection, fiber processing, manufacture of items using this material, and the marketing strategy. 
Goals regarding this activity have been achieved and work will continue on maintenance, strengthening and sustainability of community and family adapted Vegetable Gardens, organic crops, rice crops, fish ponds, and the natural fiber craftwork programme.
</t>
  </si>
  <si>
    <t xml:space="preserve">Difficulties have been reported to award the construction of the remaining 10 community centers to achieve the established goal. During 2018, the awarding process was declared null 3 times as companies submitted economic proposals exceeding the budget or did not comply with the technical requirements. The UNDP was requested, as implementing partner, to facilitate this call for bids. At the beginning of January 2019, a company was awarded to start the construction of the community centers. Precisely, this situation was one of the reasons that motivated the request for term extension (up to January 2020) to complete de project. </t>
  </si>
  <si>
    <t xml:space="preserve">Establishment of 90 hectares of agrosilvopastoral systems </t>
  </si>
  <si>
    <t xml:space="preserve">The project has achieved the goal established for this activity, executing 271 hectares of agrosilvopastoral systems for the benefit of 183 producers. Benefits obtained by implementing silvopastoral systems have encouraged the related producers to increase, on their own, the number of hectares devoted to this purpose. Moreover, meetings and experience sharing activities have been held with other adaptation projects in the country and the local public institutions in order to continue to replicate this kind of initiative.  
During the last year of project execution, monitoring and assistance to producers in the agrosilvopastoral systems will continue. 
</t>
  </si>
  <si>
    <t xml:space="preserve">Work with community-based organizations have been essential for the implementation of the project adaptation measures. Therefore, during the last year, the project has been working to strengthen associations through training and education processes aimed to promote active participation of women in decision-making regarding climate change adaptation, building the capacity for project execution by signing 3 microcapital (GRANT) subsidy agreements with farmer associations. Project preparation and submission to public financing sources and international cooperation entities have been supported and fund allocation has been successfully achieved. 
Community-based organizations have more capacities to manage their own development through project preparation and execution for the benefit of communities.
</t>
  </si>
  <si>
    <t xml:space="preserve">Actions implemented by the project have actively engaged communities, not only as beneficiaries but as executors of their own adaptation measures. Strengthening their climate change adaptation capacities has been essential and, therefore, workshops and training processes have been developed with regional universities, so communities can be able to incorporate climate change adaptation measures to their livelihoods.
Likewise, the project has worked in coordination with local public institutions by engaging them in all decisions made and the execution of climate change adaptation measures. Joint work has been conducted in coordination with the Governor’s Offices, Mayor’s Offices and environmental corporations in the region (Early Warning System, hydrodynamic rehabilitation, silvopastoral systems). Also, their capacities have been built through specific training processes implemented with local universities, whereby 26 public servants graduated from the "Adaptation Measures Focused on the Productive Component" diploma course in April.
</t>
  </si>
  <si>
    <t>2 risk management plans in the municipalities of Ayapel and San Benito include climate change considerations</t>
  </si>
  <si>
    <t xml:space="preserve">Given that the project has developed important actions for information generation and strengthening of the environmental information system, it has been possible to use this information in the territorial planning and development plans in the region. Therefore, even though the impact on planning instruments mainly took place in previous years, in 2018, the project supported roundtables in the preparation of the Climate Change Plan of Sucre Department and the review and adjustment of the risk management plan of the Municipality of San Marcos. The climate change roundtable of the Cordoba Department was also attended, which monitors the implementation of the Climate Change Plan of this Department. </t>
  </si>
  <si>
    <t xml:space="preserve">During 2018, several events were held, allowing to socialize lessons learned through the execution of the project. Such events allowed to share experiences and draw attention to goals achieved. These activities included the following:
- Rural women and Climate Change Summit “Role of Rural Women in Adaptation to Climate Change” 
-  “La Mojana visits Monteria, Montes de Maria, Sincelejo”
- “La Mojana visits Bogota” 
Moreover, the project has supported the following publications issued by the Ministry of Environment and Sustainable Development, which inform the goals or activities developed by the project:
- Climate Change Considerations in Territorial Planning 
- Guide on Ecosystem-Based Adaptation .
</t>
  </si>
  <si>
    <t xml:space="preserve">During this reporting period, the following activities were performed to monitor the project:
2 executive committees and 1 technical committee were established for the purpose of following the project progress up.
Monthly meetings of the project technical team were held.
In September 2018, the UNDP country director and the Minister of Environment and Sustainable Development paid a visit to project communities.
During this period, 4 visits were paid by the sustainable development manager and 3 visits by the MADS Climate Change Director.
During the quarterly follow-up made by the Ministry to the project execution by the implementing partner, budgetary accounts being executed without the approval of the Executive Committee were identified in the Annual Operational Plan and the budgetary review issued by the project Director. This situation was informed to the UNDP to be corrected. 
</t>
  </si>
  <si>
    <t xml:space="preserve">Documents on project audits were prepared. No irregularities were found during such audits.
The project technical team was subject to performance assessments 
Technical and financial follow-up was made to the project partners 
Follow-up to contracts and purchase plan  
</t>
  </si>
  <si>
    <t xml:space="preserve">During the project finalization stage, the balance is positive and satisfactory, as all goals have practically been achieved, generating expected impacts on families and communities in terms of the reduction of vulnerability with respect to climate change impact. This is evident given the high level of community engagement in the project and the capacity generated to implement, on their own, climate change adaptation measures.  Actively engaging communities and institutions has favored the sustainability of measures implemented. The project is recognized in the region as a technical support to define adaptation measures and project structuring, which has allowed to manage resources and financing, and replicate developed actions in the whole region of La Mojana. 
Also, institutional coordination reached at local and national level with respect to the project execution is highlighted. Goals and outcomes achieved have been taken as starting point and example to execute the project which will be financed with funds from the Green Climate Fund. Lessons learned will be highly useful to continue and ensure sustainability of measures implemented, now with the support of funds from the Green Climate Fund.
The project has been able to manage different issues during its implementation, such as the failure in the Hidroituango dam, that impacted the execution schedule, and impacts on the project management caused by changes in the national and local government.   
In this last execution year, developed activities are expected to be monitored and the adaptative architecture goal is expected to be achieved through the construction of the 10 pending community centers.
</t>
  </si>
  <si>
    <r>
      <t>Estimated cumulative total disbursement as of</t>
    </r>
    <r>
      <rPr>
        <b/>
        <sz val="11"/>
        <color indexed="10"/>
        <rFont val="Times New Roman"/>
        <family val="1"/>
      </rPr>
      <t xml:space="preserve"> [31/03/2019</t>
    </r>
    <r>
      <rPr>
        <b/>
        <sz val="11"/>
        <color indexed="8"/>
        <rFont val="Times New Roman"/>
        <family val="1"/>
      </rPr>
      <t>]</t>
    </r>
  </si>
  <si>
    <t xml:space="preserve">Project implementation reports
*Inception Workshop Report
*Social and environmental safeguard document for the project
*Progress Report on activities by APAPI (Producer Association)     
*Minutes of the municipal revision of the Territorial Planning Scheme (EOT) for San Benito Abad
*Minutes of the Committee meetings.
*Quarterly Progress Reports                                                                  
• Minutes of the Advisory Committee meetings
• Minutes of meetings of the Technical Committee
• Minutes of meetings of the Steering Committee
• Quarterly reports 
• Bi-monthly reports to the territorial division
• Annual report
• Midterm Review
Technical reports: 
* Agro-ecological practices resilient to the effects of climate change. Strengthening of pioneer experience already established, and design and implementation of 11 agro-ecological innovations. October 2013 - March 2014.
* Agro-ecological practices resilient to the effects of climate change. Creation of field schools. October 2013 - March 2014.
* Preliminary community plans for climate change adaptation of 11 participating communities for the project "Reducing climate change risk and vulnerability in the region of La Mojana, Colombia". October 2013 - March 2014.
* Implementation of production practices adaptable to climate change: Agriculture climatically adapted to climate change. October 2013 - March 2014.
* The journey taken in the implementation of production practices adapted to climate change. October 2013 - March 2014.
* Sharing experiences of the restoration, propagation and conservation of native seeds in community seedbeds. June - September 2014.
* Design and implementation of six community seedbeds for the restoration, propagation and conservation of native seeds. June -September 2014.
* Local community meetings for doing an inventory of native seeds. June -September 2014.
* Results of the follow-up on mercury tracking in the agro-ecological innovations implemented. June -September 2014.
* Follow-up and monitoring of the intervention process for the innovations implemented: final narrative document. June -September 2014.
* Local scenarios for climate change
* Proposal on early warning system design and establishment of a forecast center          
* Design document for the first phase of the restoration of wetlands             
* Technical and financial documents for the agriculture production initiatives
* Strategic plans of the associations
* Regulations for the functions of rice mills         
* Good practice documents to mitigate mercury contamination               
* Report on rainwater collection systems       
 *Proposal for training of “rural advocates on climate change” (“Promotores Rurales” - community coordinators)- Universidad de Córdoba
*Plans for training, adaptation measures and organizational strengthening
• IDEAM technical report: Geo-Referencing, ground level surveys, overflow levels, liquid gauges, cross sections, installation of stretches of viewpoints in UNDP stations in the region of La Mojana. 
• Report on preventive maintenance of hydrological stations for the Climate Change project COL83662. 2017
• Design of the strategy to implement a regional agro-meteorological forecasting center for the region of La Mojana with a community emphasis.  August 2017
• Design and implementation of a strategy for carrying out hydraulic works (infrastructure development, dredging and uncovering of water courses) for flood control and hydrological management in the project's target area. May 2017
• Reports (3) containing bathymetry of the Mosquito, Pasifueres and San Matías pipes. November 2017
• Water quality report for the Mosquito, Pasifueres and San Matías pipes. February 28, 2018
• First progress report on the characterization of ecosystem services in three regions of La Mojana.  2017
• Ecological research of aquatic ecosystems: (Conceptual and methodological framework for the study of the ecology of aquatic habitats in the La Mojana region) 2017
• Methodological proposal on the restoration of aquatic habitats in three pilots: (Set of restoration strategies and the area to be covered in the three municipalities as a result of field visits, work with the community and meetings with experts. This includes various techniques, revegetation, among others). 2017
• Methodological proposal for the rehabilitation of amphibian lifestyles in ten families of project COL83662-68537. 2017
• Report of the co-creation workshop: activities and results of the co-creation workshop led by the Alexander von Humboldt biological resources research institute with the support of the University of Córdoba. May 2017
• Final Report on the Characterization of Ecosystem Services in three municipalities of La Mojana. December 2017
• First progress report on aquatic habitat restoration exercises in three pilots (Advances in the implementation of restoration activities). 2017
• First progress report on rehabilitation of amphibian lifestyles in ten families. 2017
• Document containing technical monitoring proposal for the rehabilitation of wetlands in the La Mojana region. 2017
• Document summarizing outreach and community ownership activities. 2017
• Work proposal for the Farmers’ Biodiversity Squares. August 2017
• Methodological proposal for workshop of Rural Promoters for adaptation. September 2017
• Document for the establishment and maintenance of agrosylvopastoral systems as a measure for adaptation to climate change and climate variability
• Training plan for the implementation of agrosilvopastoral systems in the region of La Mojana.  September 2017
• Technical report on the definition of agrosilvopastoral system models and their establishment as a measure for adaptation to climate change and climate variability. February 12, 2018
• Technical report on participatory property planning for the establishment of the agrosylvopastoral systems.  September 2017
• Technical report on the definition of agrosilvopastoral system models, their establishment, management and technical monitoring as a measure of adaptation to climate variability and climate change. September 2017
• Technical report on soil analysis recommendations for agrosilvopastoral systems. February 2018 
• Collective knowledge methodology for La Mojana. July 2016
• Report of architectural designs adapted to the climatic conditions of La Mojana
• Design and socialization of architectural project. August 2016
• Work execution report of El Torno-La Mojana. September 2016
• Self-construction primer for housing adapted to the climatic conditions of La Mojana. February 2017
• Training module in adaptive architecture. February 2017
• Lessons learned and technical recommendations for applying the adaptive approach in La Mojana.  February 2017
• Technical document on the implementation of community-based adaptation in the region of La Mojana. November 2017
• Proposal to exchange experiences for the communities of Ayapel, San Marcos and San Benito Abad- in the region of La Mojana. April 2017
• Training plan for the diploma in "actions of adaptation to climate change oriented to the productive component" by the University of Sucre. August 2017
• Training plan for rural promoters to adapt to climate change in the La Mojana Region - Colombia, carried out by the University of Sucre. January 2017
• Basic training plan on accounting and administrative issues for community associations in the framework of the project "Reducing risk and vulnerability to climate change in the region of the Momposina lowlands in Colombia". September 2017
•Report on the condition of community limnimetric stations of Climate Service Centers and outlook on workshops to be developed. August 2018.
•Proposal to start the Climate Service Center up. August 2018
•Report on actions adopted by the EWS. September 2018
•Data analysis upon the consolidation process of historical series coming from: i) IDEAM stations and ii) limnimetric stations installed by MADS-UNDP project. November 2018.
•Optimization of the Forecast and Hydrometeorological Warning Center of La Mojana region. December 2018.
•Report on results from activities conducted in the hydrometric stations, operation and maintenance and hydrometric measurements of the early warning station network in the municipalities of La Mojana. December 2018
•Assessment of hydrological effects of the close of gates in the Ituango Hydro Power Plant Project in La Mojana region. February 2019.
•Progress report on biological monitoring actions defining areas and hectares intervened and impacted. July 2018
•Document containing the community monitoring proposal for restored areas.
•Document summarizing the community appropriation and dissemination activities.
•Final report on aquatic restoration exercises in three pilot areas. Final version is being adjusted (including 11 annexes, as well as cartographic support, datasheets of intervened lots, files per owner, cost matrixes, list of species, etc.)
•Final report on the rehabilitation of amphibious livelihoods of 10 families. Final version is being adjusted (including annexes on the follow-up to families and the inventory of productive yards.
•Final monitoring report. Final version is being adjusted. It includes 4 annexes on community monitoring, bioacoustics, phototraps and indicator guide.
•Final document on dissemination and community appropriation. Final version is being adjusted.
•Analysis report on the Pasifueres channel cover.
•Final report on baseline gathering, monitoring and follow-up, sediment remission, aquatic vegetation activities in the Pasifueres channel.
•Stabilization of metals in dredged sediments.
•Report on georeferencing of boundary stones of the Mosquito channel rehabilitation in La Mancha vereda, municipality of San Marcos.
•Heavy metal assessment (Hg, Cd, Pb and Ni) in sediments and alternative uses for rice hull, common water hyacinth and sediment disposal in three channels in La Mojana region.
•Bathymetric data gathering of transverse sections of the Mosquito channel, baseline.
•Definition and execution of activities to rehabilitate hydraulics in the Mosquito channel and the establishment of riparian vegetation.
• Bathymetric data gathering of transverse sections of Las Delicias channel, baseline.
•Baseline and design for interventions in Las Delicias channel in La Mojana, Colombia.
•ASOCUIVA result report on heavy metal monitoring in the Seheve and Las Delicias channels.
•Capacity of the Las delicias and Seheve channels in La Mojana sub-basin.
•Report on baseline gathering activities, monitoring and follow-up, sediment remission and aquatic vegetation in Las Delicias channel, La Mojana, Colombia.
• Definition and execution of activities to rehabilitate hydraulics in the San Matias channel and the establishment of riparian vegetation.
•Aquatic macrophyte control in channels of La Mojana, second report.
•Planimetry and elevation profile of the San Matias channel.
•Wetland characterization datasheets 
• ASOPASFU participatory property planning report, November 2018.
•Baseline data analysis for the implementation of agrosilvopastoral systems in the San Benito Abad y San Marcos communities- Sucre.
• Baseline data analysis for the implementation of agrosilvopastoral systems in La Mina community, municipality of Ayapel, Cordoba.
• Participatory property planning report prepared by men and women producers of La Mina community in the municipality of Ayapel, Cordoba.
•Methodological document for the production of natural fiber handicrafts based on plants growing in the wetland ecosystems.
•Feasibility survey on the productive initiative for producing and marketing handicrafts made of wild cane and common water hyacinth as climate change adaptation measure.
•Description of handcrafted products made of wild cane and common water hyacinth fibers.
•Market survey for handcrafted products made of wild cane and common water hyacinth fibers.
•Protocol for the establishment of agro-forest systems of timber-yielding tinctoreal wild cane to supply raw materials for the production of handicrafts made of wild cane and common water hyacinth.
•Final technical report on productive initiative: production of handicrafts made of wild cane and common water hyacinth as climate change adaptation strategy
•Technical report on participatory property planning with men and women cattle producers from the Pañuelo, Guartinaja and Pasifueres communities
•First technical progress report on the implementation of 90 hectares of agrosilvopastoral systems as a climate change adaptation measure and climate variability of La Mojana region.
•Final technical report on actions prioritized according to the farm plan defined per each producer and the follow-up to agrosilvopastoral systems. 
•Final technical report on ecologic rehabilitation of 126 hectares of wetlands in La Mojana region to increase community resilience to climate change and climate variability impacts.
•Final report on social support to the hydraulic rehabilitation strategy of the San Matias channel. July 2018
•Final report on social support to the hydraulic rehabilitation strategy of the Pasifueres channel. November 2018
•Consolidated report on social support to Las Delicias channel. December 2018
Workshop reports: 
* Report on three workshops on adaptation to climate change carried out in La Mojana on November 25-27, 2013.
* Monitoring of mercury concentration in La Mojana region.
* Report on expert workshop to know the current status of the presence of mercury in La Mojana zone. 
• Training report for rural promoters in the planning and establishment of adapted family production systems 
• Report of a gastronomic encounter and tour on the agricultural biodiversity in the community of El Pital, with a chef from Bogotá and a representative of GHL with the aim of bringing the gastronomic and hotel sector closer to the producers and envision possible articulations as a marketing channel and the development of gastronomic innovations, as a sustainability strategy for the project of adaptation to climate change
• Work reports for the Farmers’ Biodiversity Squares.
• Reports of workshops on Early Warning Systems and creation of community committees.
• Report of participatory land-use planning workshops in coordination with sustainable Colombian livestock project, with the support of MADS and MADR.
• Report of a practical workshop on the management of substrates for greenhouses in the implementation of agrosilvopastoral systems.
• Report of bird sighting activity "El Canto de la Mojana", as part of the celebration of World Wetlands Day in the community of Sincelejito.
•Concept Notes from “Learning Workshops”: Pasifueres tells Colombia how it adapts to climate change; Mojana, the promised land, visits; First Women and Climate Change Summit; and Las Chispas and Venezuela, communities that on their own accord implement climate change adaptation measures. December 2018.
Communication materials:
* Institutional video of the project transmitted on Señal Institucional on July 27, 2014. Journalist: Alejandro Gonzalez.
* Publication of a news report done from a visit to communities of the project. August 28, 2014. Newspaper of national circulation 'El Espectador'. Journalist: Angelica Maria Cuevas.
* Program on the environmental problem of the La Mojana region and measures implemented with the project. Transmitted for one week on the radio station Blu Radio; program 'Blu Verde'. Journalist: Maria Lourdes Zimmerman.
* Publication of a news report done from a visit to communities benefiting from the project. Broadcast on Caracol television channel, September 6, 2014. Journalist: Mauricio "el Pato" Salcedo.
* Video "Building Future in La Mojana", February 2015. Communications Office of the Ministry of Environment and Sustainable Development.
* Brochure "Results of the Project up to December 31, 2014".         
* Bulletins on hydrometeorological alerts for the La Mojana region             
Calendario la Vida en un Territorio Anfibio 
https://twitter.com/infopresidencia/status/573988964912099328/photo/1
http://www.elmeridianodesucre.com.co/region/item/49777-buscan-comunidades-adaptables
http://elmeridianodecordoba.com.co/region/municipios/item/72060-buscan-comunidades-adaptables
https://www.youtube.com/watch?v=Lyg0eyok62M
http://www.bluradio.com/72375/la-mojana-region-que-dia-dia-afronta-problematica-ambiental
http://www.bluradio.com/72506/con-exito-avanza-el-proyecto-de-adaptacion-al-cambio-climatico-en-la-mojana                            https://twitter.com/uribegaviria/status/966784362565038081  22 de febrero 2018
https://twitter.com/PnudColombia/status/959177112635756544  01 de febrero 2018
https://twitter.com/uribegaviria/status/935130274752532486    27 de noviembre del 2017
https://twitter.com/ericortes/status/898268863950966785   17 de agosto del 2017
https://twitter.com/uribegaviria/status/892033880156491777  31 de julio del 2017
https://twitter.com/gpsxcmi/status/890702806000316422   27 de julio del 2017
https://twitter.com/RegionCaribeCO/status/874313725213278208   12 de junio 2017
https://twitter.com/RegionCaribeCO/status/874313725213278208   12 de junio del 2017
https://twitter.com/LaRazonCo/status/873892495771488256      11 de junio 2017 
https://twitter.com/OFrancoTorres/status/873640160075841537   10 de junio 2017
https://twitter.com/uribegaviria/status/873594757712416768   10 de junio del 2017
https://www.laflecha.co/a-fondo/cronica-el-canto-de-los-humedales-de-la-mojana/ 02/02/2018
http://www.eluniversal.com.co/regional/cordoba-y-sucre-se-unen-para-preservacion-de-humedales-en-la-mojana-271508 13 de abril 2018
https://youtu.be/fZ4MmFEMQD0   03/08/2017
https://youtu.be/ykckBrgAVpA        01/08/2017
https://youtu.be/29hG5zsHrm8  16/06/2017
https://www.youtube.com/watch?v=CSfqH4qqPgw&amp;feature=youtu.be 16/06/2017
http://larazon.co/2017/06/1-800-familias-de-la-mojana-en-cordoba-y-sucre-avanzan-en-adaptacion-al-cambio-climatico/  01/06/2017
http://larazon.co/2017/06/humedales-en-la-region-de-la-mojana-son-focalizados-para-su-restauracion/ 01/06/2017
http://larazon.co/2018/02/avistamiento-de-aves-en-la-mojana-en-conmemoracion-al-dia-mundial-de-los-humedales/ 02/02/2018
https://www.efe.com/efe/america/sociedad/el-torno-un-pueblo-modelo-del-blindaje-contra-cambio-climatico-en-colombia/20000013-3245702  23/04/2017
https://pnudcolombia.exposure.co/el-regreso-de-los-humedales-perdidos-de-la-mojana  22/05/2017
https://medium.com/@ColombiaPNUD/huertas-familiares-contra-el-cambio-clim%C3%A1tico-34bb8a86388#.57ccg3sak   11/03/2017
https://pnudcolombia.exposure.co/el-canto-de-los-humedales-de-la-mojana?embed=true
https://www.facebook.com/instituto.humboldt/posts/1680544698679746   05/02/2018
http://www.minambiente.gov.co/index.php/noticias-minambiente/3255-mas-de-400-000-personas-en-la-mojana-se-beneficiaran-con-us-38-millones-donados-por-el-fondo-verde-del-clima
03/10/2017
https://undp-adaptation.exposure.co/banking-on-seeds
https://flic.kr/s/aHsmCKBch8
</t>
  </si>
  <si>
    <t>The planned goals have not only been met but some of them have been significantly exceeded. The project has mobilized a huge part of the local, regional and national institutions, which have been contributing with the project and helping identify technical improvements on climate change adaptation. Also, the project has put communities at the center of the implementation. The combination of different adaptation approaches, such as community-based adaptation, ecosystem-based adaptation and nature-based adaptation, has highlighted the adaptative management of the project, which has sought to provide solutions according to the needs and characteristics of each community. During this last period, the project is expected to collect the most significant experiences thereof, which may serve as basis for similar projects in the country.</t>
  </si>
  <si>
    <r>
      <rPr>
        <sz val="11"/>
        <rFont val="Times New Roman"/>
        <family val="1"/>
      </rPr>
      <t>The implementation of the participatory rural diagnosis and the vulnerability analysis allowed the project to be adjusted and to redefine some adaptation measures to respond to community needs in order to reduce the vulnerability to climate phenomena. Through these community consultations, it was possible to identify that the drought phenomenon affects access to water for human consumption, food production and livestock activities. That is why the project strengthened actions aimed at responding to these needs.
It is important to consider post-harvest management (including budgets) in the implementation of adaptation measures associated with livelihoods, so that families can develop a culture of food storage for critical climate periods.
 Adaptation measures on ecosystem restoration should be designed to restore biodiversity and ecosystem services; it generates commitment on the part of communities to take care of said services. Similarly, actions to raise awareness of water sources should be carried out, especially in communities with high water deficiency rates during periods of drought in order to reduce climate vulnerabilities.
It is necessary to consider the time and budget needed in order to design adaptation measures to respond to the conditions of the context. In the case of La Mojana, it is important to take into account in the project desing the difficult access to the community which is conditioned by weather seasons. The difficult access to the area increases the costs of implementation actions and requires time for community agreements.
Integrating young people and children into the process of raising awareness and training on climate change adaptation enables the recovery of ancestral knowledge, generates intergenerational dialogues and promotes understanding of climate change problems in their territories.</t>
    </r>
    <r>
      <rPr>
        <sz val="11"/>
        <color theme="3"/>
        <rFont val="Times New Roman"/>
        <family val="1"/>
      </rPr>
      <t xml:space="preserve">                                                    The support of local academia not only facilitates technical and scientific data access by communities, but also promotes knowledge generation aimed at pursuing better practices on climate change adaptation in the region.                              </t>
    </r>
  </si>
  <si>
    <t>Note: when is the proyect tem authorized to return to full duties in the area, or pleasee repport if this has beeen achieved</t>
  </si>
  <si>
    <t xml:space="preserve">The following activities where developed with the aim of disseminating information on lessons learned on climate change adaptation and including from other regions: 
Sharing experiences  with base organizations participating in the “Amazonia Sostenible Para La Paz” project (Sustainable Amazonia for Peace), and communities in La Mojana region (Pasifueres, Torno and Cuenca), to evidence the role played by women in the establishment and operation of community greenhouses and other preservation strategies. 43 people, 7 men and 36 women, participated in this activity.
Socialization of lessons learned on the implementation of early warning systems, hydraulic rehabilitation for flood control, wetland recovery, family productive systems, agrosilvopastoral systems, and craftwork with natural fibers, in “La Mojana visits Monteria, Montes de Maria and Sincelejo," to visualize activities developed on climate change adaptation. 132 people, 82 women and 50 men, participated in this activity.
Presence in the International Congress on Education and Technology Sciences, organized by the Caribbean University Corporation – CECAR -, with the participation of students and teachers of natural sciences. The project was able to show how climate change adaptation actions can be developed by combining technical and scientific knowledge and traditional and local knowledge. 
Participation in the "Finanzas del Clima" event (Climate Finance), held in Bogota, for socializing climate change experiences in La Mojana. The project shared its experience on how local stakeholders can be engaged in the execution of climate change projects and how their contribution helps boost the expected outcomes. The project's experience on creating the tools to replicate impacts in other municipalities in La Mojana including  obtaining financing from the Green Climate Fund, was presented in a parallel panel.
</t>
  </si>
  <si>
    <t xml:space="preserve">During this reporting period, the following activities were performed to monitor the project:
2 executive committees and 1 technical committee to follow on the project's progress .
Monthly meetings of the project technical team were held.
In September 2018, the UNDP country director paid a visit to project communities.
During this period, 4 visits were paid by the sustainable development manager.
</t>
  </si>
  <si>
    <r>
      <t xml:space="preserve">Budget revision and adjustment of the POA was made.
Financial follow-up was carried out .Monthly monitoring of payroll contracts 
Accountability actions were held in 2 communities on the contributions of the project 
</t>
    </r>
    <r>
      <rPr>
        <sz val="10"/>
        <color rgb="FFFF0000"/>
        <rFont val="Times New Roman"/>
        <family val="1"/>
      </rPr>
      <t xml:space="preserve">Documents on project audits were prepared. No irregularities were found during such audits 
The project technical team was subject to performance assessments 
Technical and financial follow-up was made to the project partners 
Follow-up to contracts and purchase plan                                                                                                                                                        </t>
    </r>
    <r>
      <rPr>
        <sz val="10"/>
        <color theme="1"/>
        <rFont val="Times New Roman"/>
        <family val="1"/>
      </rPr>
      <t xml:space="preserve">                                                                                                                                                                                                                                                                                            </t>
    </r>
  </si>
  <si>
    <t xml:space="preserve">Training was provided to the Pasifueres community, on the implementation and use of biopreparations and drip irrigation systems, for adapted family productive systems.  participation of 22 people, 11 men and 11 women.
Within the framework of the hydraulic rehabilitation strategy for flood control, training was provided on vegetation material removal. This activity took place in the Las Chispas and Venezuela communities in the municipality of San Benito Abad, with the participation of 123 people, 86 men and 37 women. Community training was provided in Las Delicias to transfer the methodology on the execution of hydraulic works for flood control, with the participation of 122 people, 51 men and 71 women.
Training has been provided to students from El Cauchal, Mata de Caña and Cecilia communities, through a strategy called ‘wetland journalists’. This training aims at engaging the youth in ecosystem protection and preservation activities in the region. A total of 68 young people participated in this activity, 35 men and 33 women.
Training of the ‘Biodiversity Monitor Group’ continued in the Guartinaja, Mata de caña, Alemania, Pañuelo and Chinchorro communities. 7 people, 5 men and 2 women, participated and will be supporting community monitoring of ecosystems in their villages. 
With the support of the National Learning Service (SENA, in Spanish) in Cordoba, 4 production units have been strengthened in the municipality of Ayapel, with  one production unit in Mata de Caña on trade processes, in Las Guaduas on fruit and vegetable transformation, trade and assembly of a fish production unit in the community of Seheve, with knowledge strengthening on production costs and expenses, self-savings, teamwork, sale records, cash flow and rural work records.
Also with the support of SENA-Sucre, the communities of Palo Alto (Agrosolidaria) and Cuenca have received training on craftwork, with the participation of 66 persons. Likewise, Las Chispas and Las Flores communities received training on fish farming; and Cuiva and El Torno communities in the Municipality of San Marcos were trained on vegetable transformation processes.
A workshop on organizational capacity building was developed with community associations that have signed a subsidy agreement with the UNDP, aimed to enhance their administrative capacities, with the participation of 6 associations and 32 people.
Support and assistance were provided to 3 associations (Asociación Productivos Pescadores y Ganaderos de Cecilia - ASOPROPEGACE and ASOCUIVA) in election processes of the board of directors, requirements or documents to be submitted to the chamber of commerce in order to update the corporate registry, and income tax returns. </t>
  </si>
  <si>
    <r>
      <t>Within the framework of strengthening activities for women active participation in decision-making to face climate change, the first “Rural Women and Climate Change” summit was held, where the role of rural women in adapting to climate change was shown to socialize contributions and challenges faced by women regarding adaptation. This activity was attended by 114 people, 93 women and 21 men, among whom Francia Marquez - Goldman Environment award-, the Governor’s Office of Sucre, Mayor’s Office of San Benito Abad, the University of Sucre, and representatives from the 42 communities. As a result of this activity, women from La Mojana established the “rural women and climate change platform,” which purpose is to gather women from different zones in La Mojana and other regions of the country in order to influence the actions contributing to climate change adaptation in the most vulnerable communities. 
By means of microcapital subsidy agreements (GRANts), three (3) base organizations have received support, namely: ASOPASFU, El Chinchorro vereda Association and ASOMATIAS, with the purpose of building their organizational capacities and transfer methodologies for the development of adaptation measures related to ecological restoration of wetlands, hydraulic works for flood control and implementation of productive systems. 
With respect to organizational matters, communities have been strengthened on financial and accounting management, associations' organization charts, as well as self-help initiatives with income-generating activities.
Within the framework of the “</t>
    </r>
    <r>
      <rPr>
        <i/>
        <sz val="10"/>
        <color rgb="FFFF0000"/>
        <rFont val="Times New Roman"/>
        <family val="1"/>
      </rPr>
      <t>Ciencia a cierta de Colciencias</t>
    </r>
    <r>
      <rPr>
        <sz val="10"/>
        <color rgb="FFFF0000"/>
        <rFont val="Times New Roman"/>
        <family val="1"/>
      </rPr>
      <t xml:space="preserve">” activity held in the previous quarter, ASOPASFU was the winning association, among six base organizations participating in the project, with a successful experience outstanding related to community ecosystem protection.
The AGRIPEC community organization was supported to participate in an activity with the Social Prosperity Department (DPS, in Spanish), thus winning agricultural machinery donation.
Five community organizations (ASOCANTOR, ASOAGRIPESCHIS, ASOPASFU, ASOCUIVA and ASOMUCAPAZCHIS) were supported for building their capacities regarding accountability, management issues, financial and organizational processes (document organization, community working plans, conflict resolution and bylaws appropriation).
Support was provided for the renewal of the board of directors of the Chinchorro vereda in San Benito Abad-Sucre.
Training was provided to the Pasifueres community, regarding the implementation and use of biopreparations and drip irrigation systems, for family productive systems adapted with the participation of 22 people, 11 men and 11 women.
Within the framework of the hydraulic rehabilitation strategy for flood control, training was provided on vegetation material removal. This activity took place in the Las Chispas and Venezuela communities in the municipality of San Benito Abad, with the participation of 123 people, 86 men and 37 women. Community training was provided in Las Delicias to transfer the methodology on the execution of hydraulic works for flood control, with the participation of 122 people, 51 men and 71 women.
Training has been provided to students from El Cauchal, Mata de Caña and Cecilia communities, through a strategy called ‘wetland journalists’. This training aims at engaging the youth in ecosystem protection and preservation activities in the region. A total of 68 young people participated in this activity, 35 men and 33 women.
Training of the ‘Biodiversity Monitor Group’ continued in the Guartinaja, Mata de caña, Alemania, Pañuelo and Chinchorro communities. 7 people, 5 men and 2 women, participated and will be supporting community monitoring of ecosystems in their villages. 
With the support of the National Learning Service (SENA, in Spanish) in Cordoba, 4 production units have been strengthened in the municipality of Ayapel, with  one production unit in Mata de Caña on trade processes, in Las Guaduas on fruit and vegetable transformation, trade and assembly of a fish production unit in the community of Seheve, with knowledge strengthening on production costs and expenses, self-savings, teamwork, sale records, cash flow and rural work records.
Also with the support of SENA-Sucre, the communities of Palo Alto (Agrosolidaria) and Cuenca have received training on craftwork, with the participation of 66 persons. Likewise, Las Chispas and Las Flores communities received training on fish farming; and Cuiva and El Torno communities in the Municipality of San Marcos were trained on vegetable transformation processes.
A workshop on organizational capacity building was developed with community associations that have signed a subsidy agreement with the UNDP, aimed to enhance their administrative capacities, with the participation of 6 associations and 32 people.
Support and assistance were provided to 3 associations (Asociación Productivos Pescadores y Ganaderos de Cecilia - ASOPROPEGACE and ASOCUIVA) in election processes of the board of directors, requirements or documents to be submitted to the chamber of commerce in order to update the corporate registry, and income tax returns. </t>
    </r>
  </si>
  <si>
    <t>During this period, agrosilvopastoral systems were established in 98 hectares with support on agroforestry and livestock management of small peasants in La Mojana. These actions were conducted in the Pasifueres, El Chinchorro and La Mina communities of the municipality of San Benito Abad. 
It is worth noticing the high participation of communities that contributed with compensation of 50% of plant material and the workforce for establishing and maintaining the systems. The value of this compensation provided by the community was USD 62,670.
In addition, the biological, plant and productive monitoring of 173 ha with agrosilvopastoral systems, technical capacity building, selection and adaptation of farm models with 3 farmers, were conducted. Those farmers benefitted from the basic infrastructure to manage water in their pasturelands.
Training and genetic improvement of cattle farms of 6 farmers, as well as artificial insemination procedures of 2-5 cows aiming to improve genetics and the production of native breeds and zebus managed in the zone, were performed.
Experience exchange and community and interinstitutional learning workshop for capacity building of cattle breeders related to the agrosilvopastoral initiative.
Coordination with the Colombia’s Adaptation Fund to replicate the methodology in other communities of La Mojana, by using the successful experience of the project.
With these actions, the outcome planned for the project is accomplished. However, in the remaining time of the project, support will be provided to small cattle breeders to ensure the proper monitoring of systems.</t>
  </si>
  <si>
    <r>
      <rPr>
        <sz val="11"/>
        <color theme="1"/>
        <rFont val="Times New Roman"/>
        <family val="1"/>
      </rPr>
      <t>The project reoriented the activity to provide the community with mechanisms for water catchment and basic treatment, through tanks (capacity of 1000 liters), and activated carbon and sand filters. This measure, that undoubtedly affects the quality of life of the population, reduces vulnerability and generates ownership of the project from the community. It also has a positive impact on the living conditions of women and children, who according to the culture in La Mojana, are in charge of supplying water for the family. This measure is preventing women from having to travel various hours to load 20 liters of water per day.
The project has developed activities to foster social and economic inclusion of the beneficiary population. Th</t>
    </r>
    <r>
      <rPr>
        <sz val="11"/>
        <color theme="3" tint="0.79998168889431442"/>
        <rFont val="Times New Roman"/>
        <family val="1"/>
      </rPr>
      <t>is is demonstrated through activities in component 3, since they contribute to reduce vulnerability to Climate Change. Community buy in can be clearly demonstrated in the investments made by community members in replicating the plans for adaptive infraestructure  beyond project investments with their own funds (see rating fot outcome 3.2).</t>
    </r>
    <r>
      <rPr>
        <sz val="11"/>
        <color theme="1"/>
        <rFont val="Times New Roman"/>
        <family val="1"/>
      </rPr>
      <t xml:space="preserve">
Management and approach with the community and teaching the importance of restoring ecosystems. To this end, the technical team has delivered workshops, and has created community-managed plant banks, which will be essential for the wetland rehabilitation process.  </t>
    </r>
    <r>
      <rPr>
        <sz val="11"/>
        <color theme="3"/>
        <rFont val="Times New Roman"/>
        <family val="1"/>
      </rPr>
      <t xml:space="preserve">                                                                                                   </t>
    </r>
    <r>
      <rPr>
        <sz val="11"/>
        <color rgb="FFFF0000"/>
        <rFont val="Times New Roman"/>
        <family val="1"/>
      </rPr>
      <t>Another successful aspect of the project is the visibility of women leadership. It is worth noticing the way the project has made women, who previously had no participation in their communities at all, become leaders of processes currently taking place in their communities. Additionally, they have decided to develop a rural women and climate change platform on an autonomous and free manner, a space where they can influence local public policies so that climate change matters are included in regional and local agendas.</t>
    </r>
  </si>
  <si>
    <r>
      <rPr>
        <sz val="11"/>
        <rFont val="Times New Roman"/>
        <family val="1"/>
      </rPr>
      <t>The project has succeeded in including and articulating climate change issues within development plans at the regional, departmental and local levels, contributing to the strengthening of issue-related institutions and providing continuity to the activities towards the management of climate change.
Currently in Córdoba, the CVS - Regional Environmental Entity (in its 2016-2019 plan, "Cordoba Hídrica y Biodiversa") has the program "Risk Management, Adaptation and Mitigation against Climate Change" in order to reduce the vulnerability of the territory. The program includes the project to start the implementation of the Departmental Plan for Adaptation to Climate Change.  This action plan incorporates the State Inter-agency Panel on Climate Change (MICC). This group has been meeting periodically with a portfolio of projects aimed at complying with climate change measures.
Corpomojana has been implementing initiatives in the municipalities under its influence in order to apply the policies for Adaptation to Climate Change, revising the Territorial Plans of Land Use in each municipality; it intends to verify the inclusion of the Adaptation to Climate Change policies in these planning instruments.
At the community level, there has been specialized training on climate variability and change for 115 rural promoters to adapt to climate change. Then, they replicate their knowledge with families in their communities, thus ensuring the implementation of the adaptation measures.  
Strengthening base-line organizations and incorporating climate issues into their work agendas ensures that communities’ processes continue to implement adaptation measures, as these partnerships are strengthening their capacity in the management of economic resources to continue the implementation</t>
    </r>
    <r>
      <rPr>
        <sz val="11"/>
        <color theme="3"/>
        <rFont val="Times New Roman"/>
        <family val="1"/>
      </rPr>
      <t xml:space="preserve">.                                                    </t>
    </r>
    <r>
      <rPr>
        <sz val="11"/>
        <color rgb="FFFF0000"/>
        <rFont val="Times New Roman"/>
        <family val="1"/>
      </rPr>
      <t xml:space="preserve">Measures developed by the project to ensure the project sustainability in the long term are:
Component 1. The establishment of a forecast and early warning system, located in Corpomojana and under the leadership of IDEAM. At least 10 years of operation of the center are expected to be guaranteed through funds coming from the Green Climate Fund and Corpomojana’s own resources. In the long term, local academia and regional associations are expected to financially support the center.
Regarding wetland ecosystem restoration, through the hard work on appropriation with communities and local environmental authorities, and the formation of a group of leaders in community ecosystem monitoring, long-term sustainable actions are ensured, also because communities already perceive benefits resulting from restoration.
In component 3, the establishment of seed banks and adapted productive system management training, as well as initiatives that generate other income sources, have caused great motivation in and commitment by families. </t>
    </r>
    <r>
      <rPr>
        <sz val="11"/>
        <color theme="3" tint="0.79998168889431442"/>
        <rFont val="Times New Roman"/>
        <family val="1"/>
      </rPr>
      <t>Community funds are in fact being used to upscale project investment as can be seen with adapted architecture.</t>
    </r>
    <r>
      <rPr>
        <sz val="11"/>
        <color rgb="FFFF0000"/>
        <rFont val="Times New Roman"/>
        <family val="1"/>
      </rPr>
      <t xml:space="preserve"> 
In component 4, the organizational and administrative capacity building provided to base organizations has helped them explore financing sources to support their community processes.</t>
    </r>
  </si>
  <si>
    <r>
      <rPr>
        <sz val="11"/>
        <rFont val="Times New Roman"/>
        <family val="1"/>
      </rPr>
      <t xml:space="preserve">Training for food processing, establishing food banks that can be preserved for times of both drought and flood. 
Water management for agricultural activities. This measure would contribute to reduce the impacts of drought on food production for self-consumption. 
Promotion of ecotourism as a measure that promotes the care of the environment and the conservation of biodiversity, through the exchange of local experiences and knowledge.  </t>
    </r>
    <r>
      <rPr>
        <sz val="11"/>
        <color theme="3" tint="0.79998168889431442"/>
        <rFont val="Times New Roman"/>
        <family val="1"/>
      </rPr>
      <t xml:space="preserve">Recognizing the unique challenges in the region in terms of accesibility would have enabled the project to identify vendors for the adaptive archiecture perhaps sooner. However, corrective measures where taken (including field visits by potential suppliers) and proved to be adequete. </t>
    </r>
    <r>
      <rPr>
        <sz val="11"/>
        <rFont val="Times New Roman"/>
        <family val="1"/>
      </rPr>
      <t xml:space="preserve">    </t>
    </r>
    <r>
      <rPr>
        <sz val="11"/>
        <color theme="3"/>
        <rFont val="Times New Roman"/>
        <family val="1"/>
      </rPr>
      <t xml:space="preserve">                                                                                                                                                                                                                                        The project has managed to mobilize national, regional and local institutions for the purpose of identifying better practices on climate change adaptation. This has allowed identifying flexible efficient forms that have caused positive impacts on inhabitants of the project work zone.</t>
    </r>
  </si>
  <si>
    <r>
      <rPr>
        <sz val="11"/>
        <color theme="1"/>
        <rFont val="Times New Roman"/>
        <family val="1"/>
      </rPr>
      <t>The technical and territory information generated by the project has contributed to the formulation of La Mojana action plan, which is led by the National Adaptation Fund.
Similarly, the information and lessons learned from the project have served as the basis for the formulation of an adaptation project to be presented to the Green Climate Fund, which is intended to benefit the 11 municipalities of La Mojana.</t>
    </r>
    <r>
      <rPr>
        <sz val="11"/>
        <color theme="3"/>
        <rFont val="Times New Roman"/>
        <family val="1"/>
      </rPr>
      <t xml:space="preserve"> 
</t>
    </r>
    <r>
      <rPr>
        <sz val="11"/>
        <color rgb="FFFF0000"/>
        <rFont val="Times New Roman"/>
        <family val="1"/>
      </rPr>
      <t xml:space="preserve">The adaptive approach of the project allowed certain degree of flexibility in the integration of technical knowledge and ancestral and local knowledge. This was greatly helpful for the project, because insofar as communities perceive that their knowledge and suggestions are taken into consideration while planning, a greater sense of belonging to project actions and a greater commitment are generated. </t>
    </r>
    <r>
      <rPr>
        <sz val="11"/>
        <color theme="3" tint="0.79998168889431442"/>
        <rFont val="Times New Roman"/>
        <family val="1"/>
      </rPr>
      <t xml:space="preserve">This has generated confidence in the projects results and facilitated the design and upscale of the project with GCF funds. </t>
    </r>
  </si>
  <si>
    <t>PLANNED EXPENDITURE SCHEDULE (1 APRIL 2019- 1 JANUARY 2020)</t>
  </si>
  <si>
    <t>Please on the side from column J</t>
  </si>
  <si>
    <t>Note: According to UNDP current policies, the investment income earned will be used primarily to fund country programme support activities, including project formulation, knowledge codification and dissemination and related activities.  For investment income earned on Adaptation Funded projects, UNDP-GEF plans to use the amount following UNDP policy.</t>
  </si>
  <si>
    <r>
      <t xml:space="preserve">This risk remains at medium level. The project continues with its training work for the protection and conservation of natural resources, and the actions of wetland recovery and establishment of agrosilvopastoral systems have been used to increase the level of commitment and awareness in relation to this issue. 108 letters of commitment have been signed with owners of the areas where the project promotes such actions, and 1,125 environmental and social safeguards have been signed, in which families commit to caring for the La Mojana ecosystem.                                                                                     
</t>
    </r>
    <r>
      <rPr>
        <sz val="10"/>
        <color rgb="FFFF0000"/>
        <rFont val="Times New Roman"/>
        <family val="1"/>
      </rPr>
      <t>This risk is now considered to be low (previously set to medium)  due to the positive impact of the project on big producers thanks to wetland recovery activities, agrosilvopastoral systems, and hydraulic works for flood control, an example of which is the willingness showed by five big producers to replicate these activities in their lands and the signing of agreements for the protection of areas where the project has been performing these activities.</t>
    </r>
  </si>
  <si>
    <r>
      <rPr>
        <sz val="11"/>
        <rFont val="Times New Roman"/>
        <family val="1"/>
      </rPr>
      <t>Structural measures for rain water harvest are highly replicable since their construction is simple; costs are relatively low compared to the benefits, especially because they solve the problem of safe water supply. 
Community measures to monitor water levels in creeks are a highly replicable measure because communities can independently monitor possible floods or droughts.
Operating rice mills and rice grain dryers guarantees managing the post- harvest and conserving the product. This measure ensures food safety to families during severe climate seasons. 
Training actions carried out in component 4: the good acceptance among local stakeholders allows defining the ongoing training strategy carried out in partnership with local universities. The training process addresses issues about the project and other issues of community interest to strengthen and facilitate the appropriation processes for the adaptation to climate change</t>
    </r>
    <r>
      <rPr>
        <sz val="11"/>
        <color theme="3"/>
        <rFont val="Times New Roman"/>
        <family val="1"/>
      </rPr>
      <t xml:space="preserve">.                                                                                                                                                                                   </t>
    </r>
    <r>
      <rPr>
        <sz val="11"/>
        <color rgb="FFFF0000"/>
        <rFont val="Times New Roman"/>
        <family val="1"/>
      </rPr>
      <t xml:space="preserve">  There is a high potential for measures taken by the project to replicated. Community appropriation has been an important aspect of this project and its implementation in the region outside of project beneficiaries has been seen particularly in the case of wetland restoation actions being now agreed upon by 5 large producers that have seen the benefits of the project's approach. In terms of the architectural plans for the resilient community centers these have been approrpiated by community members that have gone to replicate the model with their own resources. The experience of community seed banks has also demonstrated to have a high value and UNDP is exploring its replication in a project in El Salvador. GCF funds will also allow for the upscale of best practices  wuch as the investment in household producitive gardens, the approach to wetland management and the implementation of household water solutions (water tanks) in the entire La Mojana area. Information derived from the seedbanks will also be replicated and systematized for the development of technological packages that will allow for wider replication not only in La Mojana but in similarly affected areas in the country.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</si>
</sst>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 #,##0_-;_-* &quot;-&quot;_-;_-@_-"/>
    <numFmt numFmtId="165" formatCode="_-* #,##0.00_-;\-* #,##0.00_-;_-* &quot;-&quot;??_-;_-@_-"/>
    <numFmt numFmtId="166" formatCode="_-&quot;$&quot;* #,##0_-;\-&quot;$&quot;* #,##0_-;_-&quot;$&quot;* &quot;-&quot;_-;_-@_-"/>
    <numFmt numFmtId="167" formatCode="_-&quot;$&quot;* #,##0.00_-;\-&quot;$&quot;* #,##0.00_-;_-&quot;$&quot;* &quot;-&quot;??_-;_-@_-"/>
    <numFmt numFmtId="168" formatCode="dd\-mmm\-yyyy"/>
    <numFmt numFmtId="171" formatCode="_-* #,##0_-;\-* #,##0_-;_-* &quot;-&quot;??_-;_-@_-"/>
    <numFmt numFmtId="172" formatCode="_-* #,##0.00_-;\-* #,##0.00_-;_-* &quot;-&quot;_-;_-@_-"/>
  </numFmts>
  <fonts count="98" x14ac:knownFonts="1">
    <font>
      <sz val="11"/>
      <color theme="1"/>
      <name val="Calibri"/>
      <family val="2"/>
      <scheme val="minor"/>
    </font>
    <font>
      <sz val="10"/>
      <color theme="1"/>
      <name val="Arial"/>
      <family val="2"/>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0"/>
      <name val="Times New Roman"/>
      <family val="1"/>
    </font>
    <font>
      <b/>
      <sz val="10"/>
      <color theme="1"/>
      <name val="Times New Roman"/>
      <family val="1"/>
    </font>
    <font>
      <b/>
      <sz val="10"/>
      <color indexed="8"/>
      <name val="Times New Roman"/>
      <family val="1"/>
    </font>
    <font>
      <sz val="10"/>
      <color indexed="8"/>
      <name val="Times New Roman"/>
      <family val="1"/>
    </font>
    <font>
      <sz val="10"/>
      <color theme="1"/>
      <name val="Times New Roman"/>
      <family val="1"/>
    </font>
    <font>
      <sz val="11"/>
      <name val="Calibri"/>
      <family val="2"/>
      <scheme val="minor"/>
    </font>
    <font>
      <sz val="10"/>
      <color theme="1"/>
      <name val="Calibri"/>
      <family val="2"/>
      <scheme val="minor"/>
    </font>
    <font>
      <sz val="11"/>
      <color rgb="FF000000"/>
      <name val="Calibri"/>
      <family val="2"/>
    </font>
    <font>
      <b/>
      <sz val="10"/>
      <name val="Times New Roman"/>
      <family val="1"/>
    </font>
    <font>
      <sz val="10"/>
      <color indexed="10"/>
      <name val="Times New Roman"/>
      <family val="1"/>
    </font>
    <font>
      <sz val="10"/>
      <color theme="1"/>
      <name val="Arial Narrow"/>
      <family val="2"/>
    </font>
    <font>
      <b/>
      <sz val="10"/>
      <color theme="1"/>
      <name val="Calibri"/>
      <family val="2"/>
      <scheme val="minor"/>
    </font>
    <font>
      <b/>
      <sz val="10"/>
      <color theme="1"/>
      <name val="Arial Narrow"/>
      <family val="2"/>
    </font>
    <font>
      <b/>
      <i/>
      <sz val="11"/>
      <name val="Times New Roman"/>
      <family val="1"/>
    </font>
    <font>
      <sz val="10"/>
      <color theme="3"/>
      <name val="Times New Roman"/>
      <family val="1"/>
    </font>
    <font>
      <sz val="9"/>
      <color indexed="8"/>
      <name val="Times New Roman"/>
      <family val="1"/>
    </font>
    <font>
      <sz val="9"/>
      <name val="Times New Roman"/>
      <family val="1"/>
    </font>
    <font>
      <b/>
      <sz val="9"/>
      <name val="Times New Roman"/>
      <family val="1"/>
    </font>
    <font>
      <sz val="9"/>
      <color theme="1"/>
      <name val="Calibri"/>
      <family val="2"/>
      <scheme val="minor"/>
    </font>
    <font>
      <sz val="10"/>
      <color rgb="FFFF0000"/>
      <name val="Times New Roman"/>
      <family val="1"/>
    </font>
    <font>
      <b/>
      <sz val="11"/>
      <color rgb="FFFF0000"/>
      <name val="Times New Roman"/>
      <family val="1"/>
    </font>
    <font>
      <sz val="11"/>
      <color theme="3"/>
      <name val="Times New Roman"/>
      <family val="1"/>
    </font>
    <font>
      <sz val="11"/>
      <color theme="4" tint="-0.24994659260841701"/>
      <name val="Times New Roman"/>
      <family val="1"/>
    </font>
    <font>
      <sz val="11"/>
      <color rgb="FFFF0000"/>
      <name val="Times New Roman"/>
      <family val="1"/>
    </font>
    <font>
      <sz val="11"/>
      <color theme="4" tint="-0.49995422223578601"/>
      <name val="Times New Roman"/>
      <family val="1"/>
    </font>
    <font>
      <sz val="10"/>
      <color rgb="FF0070C0"/>
      <name val="Times New Roman"/>
      <family val="1"/>
    </font>
    <font>
      <sz val="11"/>
      <color rgb="FFFF0000"/>
      <name val="Calibri"/>
      <family val="2"/>
      <scheme val="minor"/>
    </font>
    <font>
      <sz val="11"/>
      <color rgb="FF376092"/>
      <name val="Times New Roman"/>
      <family val="1"/>
    </font>
    <font>
      <sz val="11"/>
      <color rgb="FF1F497D"/>
      <name val="Times New Roman"/>
      <family val="1"/>
    </font>
    <font>
      <sz val="10"/>
      <color rgb="FF000000"/>
      <name val="Times New Roman"/>
      <family val="1"/>
    </font>
    <font>
      <sz val="10"/>
      <color rgb="FF1F497D"/>
      <name val="Times New Roman"/>
      <family val="1"/>
    </font>
    <font>
      <sz val="11"/>
      <color theme="1"/>
      <name val="Calibri"/>
      <family val="2"/>
      <scheme val="minor"/>
    </font>
    <font>
      <u/>
      <sz val="11"/>
      <color theme="10"/>
      <name val="Calibri"/>
      <family val="2"/>
      <scheme val="minor"/>
    </font>
    <font>
      <sz val="20"/>
      <name val="Calibri"/>
      <family val="2"/>
      <scheme val="minor"/>
    </font>
    <font>
      <b/>
      <sz val="11"/>
      <name val="Calibri"/>
      <family val="2"/>
      <scheme val="minor"/>
    </font>
    <font>
      <b/>
      <sz val="9"/>
      <name val="Calibri"/>
      <family val="2"/>
      <scheme val="minor"/>
    </font>
    <font>
      <sz val="9"/>
      <name val="Calibri"/>
      <family val="2"/>
      <scheme val="minor"/>
    </font>
    <font>
      <b/>
      <sz val="10"/>
      <color theme="9" tint="-0.499984740745262"/>
      <name val="Times New Roman"/>
      <family val="1"/>
    </font>
    <font>
      <sz val="10"/>
      <color theme="9" tint="-0.499984740745262"/>
      <name val="Times New Roman"/>
      <family val="1"/>
    </font>
    <font>
      <sz val="9"/>
      <color rgb="FFFF0000"/>
      <name val="Calibri"/>
      <family val="2"/>
      <scheme val="minor"/>
    </font>
    <font>
      <b/>
      <sz val="9"/>
      <color rgb="FFFF0000"/>
      <name val="Calibri"/>
      <family val="2"/>
      <scheme val="minor"/>
    </font>
    <font>
      <b/>
      <i/>
      <sz val="11"/>
      <color rgb="FFFF0000"/>
      <name val="Calibri"/>
      <family val="2"/>
      <scheme val="minor"/>
    </font>
    <font>
      <i/>
      <sz val="11"/>
      <color rgb="FFFF0000"/>
      <name val="Calibri"/>
      <family val="2"/>
      <scheme val="minor"/>
    </font>
    <font>
      <sz val="9"/>
      <color indexed="81"/>
      <name val="Tahoma"/>
      <family val="2"/>
    </font>
    <font>
      <b/>
      <sz val="9"/>
      <color indexed="81"/>
      <name val="Tahoma"/>
      <family val="2"/>
    </font>
    <font>
      <sz val="10"/>
      <color rgb="FF00B050"/>
      <name val="Times New Roman"/>
      <family val="1"/>
    </font>
    <font>
      <i/>
      <sz val="10"/>
      <color rgb="FFFF0000"/>
      <name val="Times New Roman"/>
      <family val="1"/>
    </font>
    <font>
      <sz val="11"/>
      <color theme="3" tint="0.79998168889431442"/>
      <name val="Times New Roman"/>
      <family val="1"/>
    </font>
  </fonts>
  <fills count="21">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theme="0"/>
        <bgColor indexed="64"/>
      </patternFill>
    </fill>
    <fill>
      <patternFill patternType="solid">
        <fgColor theme="6" tint="-0.24994659260841701"/>
        <bgColor indexed="64"/>
      </patternFill>
    </fill>
    <fill>
      <patternFill patternType="solid">
        <fgColor theme="6" tint="0.59996337778862885"/>
        <bgColor indexed="64"/>
      </patternFill>
    </fill>
    <fill>
      <patternFill patternType="solid">
        <fgColor rgb="FFFFF4C5"/>
        <bgColor indexed="64"/>
      </patternFill>
    </fill>
    <fill>
      <patternFill patternType="solid">
        <fgColor theme="4" tint="0.79995117038483843"/>
        <bgColor indexed="64"/>
      </patternFill>
    </fill>
    <fill>
      <patternFill patternType="solid">
        <fgColor rgb="FF92D050"/>
        <bgColor indexed="64"/>
      </patternFill>
    </fill>
    <fill>
      <patternFill patternType="solid">
        <fgColor theme="2"/>
        <bgColor indexed="64"/>
      </patternFill>
    </fill>
    <fill>
      <patternFill patternType="solid">
        <fgColor rgb="FFC6EFCE"/>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EB9C"/>
      </patternFill>
    </fill>
    <fill>
      <patternFill patternType="solid">
        <fgColor rgb="FFFFC7CE"/>
      </patternFill>
    </fill>
    <fill>
      <patternFill patternType="solid">
        <fgColor rgb="FFFFFF99"/>
        <bgColor indexed="64"/>
      </patternFill>
    </fill>
  </fills>
  <borders count="7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style="thin">
        <color auto="1"/>
      </top>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style="medium">
        <color auto="1"/>
      </top>
      <bottom/>
      <diagonal/>
    </border>
    <border>
      <left/>
      <right style="thin">
        <color auto="1"/>
      </right>
      <top/>
      <bottom style="thin">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medium">
        <color auto="1"/>
      </top>
      <bottom/>
      <diagonal/>
    </border>
    <border>
      <left style="thin">
        <color auto="1"/>
      </left>
      <right/>
      <top style="thin">
        <color auto="1"/>
      </top>
      <bottom style="medium">
        <color auto="1"/>
      </bottom>
      <diagonal/>
    </border>
    <border>
      <left/>
      <right style="thin">
        <color auto="1"/>
      </right>
      <top style="thin">
        <color auto="1"/>
      </top>
      <bottom/>
      <diagonal/>
    </border>
    <border>
      <left/>
      <right style="thin">
        <color auto="1"/>
      </right>
      <top/>
      <bottom/>
      <diagonal/>
    </border>
    <border>
      <left style="medium">
        <color auto="1"/>
      </left>
      <right/>
      <top style="medium">
        <color auto="1"/>
      </top>
      <bottom style="thin">
        <color auto="1"/>
      </bottom>
      <diagonal/>
    </border>
    <border>
      <left style="medium">
        <color auto="1"/>
      </left>
      <right/>
      <top style="medium">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top style="medium">
        <color auto="1"/>
      </top>
      <bottom style="thin">
        <color auto="1"/>
      </bottom>
      <diagonal/>
    </border>
    <border>
      <left style="medium">
        <color auto="1"/>
      </left>
      <right style="thin">
        <color auto="1"/>
      </right>
      <top style="medium">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rgb="FF000000"/>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top/>
      <bottom style="thick">
        <color auto="1"/>
      </bottom>
      <diagonal/>
    </border>
  </borders>
  <cellStyleXfs count="16">
    <xf numFmtId="0" fontId="0" fillId="0" borderId="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165" fontId="81" fillId="0" borderId="0" applyFont="0" applyFill="0" applyBorder="0" applyAlignment="0" applyProtection="0"/>
    <xf numFmtId="0" fontId="82" fillId="0" borderId="0" applyNumberFormat="0" applyFill="0" applyBorder="0" applyAlignment="0" applyProtection="0"/>
    <xf numFmtId="0" fontId="38" fillId="11" borderId="0" applyNumberFormat="0" applyBorder="0" applyAlignment="0" applyProtection="0"/>
    <xf numFmtId="9" fontId="81" fillId="0" borderId="0" applyFont="0" applyFill="0" applyBorder="0" applyAlignment="0" applyProtection="0"/>
    <xf numFmtId="165" fontId="81" fillId="0" borderId="0" applyFont="0" applyFill="0" applyBorder="0" applyAlignment="0" applyProtection="0"/>
    <xf numFmtId="164" fontId="81" fillId="0" borderId="0" applyFont="0" applyFill="0" applyBorder="0" applyAlignment="0" applyProtection="0"/>
    <xf numFmtId="0" fontId="24" fillId="0" borderId="0" applyNumberFormat="0" applyFill="0" applyBorder="0" applyAlignment="0" applyProtection="0">
      <alignment vertical="top"/>
      <protection locked="0"/>
    </xf>
    <xf numFmtId="0" fontId="40" fillId="18" borderId="0" applyNumberFormat="0" applyBorder="0" applyAlignment="0" applyProtection="0"/>
    <xf numFmtId="0" fontId="38" fillId="11" borderId="0" applyNumberFormat="0" applyBorder="0" applyAlignment="0" applyProtection="0"/>
    <xf numFmtId="0" fontId="39" fillId="19" borderId="0" applyNumberFormat="0" applyBorder="0" applyAlignment="0" applyProtection="0"/>
  </cellStyleXfs>
  <cellXfs count="854">
    <xf numFmtId="0" fontId="0" fillId="0" borderId="0" xfId="0"/>
    <xf numFmtId="0" fontId="25" fillId="0" borderId="0" xfId="0" applyFont="1" applyFill="1" applyProtection="1"/>
    <xf numFmtId="0" fontId="25" fillId="0" borderId="0" xfId="0" applyFont="1" applyProtection="1"/>
    <xf numFmtId="0" fontId="2" fillId="0" borderId="0" xfId="0" applyFont="1" applyFill="1" applyProtection="1"/>
    <xf numFmtId="0" fontId="4" fillId="0" borderId="0" xfId="0" applyFont="1" applyProtection="1"/>
    <xf numFmtId="0" fontId="7" fillId="0" borderId="0" xfId="0" applyFont="1" applyFill="1" applyProtection="1"/>
    <xf numFmtId="0" fontId="9"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xf numFmtId="0" fontId="8" fillId="0" borderId="0" xfId="0" applyFont="1" applyFill="1" applyBorder="1" applyProtection="1"/>
    <xf numFmtId="0" fontId="2" fillId="0" borderId="0" xfId="0" applyFont="1" applyFill="1" applyBorder="1" applyAlignment="1" applyProtection="1">
      <alignment vertical="top" wrapText="1"/>
    </xf>
    <xf numFmtId="0" fontId="2" fillId="4" borderId="1" xfId="0" applyFont="1" applyFill="1" applyBorder="1" applyAlignment="1" applyProtection="1">
      <alignment horizontal="left" vertical="top" wrapText="1"/>
      <protection locked="0"/>
    </xf>
    <xf numFmtId="1" fontId="2" fillId="4" borderId="2" xfId="0" applyNumberFormat="1" applyFont="1" applyFill="1" applyBorder="1" applyAlignment="1" applyProtection="1">
      <alignment horizontal="left"/>
      <protection locked="0"/>
    </xf>
    <xf numFmtId="1" fontId="2" fillId="4" borderId="3" xfId="0" applyNumberFormat="1" applyFont="1" applyFill="1" applyBorder="1" applyAlignment="1" applyProtection="1">
      <alignment horizontal="left"/>
      <protection locked="0"/>
    </xf>
    <xf numFmtId="0" fontId="2" fillId="4" borderId="3" xfId="0" applyFont="1" applyFill="1" applyBorder="1" applyProtection="1">
      <protection locked="0"/>
    </xf>
    <xf numFmtId="0" fontId="2" fillId="4" borderId="2" xfId="0" applyFont="1" applyFill="1" applyBorder="1" applyProtection="1">
      <protection locked="0"/>
    </xf>
    <xf numFmtId="168" fontId="2" fillId="4" borderId="4" xfId="0" applyNumberFormat="1" applyFont="1" applyFill="1" applyBorder="1" applyAlignment="1" applyProtection="1">
      <alignment horizontal="left"/>
      <protection locked="0"/>
    </xf>
    <xf numFmtId="0" fontId="3" fillId="0" borderId="0" xfId="0" applyFont="1" applyFill="1" applyBorder="1" applyAlignment="1" applyProtection="1">
      <alignment vertical="top" wrapText="1"/>
    </xf>
    <xf numFmtId="0" fontId="17" fillId="4" borderId="1" xfId="0" applyFont="1" applyFill="1" applyBorder="1" applyAlignment="1" applyProtection="1">
      <alignment vertical="top" wrapText="1"/>
    </xf>
    <xf numFmtId="0" fontId="17" fillId="4" borderId="1" xfId="0" applyFont="1" applyFill="1" applyBorder="1" applyAlignment="1" applyProtection="1">
      <alignment horizontal="center" vertical="top" wrapText="1"/>
    </xf>
    <xf numFmtId="0" fontId="28" fillId="5" borderId="7" xfId="0" applyFont="1" applyFill="1" applyBorder="1" applyAlignment="1">
      <alignment horizontal="center" vertical="center" wrapText="1"/>
    </xf>
    <xf numFmtId="0" fontId="18" fillId="6" borderId="8" xfId="0" applyFont="1" applyFill="1" applyBorder="1" applyAlignment="1" applyProtection="1">
      <alignment horizontal="left" vertical="top" wrapText="1"/>
    </xf>
    <xf numFmtId="0" fontId="27" fillId="6" borderId="9" xfId="0" applyFont="1" applyFill="1" applyBorder="1" applyAlignment="1" applyProtection="1">
      <alignment vertical="top" wrapText="1"/>
    </xf>
    <xf numFmtId="0" fontId="2" fillId="6" borderId="10" xfId="0" applyFont="1" applyFill="1" applyBorder="1" applyProtection="1"/>
    <xf numFmtId="0" fontId="2" fillId="6" borderId="0" xfId="0" applyFont="1" applyFill="1" applyBorder="1" applyProtection="1"/>
    <xf numFmtId="0" fontId="2" fillId="6" borderId="11" xfId="0" applyFont="1" applyFill="1" applyBorder="1" applyAlignment="1" applyProtection="1">
      <alignment vertical="top" wrapText="1"/>
    </xf>
    <xf numFmtId="0" fontId="2" fillId="6" borderId="12" xfId="0" applyFont="1" applyFill="1" applyBorder="1" applyProtection="1"/>
    <xf numFmtId="0" fontId="16" fillId="6" borderId="10" xfId="0" applyFont="1" applyFill="1" applyBorder="1" applyAlignment="1" applyProtection="1">
      <alignment vertical="top" wrapText="1"/>
    </xf>
    <xf numFmtId="0" fontId="16" fillId="6" borderId="13" xfId="0" applyFont="1" applyFill="1" applyBorder="1" applyAlignment="1" applyProtection="1">
      <alignment vertical="top" wrapText="1"/>
    </xf>
    <xf numFmtId="0" fontId="16" fillId="6" borderId="0" xfId="0" applyFont="1" applyFill="1" applyBorder="1" applyProtection="1"/>
    <xf numFmtId="0" fontId="16" fillId="6" borderId="0" xfId="0" applyFont="1" applyFill="1" applyBorder="1" applyAlignment="1" applyProtection="1">
      <alignment vertical="top" wrapText="1"/>
    </xf>
    <xf numFmtId="0" fontId="17" fillId="6" borderId="0" xfId="0" applyFont="1" applyFill="1" applyBorder="1" applyAlignment="1" applyProtection="1">
      <alignment vertical="top" wrapText="1"/>
    </xf>
    <xf numFmtId="0" fontId="8" fillId="6" borderId="14" xfId="0" applyFont="1" applyFill="1" applyBorder="1" applyAlignment="1" applyProtection="1">
      <alignment vertical="top" wrapText="1"/>
    </xf>
    <xf numFmtId="0" fontId="8" fillId="6" borderId="11" xfId="0" applyFont="1" applyFill="1" applyBorder="1" applyAlignment="1" applyProtection="1">
      <alignment vertical="top" wrapText="1"/>
    </xf>
    <xf numFmtId="0" fontId="8" fillId="6" borderId="12" xfId="0" applyFont="1" applyFill="1" applyBorder="1" applyAlignment="1" applyProtection="1">
      <alignment vertical="top" wrapText="1"/>
    </xf>
    <xf numFmtId="0" fontId="25" fillId="6" borderId="15" xfId="0" applyFont="1" applyFill="1" applyBorder="1"/>
    <xf numFmtId="0" fontId="25" fillId="6" borderId="16" xfId="0" applyFont="1" applyFill="1" applyBorder="1"/>
    <xf numFmtId="0" fontId="2" fillId="6" borderId="10" xfId="0" applyFont="1" applyFill="1" applyBorder="1" applyAlignment="1" applyProtection="1">
      <alignment vertical="top" wrapText="1"/>
    </xf>
    <xf numFmtId="0" fontId="2" fillId="6" borderId="0" xfId="0" applyFont="1" applyFill="1" applyBorder="1" applyAlignment="1" applyProtection="1">
      <alignment vertical="top" wrapText="1"/>
    </xf>
    <xf numFmtId="0" fontId="2" fillId="6" borderId="12" xfId="0" applyFont="1" applyFill="1" applyBorder="1" applyAlignment="1" applyProtection="1">
      <alignment vertical="top" wrapText="1"/>
    </xf>
    <xf numFmtId="0" fontId="25" fillId="6" borderId="15" xfId="0" applyFont="1" applyFill="1" applyBorder="1" applyProtection="1"/>
    <xf numFmtId="0" fontId="25" fillId="6" borderId="16" xfId="0" applyFont="1" applyFill="1" applyBorder="1" applyProtection="1"/>
    <xf numFmtId="0" fontId="25" fillId="6" borderId="0" xfId="0" applyFont="1" applyFill="1" applyBorder="1" applyProtection="1"/>
    <xf numFmtId="0" fontId="25" fillId="6" borderId="10" xfId="0" applyFont="1" applyFill="1" applyBorder="1" applyProtection="1"/>
    <xf numFmtId="0" fontId="3" fillId="6" borderId="0" xfId="0" applyFont="1" applyFill="1" applyBorder="1" applyAlignment="1" applyProtection="1">
      <alignment horizontal="right" vertical="center"/>
    </xf>
    <xf numFmtId="0" fontId="3" fillId="6" borderId="0" xfId="0" applyFont="1" applyFill="1" applyBorder="1" applyAlignment="1" applyProtection="1">
      <alignment horizontal="right" vertical="top"/>
    </xf>
    <xf numFmtId="0" fontId="3" fillId="6" borderId="0" xfId="0" applyFont="1" applyFill="1" applyBorder="1" applyAlignment="1" applyProtection="1">
      <alignment horizontal="right"/>
    </xf>
    <xf numFmtId="0" fontId="7" fillId="6" borderId="10" xfId="0" applyFont="1" applyFill="1" applyBorder="1" applyProtection="1"/>
    <xf numFmtId="0" fontId="2" fillId="6" borderId="0" xfId="0" applyFont="1" applyFill="1" applyBorder="1" applyAlignment="1" applyProtection="1">
      <alignment horizontal="center"/>
    </xf>
    <xf numFmtId="0" fontId="3" fillId="6" borderId="0" xfId="0" applyFont="1" applyFill="1" applyBorder="1" applyProtection="1"/>
    <xf numFmtId="0" fontId="2" fillId="6" borderId="0" xfId="0" applyFont="1" applyFill="1" applyBorder="1" applyAlignment="1" applyProtection="1">
      <alignment horizontal="right"/>
    </xf>
    <xf numFmtId="0" fontId="2" fillId="6" borderId="11" xfId="0" applyFont="1" applyFill="1" applyBorder="1" applyProtection="1"/>
    <xf numFmtId="0" fontId="29" fillId="0" borderId="1" xfId="0" applyFont="1" applyBorder="1" applyAlignment="1">
      <alignment horizontal="center" readingOrder="1"/>
    </xf>
    <xf numFmtId="0" fontId="0" fillId="6" borderId="17" xfId="0" applyFill="1" applyBorder="1"/>
    <xf numFmtId="0" fontId="0" fillId="6" borderId="15" xfId="0" applyFill="1" applyBorder="1"/>
    <xf numFmtId="0" fontId="0" fillId="6" borderId="16" xfId="0" applyFill="1" applyBorder="1"/>
    <xf numFmtId="0" fontId="0" fillId="6" borderId="13" xfId="0" applyFill="1" applyBorder="1"/>
    <xf numFmtId="0" fontId="25" fillId="6" borderId="17" xfId="0" applyFont="1" applyFill="1" applyBorder="1"/>
    <xf numFmtId="0" fontId="25" fillId="6" borderId="13" xfId="0" applyFont="1" applyFill="1" applyBorder="1"/>
    <xf numFmtId="0" fontId="25" fillId="6" borderId="10" xfId="0" applyFont="1" applyFill="1" applyBorder="1"/>
    <xf numFmtId="0" fontId="31" fillId="6" borderId="0" xfId="0" applyFont="1" applyFill="1" applyBorder="1"/>
    <xf numFmtId="0" fontId="32" fillId="6" borderId="0" xfId="0" applyFont="1" applyFill="1" applyBorder="1"/>
    <xf numFmtId="0" fontId="31" fillId="0" borderId="18" xfId="0" applyFont="1" applyFill="1" applyBorder="1" applyAlignment="1">
      <alignment vertical="top" wrapText="1"/>
    </xf>
    <xf numFmtId="0" fontId="31" fillId="0" borderId="19" xfId="0" applyFont="1" applyFill="1" applyBorder="1" applyAlignment="1">
      <alignment vertical="top" wrapText="1"/>
    </xf>
    <xf numFmtId="0" fontId="31" fillId="0" borderId="1" xfId="0" applyFont="1" applyFill="1" applyBorder="1" applyAlignment="1">
      <alignment vertical="top" wrapText="1"/>
    </xf>
    <xf numFmtId="0" fontId="25" fillId="0" borderId="1" xfId="0" applyFont="1" applyFill="1" applyBorder="1" applyAlignment="1">
      <alignment vertical="top" wrapText="1"/>
    </xf>
    <xf numFmtId="0" fontId="25" fillId="6" borderId="11" xfId="0" applyFont="1" applyFill="1" applyBorder="1"/>
    <xf numFmtId="0" fontId="33" fillId="0" borderId="1" xfId="0" applyFont="1" applyFill="1" applyBorder="1" applyAlignment="1">
      <alignment horizontal="center" vertical="top" wrapText="1"/>
    </xf>
    <xf numFmtId="0" fontId="33" fillId="0" borderId="20" xfId="0" applyFont="1" applyFill="1" applyBorder="1" applyAlignment="1">
      <alignment horizontal="center" vertical="top" wrapText="1"/>
    </xf>
    <xf numFmtId="0" fontId="33" fillId="0" borderId="1" xfId="0" applyFont="1" applyFill="1" applyBorder="1" applyAlignment="1">
      <alignment horizontal="center" vertical="top"/>
    </xf>
    <xf numFmtId="1" fontId="2" fillId="4" borderId="21" xfId="0" applyNumberFormat="1" applyFont="1" applyFill="1" applyBorder="1" applyAlignment="1" applyProtection="1">
      <alignment horizontal="left"/>
      <protection locked="0"/>
    </xf>
    <xf numFmtId="0" fontId="25" fillId="0" borderId="0" xfId="0" applyFont="1" applyFill="1" applyAlignment="1" applyProtection="1">
      <alignment horizontal="right"/>
    </xf>
    <xf numFmtId="0" fontId="25" fillId="6" borderId="17" xfId="0" applyFont="1" applyFill="1" applyBorder="1" applyAlignment="1" applyProtection="1">
      <alignment horizontal="right"/>
    </xf>
    <xf numFmtId="0" fontId="25" fillId="6" borderId="15" xfId="0" applyFont="1" applyFill="1" applyBorder="1" applyAlignment="1" applyProtection="1">
      <alignment horizontal="right"/>
    </xf>
    <xf numFmtId="0" fontId="25" fillId="6" borderId="13" xfId="0" applyFont="1" applyFill="1" applyBorder="1" applyAlignment="1" applyProtection="1">
      <alignment horizontal="right"/>
    </xf>
    <xf numFmtId="0" fontId="25" fillId="6" borderId="0" xfId="0" applyFont="1" applyFill="1" applyBorder="1" applyAlignment="1" applyProtection="1">
      <alignment horizontal="right"/>
    </xf>
    <xf numFmtId="0" fontId="2" fillId="6" borderId="13" xfId="0" applyFont="1" applyFill="1" applyBorder="1" applyAlignment="1" applyProtection="1">
      <alignment horizontal="right"/>
    </xf>
    <xf numFmtId="0" fontId="2" fillId="6" borderId="13" xfId="0" applyFont="1" applyFill="1" applyBorder="1" applyAlignment="1" applyProtection="1">
      <alignment horizontal="right" vertical="top" wrapText="1"/>
    </xf>
    <xf numFmtId="0" fontId="34" fillId="6" borderId="0" xfId="0" applyFont="1" applyFill="1" applyBorder="1" applyAlignment="1" applyProtection="1">
      <alignment horizontal="right"/>
    </xf>
    <xf numFmtId="0" fontId="5" fillId="6" borderId="0" xfId="0" applyFont="1" applyFill="1" applyBorder="1" applyAlignment="1" applyProtection="1">
      <alignment horizontal="right"/>
    </xf>
    <xf numFmtId="0" fontId="6" fillId="6" borderId="0" xfId="0" applyFont="1" applyFill="1" applyBorder="1" applyAlignment="1" applyProtection="1">
      <alignment horizontal="right"/>
    </xf>
    <xf numFmtId="0" fontId="2" fillId="6" borderId="14" xfId="0" applyFont="1" applyFill="1" applyBorder="1" applyAlignment="1" applyProtection="1">
      <alignment horizontal="right"/>
    </xf>
    <xf numFmtId="0" fontId="2" fillId="6" borderId="11" xfId="0" applyFont="1" applyFill="1" applyBorder="1" applyAlignment="1" applyProtection="1">
      <alignment horizontal="right"/>
    </xf>
    <xf numFmtId="0" fontId="25" fillId="6" borderId="14" xfId="0" applyFont="1" applyFill="1" applyBorder="1"/>
    <xf numFmtId="0" fontId="25" fillId="6" borderId="12" xfId="0" applyFont="1" applyFill="1" applyBorder="1"/>
    <xf numFmtId="0" fontId="0" fillId="0" borderId="0" xfId="0" applyProtection="1"/>
    <xf numFmtId="0" fontId="0" fillId="3" borderId="1" xfId="0" applyFill="1" applyBorder="1" applyProtection="1">
      <protection locked="0"/>
    </xf>
    <xf numFmtId="0" fontId="0" fillId="0" borderId="9" xfId="0" applyBorder="1" applyProtection="1"/>
    <xf numFmtId="0" fontId="44" fillId="0" borderId="5" xfId="0" applyFont="1" applyBorder="1" applyAlignment="1" applyProtection="1">
      <alignment horizontal="left" vertical="center"/>
    </xf>
    <xf numFmtId="0" fontId="44" fillId="0" borderId="25" xfId="0" applyFont="1" applyBorder="1" applyAlignment="1" applyProtection="1">
      <alignment horizontal="left" vertical="center"/>
    </xf>
    <xf numFmtId="0" fontId="40" fillId="7" borderId="6" xfId="5" applyFont="1" applyFill="1" applyBorder="1" applyAlignment="1" applyProtection="1">
      <alignment horizontal="center" vertical="center"/>
      <protection locked="0"/>
    </xf>
    <xf numFmtId="0" fontId="45" fillId="7" borderId="6" xfId="5" applyFont="1" applyFill="1" applyBorder="1" applyAlignment="1" applyProtection="1">
      <alignment horizontal="center" vertical="center"/>
      <protection locked="0"/>
    </xf>
    <xf numFmtId="0" fontId="45" fillId="7" borderId="26" xfId="5" applyFont="1" applyFill="1" applyBorder="1" applyAlignment="1" applyProtection="1">
      <alignment horizontal="center" vertical="center"/>
      <protection locked="0"/>
    </xf>
    <xf numFmtId="0" fontId="46" fillId="0" borderId="6" xfId="0" applyFont="1" applyBorder="1" applyAlignment="1" applyProtection="1">
      <alignment horizontal="left" vertical="center"/>
    </xf>
    <xf numFmtId="0" fontId="46" fillId="0" borderId="23" xfId="0" applyFont="1" applyBorder="1" applyAlignment="1" applyProtection="1">
      <alignment horizontal="left" vertical="center"/>
    </xf>
    <xf numFmtId="10" fontId="45" fillId="7" borderId="6" xfId="5" applyNumberFormat="1" applyFont="1" applyFill="1" applyBorder="1" applyAlignment="1" applyProtection="1">
      <alignment horizontal="center" vertical="center"/>
      <protection locked="0"/>
    </xf>
    <xf numFmtId="10" fontId="45" fillId="7" borderId="26" xfId="5"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0" borderId="6" xfId="0" applyFont="1" applyFill="1" applyBorder="1" applyAlignment="1" applyProtection="1">
      <alignment vertical="center" wrapText="1"/>
    </xf>
    <xf numFmtId="0" fontId="40" fillId="3" borderId="6" xfId="5" applyBorder="1" applyAlignment="1" applyProtection="1">
      <alignment wrapText="1"/>
      <protection locked="0"/>
    </xf>
    <xf numFmtId="0" fontId="40" fillId="7" borderId="6" xfId="5" applyFill="1" applyBorder="1" applyAlignment="1" applyProtection="1">
      <alignment wrapText="1"/>
      <protection locked="0"/>
    </xf>
    <xf numFmtId="0" fontId="47" fillId="4" borderId="6" xfId="0" applyFont="1" applyFill="1" applyBorder="1" applyAlignment="1" applyProtection="1">
      <alignment vertical="center" wrapText="1"/>
    </xf>
    <xf numFmtId="10" fontId="40" fillId="3" borderId="6" xfId="5" applyNumberFormat="1" applyBorder="1" applyAlignment="1" applyProtection="1">
      <alignment horizontal="center" vertical="center" wrapText="1"/>
      <protection locked="0"/>
    </xf>
    <xf numFmtId="10" fontId="40" fillId="7" borderId="6" xfId="5" applyNumberFormat="1" applyFill="1" applyBorder="1" applyAlignment="1" applyProtection="1">
      <alignment horizontal="center" vertical="center" wrapText="1"/>
      <protection locked="0"/>
    </xf>
    <xf numFmtId="0" fontId="48" fillId="3" borderId="29" xfId="5" applyFont="1" applyBorder="1" applyAlignment="1" applyProtection="1">
      <alignment vertical="center" wrapText="1"/>
      <protection locked="0"/>
    </xf>
    <xf numFmtId="0" fontId="48" fillId="3" borderId="6" xfId="5" applyFont="1" applyBorder="1" applyAlignment="1" applyProtection="1">
      <alignment horizontal="center" vertical="center"/>
      <protection locked="0"/>
    </xf>
    <xf numFmtId="0" fontId="48" fillId="3" borderId="26" xfId="5" applyFont="1" applyBorder="1" applyAlignment="1" applyProtection="1">
      <alignment horizontal="center" vertical="center"/>
      <protection locked="0"/>
    </xf>
    <xf numFmtId="0" fontId="48" fillId="7" borderId="6" xfId="5" applyFont="1" applyFill="1" applyBorder="1" applyAlignment="1" applyProtection="1">
      <alignment horizontal="center" vertical="center"/>
      <protection locked="0"/>
    </xf>
    <xf numFmtId="0" fontId="48" fillId="7" borderId="29" xfId="5" applyFont="1" applyFill="1" applyBorder="1" applyAlignment="1" applyProtection="1">
      <alignment vertical="center" wrapText="1"/>
      <protection locked="0"/>
    </xf>
    <xf numFmtId="0" fontId="48" fillId="7" borderId="26" xfId="5" applyFont="1" applyFill="1" applyBorder="1" applyAlignment="1" applyProtection="1">
      <alignment horizontal="center" vertical="center"/>
      <protection locked="0"/>
    </xf>
    <xf numFmtId="0" fontId="48" fillId="3" borderId="26" xfId="5" applyFont="1" applyBorder="1" applyAlignment="1" applyProtection="1">
      <alignment vertical="center"/>
      <protection locked="0"/>
    </xf>
    <xf numFmtId="0" fontId="48" fillId="7" borderId="26" xfId="5" applyFont="1" applyFill="1" applyBorder="1" applyAlignment="1" applyProtection="1">
      <alignment vertical="center"/>
      <protection locked="0"/>
    </xf>
    <xf numFmtId="0" fontId="48" fillId="3" borderId="30" xfId="5" applyFont="1" applyBorder="1" applyAlignment="1" applyProtection="1">
      <alignment vertical="center"/>
      <protection locked="0"/>
    </xf>
    <xf numFmtId="0" fontId="48" fillId="7" borderId="30" xfId="5"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0" fillId="3" borderId="6" xfId="5" applyBorder="1" applyAlignment="1" applyProtection="1">
      <alignment horizontal="center" vertical="center"/>
      <protection locked="0"/>
    </xf>
    <xf numFmtId="10" fontId="40" fillId="3" borderId="6" xfId="5" applyNumberFormat="1" applyBorder="1" applyAlignment="1" applyProtection="1">
      <alignment horizontal="center" vertical="center"/>
      <protection locked="0"/>
    </xf>
    <xf numFmtId="0" fontId="40" fillId="7" borderId="6" xfId="5" applyFill="1" applyBorder="1" applyAlignment="1" applyProtection="1">
      <alignment horizontal="center" vertical="center"/>
      <protection locked="0"/>
    </xf>
    <xf numFmtId="10" fontId="40" fillId="7" borderId="6" xfId="5" applyNumberFormat="1" applyFill="1" applyBorder="1" applyAlignment="1" applyProtection="1">
      <alignment horizontal="center" vertical="center"/>
      <protection locked="0"/>
    </xf>
    <xf numFmtId="0" fontId="40" fillId="3" borderId="6" xfId="5" applyBorder="1" applyProtection="1">
      <protection locked="0"/>
    </xf>
    <xf numFmtId="0" fontId="48" fillId="3" borderId="32" xfId="5" applyFont="1" applyBorder="1" applyAlignment="1" applyProtection="1">
      <alignment vertical="center" wrapText="1"/>
      <protection locked="0"/>
    </xf>
    <xf numFmtId="0" fontId="48" fillId="3" borderId="33" xfId="5" applyFont="1" applyBorder="1" applyAlignment="1" applyProtection="1">
      <alignment horizontal="center" vertical="center"/>
      <protection locked="0"/>
    </xf>
    <xf numFmtId="0" fontId="40" fillId="7" borderId="6" xfId="5" applyFill="1" applyBorder="1" applyProtection="1">
      <protection locked="0"/>
    </xf>
    <xf numFmtId="0" fontId="48" fillId="7" borderId="32" xfId="5" applyFont="1" applyFill="1" applyBorder="1" applyAlignment="1" applyProtection="1">
      <alignment vertical="center" wrapText="1"/>
      <protection locked="0"/>
    </xf>
    <xf numFmtId="0" fontId="48" fillId="7" borderId="33" xfId="5"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0" fillId="3" borderId="6" xfId="5" applyBorder="1" applyAlignment="1" applyProtection="1">
      <alignment vertical="center" wrapText="1"/>
      <protection locked="0"/>
    </xf>
    <xf numFmtId="0" fontId="40" fillId="3" borderId="29" xfId="5" applyBorder="1" applyAlignment="1" applyProtection="1">
      <alignment vertical="center" wrapText="1"/>
      <protection locked="0"/>
    </xf>
    <xf numFmtId="0" fontId="40" fillId="7" borderId="6" xfId="5" applyFill="1" applyBorder="1" applyAlignment="1" applyProtection="1">
      <alignment vertical="center" wrapText="1"/>
      <protection locked="0"/>
    </xf>
    <xf numFmtId="0" fontId="40" fillId="7" borderId="29" xfId="5" applyFill="1" applyBorder="1" applyAlignment="1" applyProtection="1">
      <alignment vertical="center" wrapText="1"/>
      <protection locked="0"/>
    </xf>
    <xf numFmtId="0" fontId="40" fillId="3" borderId="26" xfId="5" applyBorder="1" applyAlignment="1" applyProtection="1">
      <alignment horizontal="center" vertical="center"/>
      <protection locked="0"/>
    </xf>
    <xf numFmtId="0" fontId="40" fillId="7" borderId="26" xfId="5"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0" fillId="3" borderId="26" xfId="5" applyBorder="1" applyAlignment="1" applyProtection="1">
      <alignment vertical="center" wrapText="1"/>
      <protection locked="0"/>
    </xf>
    <xf numFmtId="0" fontId="40" fillId="7" borderId="26" xfId="5" applyFill="1" applyBorder="1" applyAlignment="1" applyProtection="1">
      <alignment vertical="center" wrapText="1"/>
      <protection locked="0"/>
    </xf>
    <xf numFmtId="0" fontId="40" fillId="3" borderId="36" xfId="5" applyBorder="1" applyAlignment="1" applyProtection="1">
      <protection locked="0"/>
    </xf>
    <xf numFmtId="10" fontId="40" fillId="3" borderId="31" xfId="5" applyNumberFormat="1" applyBorder="1" applyAlignment="1" applyProtection="1">
      <alignment horizontal="center" vertical="center"/>
      <protection locked="0"/>
    </xf>
    <xf numFmtId="0" fontId="40" fillId="7" borderId="36" xfId="5" applyFill="1" applyBorder="1" applyAlignment="1" applyProtection="1">
      <protection locked="0"/>
    </xf>
    <xf numFmtId="10" fontId="40" fillId="7" borderId="31" xfId="5" applyNumberFormat="1" applyFill="1" applyBorder="1" applyAlignment="1" applyProtection="1">
      <alignment horizontal="center" vertical="center"/>
      <protection locked="0"/>
    </xf>
    <xf numFmtId="0" fontId="48" fillId="3" borderId="6" xfId="5" applyFont="1" applyBorder="1" applyAlignment="1" applyProtection="1">
      <alignment horizontal="center" vertical="center" wrapText="1"/>
      <protection locked="0"/>
    </xf>
    <xf numFmtId="0" fontId="48" fillId="7" borderId="6" xfId="5" applyFont="1" applyFill="1" applyBorder="1" applyAlignment="1" applyProtection="1">
      <alignment horizontal="center" vertical="center" wrapText="1"/>
      <protection locked="0"/>
    </xf>
    <xf numFmtId="0" fontId="40" fillId="3" borderId="32" xfId="5" applyBorder="1" applyAlignment="1" applyProtection="1">
      <alignment vertical="center"/>
      <protection locked="0"/>
    </xf>
    <xf numFmtId="0" fontId="40" fillId="3" borderId="0" xfId="5" applyProtection="1"/>
    <xf numFmtId="0" fontId="39" fillId="2" borderId="0" xfId="4" applyProtection="1"/>
    <xf numFmtId="0" fontId="0" fillId="0" borderId="0" xfId="0" applyAlignment="1" applyProtection="1">
      <alignment wrapText="1"/>
    </xf>
    <xf numFmtId="0" fontId="40" fillId="7" borderId="23" xfId="5" applyFill="1" applyBorder="1" applyAlignment="1" applyProtection="1">
      <alignment vertical="center"/>
      <protection locked="0"/>
    </xf>
    <xf numFmtId="0" fontId="0" fillId="0" borderId="0" xfId="0" applyAlignment="1">
      <alignment vertical="center" wrapText="1"/>
    </xf>
    <xf numFmtId="0" fontId="17" fillId="4" borderId="1" xfId="0" applyFont="1" applyFill="1" applyBorder="1" applyAlignment="1" applyProtection="1">
      <alignment horizontal="center"/>
    </xf>
    <xf numFmtId="1" fontId="2" fillId="4" borderId="1" xfId="0" applyNumberFormat="1" applyFont="1" applyFill="1" applyBorder="1" applyAlignment="1" applyProtection="1">
      <alignment vertical="top" wrapText="1"/>
      <protection locked="0"/>
    </xf>
    <xf numFmtId="15" fontId="2" fillId="4" borderId="3" xfId="0" applyNumberFormat="1" applyFont="1" applyFill="1" applyBorder="1" applyAlignment="1" applyProtection="1">
      <alignment horizontal="left"/>
    </xf>
    <xf numFmtId="0" fontId="2" fillId="4" borderId="3" xfId="0" applyFont="1" applyFill="1" applyBorder="1" applyAlignment="1" applyProtection="1">
      <alignment horizontal="left"/>
    </xf>
    <xf numFmtId="17" fontId="2" fillId="4" borderId="3" xfId="0" applyNumberFormat="1" applyFont="1" applyFill="1" applyBorder="1" applyAlignment="1" applyProtection="1">
      <alignment horizontal="left"/>
    </xf>
    <xf numFmtId="0" fontId="24" fillId="4" borderId="3" xfId="7" applyFont="1" applyFill="1" applyBorder="1" applyAlignment="1" applyProtection="1">
      <protection locked="0"/>
    </xf>
    <xf numFmtId="0" fontId="50" fillId="6" borderId="0" xfId="0" applyFont="1" applyFill="1" applyBorder="1" applyProtection="1"/>
    <xf numFmtId="3" fontId="45" fillId="3" borderId="6" xfId="5" applyNumberFormat="1" applyFont="1" applyBorder="1" applyAlignment="1" applyProtection="1">
      <alignment horizontal="center" vertical="center"/>
      <protection locked="0"/>
    </xf>
    <xf numFmtId="0" fontId="53" fillId="6" borderId="1" xfId="0" applyFont="1" applyFill="1" applyBorder="1" applyAlignment="1" applyProtection="1">
      <alignment vertical="top" wrapText="1"/>
    </xf>
    <xf numFmtId="0" fontId="4" fillId="4" borderId="6" xfId="0" applyFont="1" applyFill="1" applyBorder="1" applyAlignment="1" applyProtection="1">
      <alignment vertical="top" wrapText="1"/>
    </xf>
    <xf numFmtId="0" fontId="53" fillId="6" borderId="19" xfId="0" applyFont="1" applyFill="1" applyBorder="1" applyAlignment="1" applyProtection="1">
      <alignment vertical="top" wrapText="1"/>
    </xf>
    <xf numFmtId="0" fontId="0" fillId="0" borderId="0" xfId="0" applyAlignment="1">
      <alignment vertical="top" wrapText="1"/>
    </xf>
    <xf numFmtId="0" fontId="2" fillId="6" borderId="17" xfId="0" applyFont="1" applyFill="1" applyBorder="1" applyAlignment="1" applyProtection="1">
      <alignment vertical="top" wrapText="1"/>
    </xf>
    <xf numFmtId="0" fontId="2" fillId="6" borderId="15" xfId="0" applyFont="1" applyFill="1" applyBorder="1" applyAlignment="1" applyProtection="1">
      <alignment vertical="top" wrapText="1"/>
    </xf>
    <xf numFmtId="0" fontId="2" fillId="6" borderId="16" xfId="0" applyFont="1" applyFill="1" applyBorder="1" applyAlignment="1" applyProtection="1">
      <alignment vertical="top" wrapText="1"/>
    </xf>
    <xf numFmtId="0" fontId="0" fillId="6" borderId="13" xfId="0" applyFill="1" applyBorder="1" applyAlignment="1">
      <alignment vertical="top" wrapText="1"/>
    </xf>
    <xf numFmtId="0" fontId="15" fillId="6" borderId="10" xfId="0" applyFont="1" applyFill="1" applyBorder="1" applyAlignment="1" applyProtection="1">
      <alignment vertical="top" wrapText="1"/>
    </xf>
    <xf numFmtId="0" fontId="2" fillId="6" borderId="13" xfId="0" applyFont="1" applyFill="1" applyBorder="1" applyAlignment="1" applyProtection="1">
      <alignment vertical="top" wrapText="1"/>
    </xf>
    <xf numFmtId="0" fontId="51" fillId="6" borderId="1" xfId="0" applyFont="1" applyFill="1" applyBorder="1" applyAlignment="1">
      <alignment vertical="top" wrapText="1"/>
    </xf>
    <xf numFmtId="0" fontId="52" fillId="4" borderId="1" xfId="0" applyFont="1" applyFill="1" applyBorder="1" applyAlignment="1" applyProtection="1">
      <alignment vertical="top" wrapText="1"/>
    </xf>
    <xf numFmtId="0" fontId="52" fillId="4" borderId="7" xfId="0" applyFont="1" applyFill="1" applyBorder="1" applyAlignment="1" applyProtection="1">
      <alignment vertical="top" wrapText="1"/>
    </xf>
    <xf numFmtId="0" fontId="53" fillId="4" borderId="1" xfId="0" applyFont="1" applyFill="1" applyBorder="1" applyAlignment="1" applyProtection="1">
      <alignment vertical="top" wrapText="1"/>
    </xf>
    <xf numFmtId="0" fontId="53" fillId="4" borderId="37" xfId="0" applyFont="1" applyFill="1" applyBorder="1" applyAlignment="1" applyProtection="1">
      <alignment vertical="top" wrapText="1"/>
    </xf>
    <xf numFmtId="0" fontId="53" fillId="0" borderId="37" xfId="0" applyFont="1" applyFill="1" applyBorder="1" applyAlignment="1" applyProtection="1">
      <alignment vertical="top" wrapText="1"/>
    </xf>
    <xf numFmtId="0" fontId="53" fillId="4" borderId="3" xfId="0" applyFont="1" applyFill="1" applyBorder="1" applyAlignment="1" applyProtection="1">
      <alignment vertical="top" wrapText="1"/>
    </xf>
    <xf numFmtId="0" fontId="53" fillId="0" borderId="3" xfId="0" applyFont="1" applyFill="1" applyBorder="1" applyAlignment="1" applyProtection="1">
      <alignment vertical="top" wrapText="1"/>
    </xf>
    <xf numFmtId="0" fontId="53" fillId="4" borderId="4" xfId="0" applyFont="1" applyFill="1" applyBorder="1" applyAlignment="1" applyProtection="1">
      <alignment vertical="top" wrapText="1"/>
    </xf>
    <xf numFmtId="0" fontId="53" fillId="0" borderId="4" xfId="0" applyFont="1" applyFill="1" applyBorder="1" applyAlignment="1" applyProtection="1">
      <alignment vertical="top" wrapText="1"/>
    </xf>
    <xf numFmtId="0" fontId="53" fillId="4" borderId="2" xfId="0" applyFont="1" applyFill="1" applyBorder="1" applyAlignment="1" applyProtection="1">
      <alignment vertical="top" wrapText="1"/>
    </xf>
    <xf numFmtId="0" fontId="53" fillId="4" borderId="38" xfId="0" applyFont="1" applyFill="1" applyBorder="1" applyAlignment="1" applyProtection="1">
      <alignment vertical="top" wrapText="1"/>
    </xf>
    <xf numFmtId="0" fontId="52" fillId="6" borderId="19" xfId="0" applyFont="1" applyFill="1" applyBorder="1" applyAlignment="1" applyProtection="1">
      <alignment vertical="top" wrapText="1"/>
    </xf>
    <xf numFmtId="0" fontId="52" fillId="6" borderId="18" xfId="0" applyFont="1" applyFill="1" applyBorder="1" applyAlignment="1" applyProtection="1">
      <alignment vertical="top" wrapText="1"/>
    </xf>
    <xf numFmtId="0" fontId="53" fillId="4" borderId="40" xfId="0" applyFont="1" applyFill="1" applyBorder="1" applyAlignment="1" applyProtection="1">
      <alignment vertical="top" wrapText="1"/>
    </xf>
    <xf numFmtId="0" fontId="53" fillId="4" borderId="42" xfId="0" applyFont="1" applyFill="1" applyBorder="1" applyAlignment="1" applyProtection="1">
      <alignment vertical="top" wrapText="1"/>
    </xf>
    <xf numFmtId="0" fontId="53" fillId="0" borderId="33" xfId="0" applyFont="1" applyFill="1" applyBorder="1" applyAlignment="1" applyProtection="1">
      <alignment vertical="top" wrapText="1"/>
    </xf>
    <xf numFmtId="0" fontId="53" fillId="4" borderId="43" xfId="0" applyFont="1" applyFill="1" applyBorder="1" applyAlignment="1" applyProtection="1">
      <alignment vertical="top" wrapText="1"/>
    </xf>
    <xf numFmtId="0" fontId="53" fillId="0" borderId="44" xfId="0" applyFont="1" applyFill="1" applyBorder="1" applyAlignment="1" applyProtection="1">
      <alignment vertical="top" wrapText="1"/>
    </xf>
    <xf numFmtId="0" fontId="2" fillId="6" borderId="14" xfId="0" applyFont="1" applyFill="1" applyBorder="1" applyAlignment="1" applyProtection="1">
      <alignment vertical="top" wrapText="1"/>
    </xf>
    <xf numFmtId="0" fontId="56" fillId="0" borderId="6" xfId="0" applyFont="1" applyBorder="1" applyAlignment="1">
      <alignment vertical="top" wrapText="1"/>
    </xf>
    <xf numFmtId="165" fontId="3" fillId="4" borderId="33" xfId="0" applyNumberFormat="1" applyFont="1" applyFill="1" applyBorder="1" applyAlignment="1" applyProtection="1">
      <alignment vertical="top" wrapText="1"/>
    </xf>
    <xf numFmtId="0" fontId="3" fillId="4" borderId="42" xfId="0" applyFont="1" applyFill="1" applyBorder="1" applyAlignment="1" applyProtection="1">
      <alignment vertical="top" wrapText="1"/>
    </xf>
    <xf numFmtId="15" fontId="54" fillId="4" borderId="6" xfId="0" applyNumberFormat="1" applyFont="1" applyFill="1" applyBorder="1" applyAlignment="1" applyProtection="1">
      <alignment vertical="top" wrapText="1"/>
    </xf>
    <xf numFmtId="0" fontId="56" fillId="0" borderId="23" xfId="0" applyFont="1" applyBorder="1" applyAlignment="1">
      <alignment vertical="top" wrapText="1"/>
    </xf>
    <xf numFmtId="4" fontId="56" fillId="4" borderId="6" xfId="0" applyNumberFormat="1" applyFont="1" applyFill="1" applyBorder="1" applyAlignment="1" applyProtection="1">
      <alignment vertical="top" wrapText="1"/>
    </xf>
    <xf numFmtId="0" fontId="4" fillId="4" borderId="32" xfId="0" applyFont="1" applyFill="1" applyBorder="1" applyAlignment="1" applyProtection="1">
      <alignment vertical="top" wrapText="1"/>
    </xf>
    <xf numFmtId="0" fontId="58" fillId="8" borderId="2" xfId="0" applyFont="1" applyFill="1" applyBorder="1" applyAlignment="1">
      <alignment horizontal="center" vertical="center" wrapText="1"/>
    </xf>
    <xf numFmtId="0" fontId="58" fillId="8" borderId="3" xfId="0" applyFont="1" applyFill="1" applyBorder="1" applyAlignment="1">
      <alignment horizontal="center" vertical="center"/>
    </xf>
    <xf numFmtId="0" fontId="54" fillId="4" borderId="6" xfId="0" applyFont="1" applyFill="1" applyBorder="1" applyAlignment="1">
      <alignment vertical="top" wrapText="1"/>
    </xf>
    <xf numFmtId="0" fontId="58" fillId="8" borderId="1" xfId="0" applyFont="1" applyFill="1" applyBorder="1" applyAlignment="1">
      <alignment horizontal="center" vertical="center" wrapText="1"/>
    </xf>
    <xf numFmtId="0" fontId="54" fillId="0" borderId="6" xfId="0" applyFont="1" applyFill="1" applyBorder="1" applyAlignment="1">
      <alignment vertical="top" wrapText="1"/>
    </xf>
    <xf numFmtId="0" fontId="17" fillId="4" borderId="45" xfId="0" applyFont="1" applyFill="1" applyBorder="1" applyAlignment="1" applyProtection="1">
      <alignment vertical="top" wrapText="1"/>
    </xf>
    <xf numFmtId="0" fontId="17" fillId="4" borderId="45" xfId="0" applyFont="1" applyFill="1" applyBorder="1" applyAlignment="1" applyProtection="1">
      <alignment horizontal="center" vertical="top" wrapText="1"/>
    </xf>
    <xf numFmtId="0" fontId="58" fillId="8" borderId="6" xfId="0" applyFont="1" applyFill="1" applyBorder="1" applyAlignment="1" applyProtection="1">
      <alignment horizontal="center" vertical="center" wrapText="1"/>
    </xf>
    <xf numFmtId="0" fontId="54" fillId="4" borderId="6" xfId="0" applyFont="1" applyFill="1" applyBorder="1" applyAlignment="1" applyProtection="1">
      <alignment vertical="top" wrapText="1"/>
    </xf>
    <xf numFmtId="3" fontId="40" fillId="7" borderId="6" xfId="5" applyNumberFormat="1" applyFont="1" applyFill="1" applyBorder="1" applyAlignment="1" applyProtection="1">
      <alignment horizontal="center" vertical="center"/>
      <protection locked="0"/>
    </xf>
    <xf numFmtId="3" fontId="45" fillId="7" borderId="6" xfId="5" applyNumberFormat="1" applyFont="1" applyFill="1" applyBorder="1" applyAlignment="1" applyProtection="1">
      <alignment horizontal="center" vertical="center"/>
      <protection locked="0"/>
    </xf>
    <xf numFmtId="3" fontId="40" fillId="7" borderId="36" xfId="5" applyNumberFormat="1" applyFill="1" applyBorder="1" applyAlignment="1" applyProtection="1">
      <protection locked="0"/>
    </xf>
    <xf numFmtId="0" fontId="56" fillId="0" borderId="46" xfId="0" applyFont="1" applyBorder="1" applyAlignment="1">
      <alignment vertical="top" wrapText="1"/>
    </xf>
    <xf numFmtId="4" fontId="61" fillId="4" borderId="47" xfId="0" applyNumberFormat="1" applyFont="1" applyFill="1" applyBorder="1" applyAlignment="1" applyProtection="1">
      <alignment vertical="top" wrapText="1"/>
    </xf>
    <xf numFmtId="0" fontId="2" fillId="4" borderId="10" xfId="0" applyFont="1" applyFill="1" applyBorder="1" applyAlignment="1" applyProtection="1">
      <alignment vertical="top" wrapText="1"/>
    </xf>
    <xf numFmtId="4" fontId="61" fillId="4" borderId="32" xfId="0" applyNumberFormat="1" applyFont="1" applyFill="1" applyBorder="1" applyAlignment="1" applyProtection="1">
      <alignment vertical="top" wrapText="1"/>
    </xf>
    <xf numFmtId="4" fontId="56" fillId="4" borderId="32" xfId="0" applyNumberFormat="1" applyFont="1" applyFill="1" applyBorder="1" applyAlignment="1" applyProtection="1">
      <alignment vertical="top" wrapText="1"/>
    </xf>
    <xf numFmtId="15" fontId="51" fillId="4" borderId="6" xfId="0" applyNumberFormat="1" applyFont="1" applyFill="1" applyBorder="1" applyAlignment="1" applyProtection="1">
      <alignment vertical="top" wrapText="1"/>
    </xf>
    <xf numFmtId="165" fontId="3" fillId="4" borderId="48" xfId="0" applyNumberFormat="1" applyFont="1" applyFill="1" applyBorder="1" applyAlignment="1" applyProtection="1">
      <alignment vertical="top" wrapText="1"/>
    </xf>
    <xf numFmtId="0" fontId="16" fillId="4" borderId="1" xfId="0" applyFont="1" applyFill="1" applyBorder="1" applyAlignment="1" applyProtection="1">
      <alignment vertical="top" wrapText="1"/>
      <protection locked="0"/>
    </xf>
    <xf numFmtId="0" fontId="64" fillId="4" borderId="37" xfId="0" applyFont="1" applyFill="1" applyBorder="1" applyAlignment="1" applyProtection="1">
      <alignment vertical="top" wrapText="1"/>
    </xf>
    <xf numFmtId="165" fontId="70" fillId="4" borderId="33" xfId="0" applyNumberFormat="1" applyFont="1" applyFill="1" applyBorder="1" applyAlignment="1" applyProtection="1">
      <alignment horizontal="right" vertical="top" wrapText="1"/>
    </xf>
    <xf numFmtId="0" fontId="71" fillId="0" borderId="1" xfId="0" applyFont="1" applyFill="1" applyBorder="1" applyAlignment="1">
      <alignment vertical="top" wrapText="1"/>
    </xf>
    <xf numFmtId="0" fontId="72" fillId="0" borderId="12" xfId="0" applyFont="1" applyFill="1" applyBorder="1" applyAlignment="1">
      <alignment horizontal="justify" wrapText="1"/>
    </xf>
    <xf numFmtId="3" fontId="40" fillId="7" borderId="6" xfId="5" applyNumberFormat="1" applyFill="1" applyBorder="1" applyAlignment="1" applyProtection="1">
      <alignment wrapText="1"/>
      <protection locked="0"/>
    </xf>
    <xf numFmtId="3" fontId="40" fillId="7" borderId="6" xfId="5" applyNumberFormat="1" applyFill="1" applyBorder="1" applyAlignment="1" applyProtection="1">
      <alignment horizontal="center" vertical="center"/>
      <protection locked="0"/>
    </xf>
    <xf numFmtId="3" fontId="40" fillId="7" borderId="23" xfId="5" applyNumberFormat="1" applyFill="1" applyBorder="1" applyAlignment="1" applyProtection="1">
      <alignment horizontal="center" vertical="center"/>
      <protection locked="0"/>
    </xf>
    <xf numFmtId="0" fontId="3" fillId="4" borderId="6" xfId="0" applyFont="1" applyFill="1" applyBorder="1" applyAlignment="1" applyProtection="1">
      <alignment vertical="top" wrapText="1"/>
    </xf>
    <xf numFmtId="165" fontId="3" fillId="0" borderId="0" xfId="0" applyNumberFormat="1" applyFont="1" applyFill="1" applyBorder="1" applyAlignment="1" applyProtection="1">
      <alignment vertical="top" wrapText="1"/>
    </xf>
    <xf numFmtId="0" fontId="64" fillId="0" borderId="6" xfId="0" applyFont="1" applyFill="1" applyBorder="1" applyAlignment="1">
      <alignment horizontal="justify" vertical="top" wrapText="1"/>
    </xf>
    <xf numFmtId="17" fontId="74" fillId="4" borderId="3" xfId="0" applyNumberFormat="1" applyFont="1" applyFill="1" applyBorder="1" applyAlignment="1" applyProtection="1">
      <alignment horizontal="left"/>
    </xf>
    <xf numFmtId="168" fontId="73" fillId="4" borderId="4" xfId="0" applyNumberFormat="1" applyFont="1" applyFill="1" applyBorder="1" applyAlignment="1" applyProtection="1">
      <alignment horizontal="left"/>
      <protection locked="0"/>
    </xf>
    <xf numFmtId="165" fontId="0" fillId="9" borderId="6" xfId="6" applyFont="1" applyFill="1" applyBorder="1" applyAlignment="1">
      <alignment horizontal="center" vertical="center"/>
    </xf>
    <xf numFmtId="165" fontId="0" fillId="9" borderId="6" xfId="0" applyNumberFormat="1" applyFill="1" applyBorder="1" applyAlignment="1">
      <alignment horizontal="center" vertical="center"/>
    </xf>
    <xf numFmtId="0" fontId="25" fillId="0" borderId="0" xfId="0" applyFont="1" applyAlignment="1">
      <alignment horizontal="justify" vertical="top" wrapText="1"/>
    </xf>
    <xf numFmtId="0" fontId="0" fillId="0" borderId="0" xfId="0" applyAlignment="1">
      <alignment horizontal="justify" vertical="top" wrapText="1"/>
    </xf>
    <xf numFmtId="0" fontId="2" fillId="6" borderId="17" xfId="0" applyFont="1" applyFill="1" applyBorder="1" applyAlignment="1" applyProtection="1">
      <alignment horizontal="justify" vertical="top" wrapText="1"/>
    </xf>
    <xf numFmtId="0" fontId="2" fillId="6" borderId="15" xfId="0" applyFont="1" applyFill="1" applyBorder="1" applyAlignment="1" applyProtection="1">
      <alignment horizontal="justify" vertical="top" wrapText="1"/>
    </xf>
    <xf numFmtId="0" fontId="0" fillId="6" borderId="15" xfId="0" applyFill="1" applyBorder="1" applyAlignment="1">
      <alignment horizontal="justify" vertical="top" wrapText="1"/>
    </xf>
    <xf numFmtId="0" fontId="2" fillId="6" borderId="16" xfId="0" applyFont="1" applyFill="1" applyBorder="1" applyAlignment="1" applyProtection="1">
      <alignment horizontal="justify" vertical="top" wrapText="1"/>
    </xf>
    <xf numFmtId="0" fontId="0" fillId="6" borderId="13" xfId="0" applyFill="1" applyBorder="1" applyAlignment="1">
      <alignment horizontal="justify" vertical="top" wrapText="1"/>
    </xf>
    <xf numFmtId="0" fontId="15" fillId="6" borderId="10" xfId="0" applyFont="1" applyFill="1" applyBorder="1" applyAlignment="1" applyProtection="1">
      <alignment horizontal="justify" vertical="top" wrapText="1"/>
    </xf>
    <xf numFmtId="0" fontId="2" fillId="6" borderId="13" xfId="0" applyFont="1" applyFill="1" applyBorder="1" applyAlignment="1" applyProtection="1">
      <alignment horizontal="justify" vertical="top" wrapText="1"/>
    </xf>
    <xf numFmtId="0" fontId="2" fillId="6" borderId="10" xfId="0" applyFont="1" applyFill="1" applyBorder="1" applyAlignment="1" applyProtection="1">
      <alignment horizontal="justify" vertical="top" wrapText="1"/>
    </xf>
    <xf numFmtId="0" fontId="12" fillId="6" borderId="0" xfId="0" applyFont="1" applyFill="1" applyBorder="1" applyAlignment="1" applyProtection="1">
      <alignment horizontal="justify" vertical="top" wrapText="1"/>
    </xf>
    <xf numFmtId="0" fontId="2" fillId="6" borderId="0" xfId="0" applyFont="1" applyFill="1" applyBorder="1" applyAlignment="1" applyProtection="1">
      <alignment horizontal="justify" vertical="top" wrapText="1"/>
    </xf>
    <xf numFmtId="0" fontId="0" fillId="6" borderId="0" xfId="0" applyFill="1" applyBorder="1" applyAlignment="1">
      <alignment horizontal="justify" vertical="top" wrapText="1"/>
    </xf>
    <xf numFmtId="0" fontId="3" fillId="6" borderId="0" xfId="0" applyFont="1" applyFill="1" applyBorder="1" applyAlignment="1" applyProtection="1">
      <alignment horizontal="justify" vertical="top" wrapText="1"/>
    </xf>
    <xf numFmtId="0" fontId="3" fillId="6" borderId="10" xfId="0" applyFont="1" applyFill="1" applyBorder="1" applyAlignment="1" applyProtection="1">
      <alignment horizontal="justify" vertical="top" wrapText="1"/>
    </xf>
    <xf numFmtId="0" fontId="0" fillId="0" borderId="0" xfId="0" applyFill="1" applyAlignment="1">
      <alignment horizontal="justify" vertical="top" wrapText="1"/>
    </xf>
    <xf numFmtId="0" fontId="64" fillId="0" borderId="32" xfId="0" applyFont="1" applyFill="1" applyBorder="1" applyAlignment="1">
      <alignment horizontal="justify" vertical="top" wrapText="1"/>
    </xf>
    <xf numFmtId="0" fontId="2" fillId="10" borderId="0" xfId="0" applyFont="1" applyFill="1" applyBorder="1" applyAlignment="1" applyProtection="1">
      <alignment horizontal="justify" vertical="top" wrapText="1"/>
    </xf>
    <xf numFmtId="0" fontId="2" fillId="10" borderId="1" xfId="0" applyFont="1" applyFill="1" applyBorder="1" applyAlignment="1" applyProtection="1">
      <alignment horizontal="justify" vertical="top" wrapText="1"/>
    </xf>
    <xf numFmtId="0" fontId="14" fillId="6" borderId="0" xfId="0" applyFont="1" applyFill="1" applyBorder="1" applyAlignment="1" applyProtection="1">
      <alignment horizontal="justify" vertical="top" wrapText="1"/>
    </xf>
    <xf numFmtId="0" fontId="54" fillId="0" borderId="24" xfId="0" applyFont="1" applyFill="1" applyBorder="1" applyAlignment="1">
      <alignment horizontal="justify" vertical="top" wrapText="1"/>
    </xf>
    <xf numFmtId="0" fontId="54" fillId="0" borderId="26" xfId="0" applyFont="1" applyFill="1" applyBorder="1" applyAlignment="1">
      <alignment horizontal="justify" vertical="top" wrapText="1"/>
    </xf>
    <xf numFmtId="0" fontId="5" fillId="6" borderId="0" xfId="0" applyFont="1" applyFill="1" applyBorder="1" applyAlignment="1" applyProtection="1">
      <alignment horizontal="justify" vertical="top" wrapText="1"/>
    </xf>
    <xf numFmtId="0" fontId="0" fillId="6" borderId="0" xfId="0" applyFill="1" applyAlignment="1">
      <alignment horizontal="justify" vertical="top" wrapText="1"/>
    </xf>
    <xf numFmtId="0" fontId="11" fillId="6" borderId="0" xfId="0" applyFont="1" applyFill="1" applyBorder="1" applyAlignment="1" applyProtection="1">
      <alignment horizontal="justify" vertical="top" wrapText="1"/>
    </xf>
    <xf numFmtId="0" fontId="2" fillId="6" borderId="14" xfId="0" applyFont="1" applyFill="1" applyBorder="1" applyAlignment="1" applyProtection="1">
      <alignment horizontal="justify" vertical="top" wrapText="1"/>
    </xf>
    <xf numFmtId="0" fontId="2" fillId="6" borderId="11" xfId="0" applyFont="1" applyFill="1" applyBorder="1" applyAlignment="1" applyProtection="1">
      <alignment horizontal="justify" vertical="top" wrapText="1"/>
    </xf>
    <xf numFmtId="0" fontId="0" fillId="6" borderId="11" xfId="0" applyFill="1" applyBorder="1" applyAlignment="1">
      <alignment horizontal="justify" vertical="top" wrapText="1"/>
    </xf>
    <xf numFmtId="0" fontId="2" fillId="6" borderId="12" xfId="0" applyFont="1" applyFill="1" applyBorder="1" applyAlignment="1" applyProtection="1">
      <alignment horizontal="justify" vertical="top" wrapText="1"/>
    </xf>
    <xf numFmtId="0" fontId="65" fillId="4" borderId="55" xfId="0" applyFont="1" applyFill="1" applyBorder="1" applyAlignment="1" applyProtection="1">
      <alignment horizontal="justify" vertical="top" wrapText="1"/>
    </xf>
    <xf numFmtId="0" fontId="68" fillId="0" borderId="6" xfId="0" applyFont="1" applyFill="1" applyBorder="1" applyAlignment="1">
      <alignment horizontal="justify" vertical="top" wrapText="1"/>
    </xf>
    <xf numFmtId="0" fontId="65" fillId="4" borderId="42" xfId="0" applyFont="1" applyFill="1" applyBorder="1" applyAlignment="1" applyProtection="1">
      <alignment horizontal="justify" vertical="top" wrapText="1"/>
    </xf>
    <xf numFmtId="0" fontId="65" fillId="4" borderId="40" xfId="0" applyFont="1" applyFill="1" applyBorder="1" applyAlignment="1" applyProtection="1">
      <alignment horizontal="justify" vertical="top" wrapText="1"/>
    </xf>
    <xf numFmtId="0" fontId="4" fillId="0" borderId="1" xfId="0" applyFont="1" applyFill="1" applyBorder="1" applyAlignment="1" applyProtection="1">
      <alignment vertical="top" wrapText="1"/>
    </xf>
    <xf numFmtId="0" fontId="75" fillId="4" borderId="37" xfId="0" applyFont="1" applyFill="1" applyBorder="1" applyAlignment="1" applyProtection="1">
      <alignment vertical="top" wrapText="1"/>
    </xf>
    <xf numFmtId="0" fontId="75" fillId="0" borderId="4" xfId="0" applyFont="1" applyFill="1" applyBorder="1" applyAlignment="1" applyProtection="1">
      <alignment vertical="top" wrapText="1"/>
    </xf>
    <xf numFmtId="3" fontId="45" fillId="7" borderId="26" xfId="5" applyNumberFormat="1" applyFont="1" applyFill="1" applyBorder="1" applyAlignment="1" applyProtection="1">
      <alignment horizontal="center" vertical="center"/>
      <protection locked="0"/>
    </xf>
    <xf numFmtId="0" fontId="64" fillId="0" borderId="6" xfId="0" applyFont="1" applyFill="1" applyBorder="1" applyAlignment="1">
      <alignment horizontal="justify" vertical="top" wrapText="1"/>
    </xf>
    <xf numFmtId="0" fontId="64" fillId="0" borderId="23" xfId="0" applyFont="1" applyFill="1" applyBorder="1" applyAlignment="1">
      <alignment horizontal="justify" vertical="top" wrapText="1"/>
    </xf>
    <xf numFmtId="0" fontId="64" fillId="0" borderId="32" xfId="0" applyFont="1" applyFill="1" applyBorder="1" applyAlignment="1">
      <alignment horizontal="justify" vertical="top" wrapText="1"/>
    </xf>
    <xf numFmtId="0" fontId="69" fillId="0" borderId="6" xfId="0" applyFont="1" applyFill="1" applyBorder="1" applyAlignment="1">
      <alignment horizontal="justify" vertical="top" wrapText="1"/>
    </xf>
    <xf numFmtId="0" fontId="25" fillId="4" borderId="0" xfId="0" applyFont="1" applyFill="1" applyAlignment="1" applyProtection="1">
      <alignment wrapText="1"/>
    </xf>
    <xf numFmtId="0" fontId="80" fillId="0" borderId="6" xfId="0" applyFont="1" applyFill="1" applyBorder="1" applyAlignment="1">
      <alignment horizontal="justify" vertical="top" wrapText="1"/>
    </xf>
    <xf numFmtId="0" fontId="57" fillId="0" borderId="0" xfId="0" applyFont="1" applyAlignment="1">
      <alignment wrapText="1"/>
    </xf>
    <xf numFmtId="0" fontId="79" fillId="4" borderId="1" xfId="0" applyFont="1" applyFill="1" applyBorder="1" applyAlignment="1" applyProtection="1">
      <alignment vertical="top" wrapText="1"/>
    </xf>
    <xf numFmtId="0" fontId="79" fillId="0" borderId="39" xfId="0" applyFont="1" applyFill="1" applyBorder="1" applyAlignment="1" applyProtection="1">
      <alignment vertical="top" wrapText="1"/>
    </xf>
    <xf numFmtId="0" fontId="79" fillId="0" borderId="41" xfId="0" applyFont="1" applyFill="1" applyBorder="1" applyAlignment="1" applyProtection="1">
      <alignment vertical="top" wrapText="1"/>
    </xf>
    <xf numFmtId="0" fontId="79" fillId="0" borderId="3" xfId="0" applyFont="1" applyFill="1" applyBorder="1" applyAlignment="1" applyProtection="1">
      <alignment vertical="top" wrapText="1"/>
    </xf>
    <xf numFmtId="0" fontId="80" fillId="4" borderId="3" xfId="0" applyFont="1" applyFill="1" applyBorder="1" applyAlignment="1" applyProtection="1">
      <alignment vertical="top" wrapText="1"/>
    </xf>
    <xf numFmtId="0" fontId="79" fillId="6" borderId="19" xfId="0" applyFont="1" applyFill="1" applyBorder="1" applyAlignment="1" applyProtection="1">
      <alignment vertical="top" wrapText="1"/>
    </xf>
    <xf numFmtId="0" fontId="80" fillId="4" borderId="37" xfId="0" applyFont="1" applyFill="1" applyBorder="1" applyAlignment="1" applyProtection="1">
      <alignment vertical="top" wrapText="1"/>
    </xf>
    <xf numFmtId="0" fontId="78" fillId="0" borderId="1" xfId="0" applyFont="1" applyFill="1" applyBorder="1" applyAlignment="1">
      <alignment vertical="top" wrapText="1"/>
    </xf>
    <xf numFmtId="0" fontId="30" fillId="12" borderId="17" xfId="0" applyFont="1" applyFill="1" applyBorder="1" applyAlignment="1">
      <alignment vertical="center"/>
    </xf>
    <xf numFmtId="0" fontId="0" fillId="12" borderId="15" xfId="0" applyFill="1" applyBorder="1"/>
    <xf numFmtId="0" fontId="0" fillId="12" borderId="16" xfId="0" applyFill="1" applyBorder="1"/>
    <xf numFmtId="0" fontId="30" fillId="12" borderId="13" xfId="0" applyFont="1" applyFill="1" applyBorder="1" applyAlignment="1">
      <alignment vertical="center"/>
    </xf>
    <xf numFmtId="0" fontId="0" fillId="12" borderId="0" xfId="0" applyFill="1" applyBorder="1"/>
    <xf numFmtId="0" fontId="0" fillId="12" borderId="10" xfId="0" applyFill="1" applyBorder="1"/>
    <xf numFmtId="0" fontId="30" fillId="12" borderId="0" xfId="0" applyFont="1" applyFill="1" applyBorder="1" applyAlignment="1">
      <alignment vertical="center"/>
    </xf>
    <xf numFmtId="0" fontId="0" fillId="12" borderId="13" xfId="0" applyFill="1" applyBorder="1"/>
    <xf numFmtId="0" fontId="26" fillId="12" borderId="15" xfId="0" applyFont="1" applyFill="1" applyBorder="1" applyAlignment="1">
      <alignment vertical="top" wrapText="1"/>
    </xf>
    <xf numFmtId="0" fontId="26" fillId="12" borderId="16" xfId="0" applyFont="1" applyFill="1" applyBorder="1" applyAlignment="1">
      <alignment vertical="top" wrapText="1"/>
    </xf>
    <xf numFmtId="0" fontId="82" fillId="12" borderId="11" xfId="7" applyFill="1" applyBorder="1" applyAlignment="1" applyProtection="1">
      <alignment vertical="top" wrapText="1"/>
    </xf>
    <xf numFmtId="0" fontId="82" fillId="12" borderId="12" xfId="7" applyFill="1" applyBorder="1" applyAlignment="1" applyProtection="1">
      <alignment vertical="top" wrapText="1"/>
    </xf>
    <xf numFmtId="0" fontId="0" fillId="13" borderId="1" xfId="0" applyFill="1" applyBorder="1" applyProtection="1"/>
    <xf numFmtId="0" fontId="43" fillId="14" borderId="23" xfId="0" applyFont="1" applyFill="1" applyBorder="1" applyAlignment="1" applyProtection="1">
      <alignment horizontal="left" vertical="center" wrapText="1"/>
    </xf>
    <xf numFmtId="0" fontId="43" fillId="14" borderId="6" xfId="0" applyFont="1" applyFill="1" applyBorder="1" applyAlignment="1" applyProtection="1">
      <alignment horizontal="left" vertical="center" wrapText="1"/>
    </xf>
    <xf numFmtId="0" fontId="43" fillId="14" borderId="24" xfId="0" applyFont="1" applyFill="1" applyBorder="1" applyAlignment="1" applyProtection="1">
      <alignment horizontal="left" vertical="center" wrapText="1"/>
    </xf>
    <xf numFmtId="0" fontId="43" fillId="14" borderId="27" xfId="0" applyFont="1" applyFill="1" applyBorder="1" applyAlignment="1" applyProtection="1">
      <alignment horizontal="center" vertical="center" wrapText="1"/>
    </xf>
    <xf numFmtId="0" fontId="43" fillId="14" borderId="28" xfId="0" applyFont="1" applyFill="1" applyBorder="1" applyAlignment="1" applyProtection="1">
      <alignment horizontal="center" vertical="center" wrapText="1"/>
    </xf>
    <xf numFmtId="0" fontId="43" fillId="14" borderId="6" xfId="0" applyFont="1" applyFill="1" applyBorder="1" applyAlignment="1" applyProtection="1">
      <alignment horizontal="center" vertical="center" wrapText="1"/>
    </xf>
    <xf numFmtId="0" fontId="43" fillId="14" borderId="26" xfId="0" applyFont="1" applyFill="1" applyBorder="1" applyAlignment="1" applyProtection="1">
      <alignment horizontal="center" vertical="center" wrapText="1"/>
    </xf>
    <xf numFmtId="0" fontId="43" fillId="14" borderId="27" xfId="0" applyFont="1" applyFill="1" applyBorder="1" applyAlignment="1" applyProtection="1">
      <alignment horizontal="center" vertical="center"/>
    </xf>
    <xf numFmtId="0" fontId="43" fillId="14" borderId="24" xfId="0" applyFont="1" applyFill="1" applyBorder="1" applyAlignment="1" applyProtection="1">
      <alignment horizontal="center" vertical="center"/>
    </xf>
    <xf numFmtId="0" fontId="43" fillId="14" borderId="31" xfId="0" applyFont="1" applyFill="1" applyBorder="1" applyAlignment="1" applyProtection="1">
      <alignment horizontal="center" vertical="center" wrapText="1"/>
    </xf>
    <xf numFmtId="0" fontId="43" fillId="14" borderId="34" xfId="0" applyFont="1" applyFill="1" applyBorder="1" applyAlignment="1" applyProtection="1">
      <alignment horizontal="center" vertical="center" wrapText="1"/>
    </xf>
    <xf numFmtId="0" fontId="43" fillId="14" borderId="35" xfId="0" applyFont="1" applyFill="1" applyBorder="1" applyAlignment="1" applyProtection="1">
      <alignment horizontal="center" vertical="center"/>
    </xf>
    <xf numFmtId="0" fontId="43" fillId="14" borderId="28" xfId="0" applyFont="1" applyFill="1" applyBorder="1" applyAlignment="1" applyProtection="1">
      <alignment horizontal="center" vertical="center"/>
    </xf>
    <xf numFmtId="0" fontId="43" fillId="14" borderId="5" xfId="0" applyFont="1" applyFill="1" applyBorder="1" applyAlignment="1" applyProtection="1">
      <alignment horizontal="center" vertical="center" wrapText="1"/>
    </xf>
    <xf numFmtId="0" fontId="43" fillId="14" borderId="32" xfId="0" applyFont="1" applyFill="1" applyBorder="1" applyAlignment="1" applyProtection="1">
      <alignment horizontal="center" vertical="center"/>
    </xf>
    <xf numFmtId="0" fontId="43" fillId="14" borderId="6" xfId="0" applyFont="1" applyFill="1" applyBorder="1" applyAlignment="1" applyProtection="1">
      <alignment horizontal="center" wrapText="1"/>
    </xf>
    <xf numFmtId="0" fontId="43" fillId="14" borderId="26" xfId="0" applyFont="1" applyFill="1" applyBorder="1" applyAlignment="1" applyProtection="1">
      <alignment horizontal="center" wrapText="1"/>
    </xf>
    <xf numFmtId="0" fontId="43" fillId="14" borderId="23" xfId="0" applyFont="1" applyFill="1" applyBorder="1" applyAlignment="1" applyProtection="1">
      <alignment horizontal="center" wrapText="1"/>
    </xf>
    <xf numFmtId="10" fontId="40" fillId="7" borderId="32" xfId="5" applyNumberFormat="1" applyFill="1" applyBorder="1" applyAlignment="1" applyProtection="1">
      <alignment horizontal="center" vertical="center"/>
      <protection locked="0"/>
    </xf>
    <xf numFmtId="0" fontId="40" fillId="3" borderId="23" xfId="5" applyBorder="1" applyAlignment="1" applyProtection="1">
      <alignment horizontal="center" vertical="center"/>
      <protection locked="0"/>
    </xf>
    <xf numFmtId="0" fontId="40" fillId="7" borderId="23" xfId="5" applyFill="1" applyBorder="1" applyAlignment="1" applyProtection="1">
      <alignment horizontal="center" vertical="center"/>
      <protection locked="0"/>
    </xf>
    <xf numFmtId="0" fontId="40" fillId="7" borderId="33" xfId="5" applyFill="1" applyBorder="1" applyAlignment="1" applyProtection="1">
      <alignment horizontal="center" vertical="center"/>
      <protection locked="0"/>
    </xf>
    <xf numFmtId="0" fontId="43" fillId="14" borderId="32" xfId="0" applyFont="1" applyFill="1" applyBorder="1" applyAlignment="1" applyProtection="1">
      <alignment horizontal="center" vertical="center" wrapText="1"/>
    </xf>
    <xf numFmtId="0" fontId="43" fillId="14" borderId="23" xfId="0" applyFont="1" applyFill="1" applyBorder="1" applyAlignment="1" applyProtection="1">
      <alignment horizontal="center" vertical="center" wrapText="1"/>
    </xf>
    <xf numFmtId="0" fontId="43" fillId="14" borderId="22" xfId="0" applyFont="1" applyFill="1" applyBorder="1" applyAlignment="1" applyProtection="1">
      <alignment horizontal="center" vertical="center"/>
    </xf>
    <xf numFmtId="0" fontId="43" fillId="14" borderId="33" xfId="0" applyFont="1" applyFill="1" applyBorder="1" applyAlignment="1" applyProtection="1">
      <alignment horizontal="center" vertical="center" wrapText="1"/>
    </xf>
    <xf numFmtId="0" fontId="43" fillId="14" borderId="29" xfId="0" applyFont="1" applyFill="1" applyBorder="1" applyAlignment="1" applyProtection="1">
      <alignment horizontal="center" vertical="center" wrapText="1"/>
    </xf>
    <xf numFmtId="0" fontId="43" fillId="14" borderId="22" xfId="0" applyFont="1" applyFill="1" applyBorder="1" applyAlignment="1" applyProtection="1">
      <alignment horizontal="center" vertical="center" wrapText="1"/>
    </xf>
    <xf numFmtId="0" fontId="55" fillId="0" borderId="0" xfId="0" applyFont="1" applyFill="1" applyProtection="1"/>
    <xf numFmtId="0" fontId="83" fillId="0" borderId="0" xfId="0" applyFont="1" applyFill="1" applyBorder="1" applyAlignment="1">
      <alignment vertical="center"/>
    </xf>
    <xf numFmtId="0" fontId="55" fillId="0" borderId="0" xfId="0" applyFont="1" applyFill="1" applyBorder="1"/>
    <xf numFmtId="3" fontId="84" fillId="0" borderId="6" xfId="5" applyNumberFormat="1" applyFont="1" applyFill="1" applyBorder="1" applyAlignment="1" applyProtection="1">
      <alignment horizontal="center" vertical="center"/>
      <protection locked="0"/>
    </xf>
    <xf numFmtId="0" fontId="85" fillId="0" borderId="23" xfId="0" applyFont="1" applyFill="1" applyBorder="1" applyAlignment="1" applyProtection="1">
      <alignment horizontal="left" vertical="center" wrapText="1"/>
    </xf>
    <xf numFmtId="0" fontId="85" fillId="0" borderId="6" xfId="0" applyFont="1" applyFill="1" applyBorder="1" applyAlignment="1" applyProtection="1">
      <alignment horizontal="left" vertical="center" wrapText="1"/>
    </xf>
    <xf numFmtId="0" fontId="85" fillId="0" borderId="24" xfId="0" applyFont="1" applyFill="1" applyBorder="1" applyAlignment="1" applyProtection="1">
      <alignment horizontal="left" vertical="center" wrapText="1"/>
    </xf>
    <xf numFmtId="0" fontId="85" fillId="0" borderId="6" xfId="0" applyFont="1" applyFill="1" applyBorder="1" applyAlignment="1" applyProtection="1">
      <alignment horizontal="center" vertical="center" wrapText="1"/>
    </xf>
    <xf numFmtId="0" fontId="85" fillId="0" borderId="26" xfId="0" applyFont="1" applyFill="1" applyBorder="1" applyAlignment="1" applyProtection="1">
      <alignment horizontal="center" vertical="center" wrapText="1"/>
    </xf>
    <xf numFmtId="0" fontId="86" fillId="0" borderId="6" xfId="5" applyFont="1" applyFill="1" applyBorder="1" applyAlignment="1" applyProtection="1">
      <alignment horizontal="center" vertical="center"/>
      <protection locked="0"/>
    </xf>
    <xf numFmtId="0" fontId="86" fillId="0" borderId="26" xfId="5" applyFont="1" applyFill="1" applyBorder="1" applyAlignment="1" applyProtection="1">
      <alignment horizontal="center" vertical="center"/>
      <protection locked="0"/>
    </xf>
    <xf numFmtId="0" fontId="55" fillId="0" borderId="0" xfId="5" applyFont="1" applyFill="1" applyProtection="1"/>
    <xf numFmtId="0" fontId="55" fillId="0" borderId="0" xfId="8" applyFont="1" applyFill="1" applyProtection="1"/>
    <xf numFmtId="0" fontId="55" fillId="0" borderId="0" xfId="4" applyFont="1" applyFill="1" applyProtection="1"/>
    <xf numFmtId="0" fontId="0" fillId="0" borderId="0" xfId="0" applyFill="1" applyProtection="1"/>
    <xf numFmtId="0" fontId="43" fillId="0" borderId="6" xfId="0" applyFont="1" applyFill="1" applyBorder="1" applyAlignment="1" applyProtection="1">
      <alignment horizontal="center" vertical="center" wrapText="1"/>
    </xf>
    <xf numFmtId="0" fontId="43" fillId="0" borderId="26" xfId="0" applyFont="1" applyFill="1" applyBorder="1" applyAlignment="1" applyProtection="1">
      <alignment horizontal="center" vertical="center" wrapText="1"/>
    </xf>
    <xf numFmtId="0" fontId="48" fillId="0" borderId="29" xfId="5" applyFont="1" applyFill="1" applyBorder="1" applyAlignment="1" applyProtection="1">
      <alignment vertical="center" wrapText="1"/>
      <protection locked="0"/>
    </xf>
    <xf numFmtId="0" fontId="48" fillId="0" borderId="6" xfId="5" applyFont="1" applyFill="1" applyBorder="1" applyAlignment="1" applyProtection="1">
      <alignment horizontal="center" vertical="center"/>
      <protection locked="0"/>
    </xf>
    <xf numFmtId="0" fontId="48" fillId="0" borderId="26" xfId="5" applyFont="1" applyFill="1" applyBorder="1" applyAlignment="1" applyProtection="1">
      <alignment horizontal="center" vertical="center"/>
      <protection locked="0"/>
    </xf>
    <xf numFmtId="0" fontId="43" fillId="0" borderId="23" xfId="0" applyFont="1" applyFill="1" applyBorder="1" applyAlignment="1" applyProtection="1">
      <alignment horizontal="center" vertical="center" wrapText="1"/>
    </xf>
    <xf numFmtId="0" fontId="0" fillId="12" borderId="59" xfId="0" applyFill="1" applyBorder="1"/>
    <xf numFmtId="0" fontId="0" fillId="12" borderId="69" xfId="0" applyFill="1" applyBorder="1"/>
    <xf numFmtId="9" fontId="40" fillId="7" borderId="6" xfId="9" applyFont="1" applyFill="1" applyBorder="1" applyAlignment="1" applyProtection="1">
      <alignment horizontal="center" vertical="center"/>
      <protection locked="0"/>
    </xf>
    <xf numFmtId="9" fontId="40" fillId="7" borderId="6" xfId="9" applyFont="1" applyFill="1" applyBorder="1" applyAlignment="1" applyProtection="1">
      <alignment wrapText="1"/>
      <protection locked="0"/>
    </xf>
    <xf numFmtId="0" fontId="43" fillId="14" borderId="25" xfId="0" applyFont="1" applyFill="1" applyBorder="1" applyAlignment="1" applyProtection="1">
      <alignment vertical="center"/>
    </xf>
    <xf numFmtId="0" fontId="43" fillId="14" borderId="5" xfId="0" applyFont="1" applyFill="1" applyBorder="1" applyAlignment="1" applyProtection="1">
      <alignment vertical="center"/>
    </xf>
    <xf numFmtId="0" fontId="51" fillId="8" borderId="1" xfId="0" applyFont="1" applyFill="1" applyBorder="1" applyAlignment="1">
      <alignment horizontal="center" vertical="center" wrapText="1"/>
    </xf>
    <xf numFmtId="0" fontId="16" fillId="15" borderId="2" xfId="0" applyFont="1" applyFill="1" applyBorder="1" applyProtection="1">
      <protection locked="0"/>
    </xf>
    <xf numFmtId="0" fontId="2" fillId="15" borderId="2" xfId="0" applyFont="1" applyFill="1" applyBorder="1" applyProtection="1">
      <protection locked="0"/>
    </xf>
    <xf numFmtId="0" fontId="69" fillId="0" borderId="4" xfId="0" applyFont="1" applyFill="1" applyBorder="1" applyAlignment="1" applyProtection="1">
      <alignment vertical="top" wrapText="1"/>
    </xf>
    <xf numFmtId="0" fontId="69" fillId="4" borderId="1" xfId="0" applyFont="1" applyFill="1" applyBorder="1" applyAlignment="1" applyProtection="1">
      <alignment vertical="top" wrapText="1"/>
    </xf>
    <xf numFmtId="0" fontId="77" fillId="0" borderId="12" xfId="0" applyFont="1" applyFill="1" applyBorder="1" applyAlignment="1">
      <alignment horizontal="justify" wrapText="1"/>
    </xf>
    <xf numFmtId="0" fontId="54" fillId="4" borderId="37" xfId="0" applyFont="1" applyFill="1" applyBorder="1" applyAlignment="1" applyProtection="1">
      <alignment vertical="top" wrapText="1"/>
    </xf>
    <xf numFmtId="0" fontId="69" fillId="4" borderId="6" xfId="0" applyFont="1" applyFill="1" applyBorder="1" applyAlignment="1" applyProtection="1">
      <alignment vertical="top" wrapText="1"/>
    </xf>
    <xf numFmtId="0" fontId="69" fillId="4" borderId="6" xfId="0" applyFont="1" applyFill="1" applyBorder="1" applyAlignment="1">
      <alignment horizontal="justify" vertical="top" wrapText="1"/>
    </xf>
    <xf numFmtId="0" fontId="4" fillId="0" borderId="6" xfId="0" applyFont="1" applyFill="1" applyBorder="1" applyAlignment="1">
      <alignment horizontal="justify" vertical="top" wrapText="1"/>
    </xf>
    <xf numFmtId="0" fontId="54" fillId="0" borderId="32" xfId="0" applyFont="1" applyFill="1" applyBorder="1" applyAlignment="1">
      <alignment horizontal="left" vertical="top" wrapText="1"/>
    </xf>
    <xf numFmtId="0" fontId="82" fillId="15" borderId="3" xfId="7" applyFill="1" applyBorder="1" applyAlignment="1" applyProtection="1">
      <protection locked="0"/>
    </xf>
    <xf numFmtId="0" fontId="3" fillId="0" borderId="0" xfId="0" applyFont="1" applyFill="1" applyBorder="1" applyAlignment="1" applyProtection="1">
      <alignment horizontal="center" vertical="top" wrapText="1"/>
    </xf>
    <xf numFmtId="0" fontId="76" fillId="7" borderId="6" xfId="5" applyFont="1" applyFill="1" applyBorder="1" applyAlignment="1" applyProtection="1">
      <alignment horizontal="center" vertical="center"/>
      <protection locked="0"/>
    </xf>
    <xf numFmtId="9" fontId="76" fillId="7" borderId="6" xfId="9" applyFont="1" applyFill="1" applyBorder="1" applyAlignment="1" applyProtection="1">
      <alignment horizontal="center" vertical="center"/>
      <protection locked="0"/>
    </xf>
    <xf numFmtId="0" fontId="76" fillId="7" borderId="6" xfId="5" applyFont="1" applyFill="1" applyBorder="1" applyAlignment="1" applyProtection="1">
      <alignment wrapText="1"/>
      <protection locked="0"/>
    </xf>
    <xf numFmtId="10" fontId="76" fillId="7" borderId="6" xfId="5" applyNumberFormat="1" applyFont="1" applyFill="1" applyBorder="1" applyAlignment="1" applyProtection="1">
      <alignment horizontal="center" vertical="center" wrapText="1"/>
      <protection locked="0"/>
    </xf>
    <xf numFmtId="0" fontId="90" fillId="14" borderId="6" xfId="0" applyFont="1" applyFill="1" applyBorder="1" applyAlignment="1" applyProtection="1">
      <alignment horizontal="left" vertical="center" wrapText="1"/>
    </xf>
    <xf numFmtId="0" fontId="89" fillId="7" borderId="30" xfId="5" applyFont="1" applyFill="1" applyBorder="1" applyAlignment="1" applyProtection="1">
      <alignment vertical="center"/>
      <protection locked="0"/>
    </xf>
    <xf numFmtId="0" fontId="89" fillId="7" borderId="26" xfId="5" applyFont="1" applyFill="1" applyBorder="1" applyAlignment="1" applyProtection="1">
      <alignment horizontal="center" vertical="center"/>
      <protection locked="0"/>
    </xf>
    <xf numFmtId="0" fontId="90" fillId="14" borderId="6" xfId="0" applyFont="1" applyFill="1" applyBorder="1" applyAlignment="1" applyProtection="1">
      <alignment horizontal="center" vertical="center" wrapText="1"/>
    </xf>
    <xf numFmtId="0" fontId="89" fillId="7" borderId="26" xfId="5" applyFont="1" applyFill="1" applyBorder="1" applyAlignment="1" applyProtection="1">
      <alignment vertical="center"/>
      <protection locked="0"/>
    </xf>
    <xf numFmtId="0" fontId="91" fillId="0" borderId="6" xfId="0" applyFont="1" applyFill="1" applyBorder="1" applyAlignment="1" applyProtection="1">
      <alignment vertical="center" wrapText="1"/>
    </xf>
    <xf numFmtId="0" fontId="92" fillId="4" borderId="6" xfId="0" applyFont="1" applyFill="1" applyBorder="1" applyAlignment="1" applyProtection="1">
      <alignment vertical="center" wrapText="1"/>
    </xf>
    <xf numFmtId="0" fontId="90" fillId="14" borderId="23" xfId="0" applyFont="1" applyFill="1" applyBorder="1" applyAlignment="1" applyProtection="1">
      <alignment horizontal="center" vertical="center" wrapText="1"/>
    </xf>
    <xf numFmtId="10" fontId="76" fillId="7" borderId="6" xfId="5" applyNumberFormat="1" applyFont="1" applyFill="1" applyBorder="1" applyAlignment="1" applyProtection="1">
      <alignment horizontal="center" vertical="center"/>
      <protection locked="0"/>
    </xf>
    <xf numFmtId="0" fontId="90" fillId="14" borderId="31" xfId="0" applyFont="1" applyFill="1" applyBorder="1" applyAlignment="1" applyProtection="1">
      <alignment horizontal="center" vertical="center" wrapText="1"/>
    </xf>
    <xf numFmtId="0" fontId="90" fillId="14" borderId="32" xfId="0" applyFont="1" applyFill="1" applyBorder="1" applyAlignment="1" applyProtection="1">
      <alignment horizontal="center" vertical="center" wrapText="1"/>
    </xf>
    <xf numFmtId="0" fontId="90" fillId="14" borderId="33" xfId="0" applyFont="1" applyFill="1" applyBorder="1" applyAlignment="1" applyProtection="1">
      <alignment horizontal="center" vertical="center" wrapText="1"/>
    </xf>
    <xf numFmtId="0" fontId="76" fillId="7" borderId="6" xfId="5" applyFont="1" applyFill="1" applyBorder="1" applyProtection="1">
      <protection locked="0"/>
    </xf>
    <xf numFmtId="0" fontId="89" fillId="7" borderId="32" xfId="5" applyFont="1" applyFill="1" applyBorder="1" applyAlignment="1" applyProtection="1">
      <alignment vertical="center" wrapText="1"/>
      <protection locked="0"/>
    </xf>
    <xf numFmtId="0" fontId="89" fillId="7" borderId="6" xfId="5" applyFont="1" applyFill="1" applyBorder="1" applyAlignment="1" applyProtection="1">
      <alignment horizontal="center" vertical="center"/>
      <protection locked="0"/>
    </xf>
    <xf numFmtId="0" fontId="89" fillId="7" borderId="33" xfId="5" applyFont="1" applyFill="1" applyBorder="1" applyAlignment="1" applyProtection="1">
      <alignment horizontal="center" vertical="center"/>
      <protection locked="0"/>
    </xf>
    <xf numFmtId="0" fontId="90" fillId="14" borderId="34" xfId="0" applyFont="1" applyFill="1" applyBorder="1" applyAlignment="1" applyProtection="1">
      <alignment horizontal="center" vertical="center" wrapText="1"/>
    </xf>
    <xf numFmtId="0" fontId="76" fillId="7" borderId="29" xfId="5" applyFont="1" applyFill="1" applyBorder="1" applyAlignment="1" applyProtection="1">
      <alignment vertical="center" wrapText="1"/>
      <protection locked="0"/>
    </xf>
    <xf numFmtId="0" fontId="76" fillId="7" borderId="6" xfId="5" applyFont="1" applyFill="1" applyBorder="1" applyAlignment="1" applyProtection="1">
      <alignment vertical="center" wrapText="1"/>
      <protection locked="0"/>
    </xf>
    <xf numFmtId="0" fontId="76" fillId="7" borderId="23" xfId="5" applyFont="1" applyFill="1" applyBorder="1" applyAlignment="1" applyProtection="1">
      <alignment horizontal="center" vertical="center"/>
      <protection locked="0"/>
    </xf>
    <xf numFmtId="0" fontId="76" fillId="7" borderId="26" xfId="5" applyFont="1" applyFill="1" applyBorder="1" applyAlignment="1" applyProtection="1">
      <alignment horizontal="center" vertical="center"/>
      <protection locked="0"/>
    </xf>
    <xf numFmtId="0" fontId="76" fillId="7" borderId="32" xfId="5" applyFont="1" applyFill="1" applyBorder="1" applyAlignment="1" applyProtection="1">
      <alignment horizontal="center" vertical="center" wrapText="1"/>
      <protection locked="0"/>
    </xf>
    <xf numFmtId="0" fontId="76" fillId="7" borderId="23" xfId="5" applyFont="1" applyFill="1" applyBorder="1" applyAlignment="1" applyProtection="1">
      <alignment horizontal="center" vertical="center" wrapText="1"/>
      <protection locked="0"/>
    </xf>
    <xf numFmtId="0" fontId="76" fillId="7" borderId="26" xfId="5" applyFont="1" applyFill="1" applyBorder="1" applyAlignment="1" applyProtection="1">
      <alignment vertical="center" wrapText="1"/>
      <protection locked="0"/>
    </xf>
    <xf numFmtId="0" fontId="25" fillId="0" borderId="0" xfId="0" applyFont="1" applyAlignment="1">
      <alignment horizontal="left" vertical="center"/>
    </xf>
    <xf numFmtId="0" fontId="25" fillId="0" borderId="0" xfId="0" applyFont="1"/>
    <xf numFmtId="0" fontId="25" fillId="12" borderId="17" xfId="0" applyFont="1" applyFill="1" applyBorder="1" applyAlignment="1">
      <alignment horizontal="left" vertical="center"/>
    </xf>
    <xf numFmtId="0" fontId="25" fillId="12" borderId="15" xfId="0" applyFont="1" applyFill="1" applyBorder="1" applyAlignment="1">
      <alignment horizontal="left" vertical="center"/>
    </xf>
    <xf numFmtId="0" fontId="25" fillId="12" borderId="15" xfId="0" applyFont="1" applyFill="1" applyBorder="1"/>
    <xf numFmtId="0" fontId="25" fillId="12" borderId="13" xfId="0" applyFont="1" applyFill="1" applyBorder="1" applyAlignment="1">
      <alignment horizontal="left" vertical="center"/>
    </xf>
    <xf numFmtId="0" fontId="2" fillId="12" borderId="0" xfId="0" applyFont="1" applyFill="1" applyBorder="1" applyAlignment="1" applyProtection="1">
      <alignment vertical="top" wrapText="1"/>
    </xf>
    <xf numFmtId="0" fontId="2" fillId="12" borderId="13" xfId="0" applyFont="1" applyFill="1" applyBorder="1" applyAlignment="1" applyProtection="1">
      <alignment horizontal="left" vertical="center" wrapText="1"/>
    </xf>
    <xf numFmtId="0" fontId="2" fillId="12" borderId="0" xfId="0" applyFont="1" applyFill="1" applyBorder="1" applyAlignment="1" applyProtection="1">
      <alignment horizontal="left" vertical="center"/>
    </xf>
    <xf numFmtId="0" fontId="2" fillId="12" borderId="0" xfId="0" applyFont="1" applyFill="1" applyBorder="1" applyAlignment="1" applyProtection="1">
      <alignment horizontal="left" vertical="center" wrapText="1"/>
    </xf>
    <xf numFmtId="0" fontId="2" fillId="12" borderId="0" xfId="0" applyFont="1" applyFill="1" applyBorder="1" applyProtection="1"/>
    <xf numFmtId="0" fontId="3" fillId="12" borderId="0" xfId="0" applyFont="1" applyFill="1" applyBorder="1" applyAlignment="1" applyProtection="1">
      <alignment vertical="top" wrapText="1"/>
    </xf>
    <xf numFmtId="4" fontId="25" fillId="0" borderId="0" xfId="0" applyNumberFormat="1" applyFont="1"/>
    <xf numFmtId="0" fontId="25" fillId="0" borderId="0" xfId="0" applyFont="1" applyFill="1"/>
    <xf numFmtId="0" fontId="5" fillId="12" borderId="0" xfId="0" applyFont="1" applyFill="1" applyBorder="1" applyAlignment="1" applyProtection="1">
      <alignment horizontal="center" vertical="center" wrapText="1"/>
    </xf>
    <xf numFmtId="0" fontId="3" fillId="4" borderId="49" xfId="0" applyFont="1" applyFill="1" applyBorder="1" applyAlignment="1" applyProtection="1">
      <alignment horizontal="center" vertical="center" wrapText="1"/>
    </xf>
    <xf numFmtId="0" fontId="3" fillId="4" borderId="48" xfId="0" applyFont="1" applyFill="1" applyBorder="1" applyAlignment="1" applyProtection="1">
      <alignment horizontal="center" vertical="center" wrapText="1"/>
    </xf>
    <xf numFmtId="0" fontId="0" fillId="0" borderId="6" xfId="0" applyBorder="1" applyAlignment="1">
      <alignment vertical="top" wrapText="1"/>
    </xf>
    <xf numFmtId="171" fontId="0" fillId="0" borderId="6" xfId="0" applyNumberFormat="1" applyBorder="1" applyAlignment="1">
      <alignment horizontal="center" vertical="center"/>
    </xf>
    <xf numFmtId="171" fontId="0" fillId="0" borderId="6" xfId="6" applyNumberFormat="1" applyFont="1" applyBorder="1" applyAlignment="1">
      <alignment horizontal="center" vertical="center"/>
    </xf>
    <xf numFmtId="0" fontId="3" fillId="4" borderId="50" xfId="0" applyFont="1" applyFill="1" applyBorder="1" applyAlignment="1" applyProtection="1">
      <alignment horizontal="right" vertical="center" wrapText="1"/>
    </xf>
    <xf numFmtId="0" fontId="2" fillId="16" borderId="6" xfId="0" applyFont="1" applyFill="1" applyBorder="1" applyAlignment="1" applyProtection="1">
      <alignment horizontal="right" vertical="top" wrapText="1"/>
    </xf>
    <xf numFmtId="0" fontId="52" fillId="4" borderId="51" xfId="0" applyFont="1" applyFill="1" applyBorder="1" applyAlignment="1" applyProtection="1">
      <alignment horizontal="center" vertical="center" wrapText="1"/>
    </xf>
    <xf numFmtId="0" fontId="3" fillId="4" borderId="6" xfId="0" applyFont="1" applyFill="1" applyBorder="1" applyAlignment="1" applyProtection="1">
      <alignment horizontal="center" vertical="center" wrapText="1"/>
    </xf>
    <xf numFmtId="0" fontId="56" fillId="0" borderId="25" xfId="0" applyFont="1" applyBorder="1" applyAlignment="1">
      <alignment wrapText="1"/>
    </xf>
    <xf numFmtId="165" fontId="60" fillId="4" borderId="22" xfId="6" applyFont="1" applyFill="1" applyBorder="1" applyAlignment="1">
      <alignment horizontal="center" vertical="center" wrapText="1"/>
    </xf>
    <xf numFmtId="0" fontId="25" fillId="0" borderId="6" xfId="0" applyFont="1" applyBorder="1"/>
    <xf numFmtId="0" fontId="25" fillId="4" borderId="0" xfId="0" applyFont="1" applyFill="1"/>
    <xf numFmtId="3" fontId="56" fillId="4" borderId="32" xfId="0" applyNumberFormat="1" applyFont="1" applyFill="1" applyBorder="1" applyAlignment="1" applyProtection="1">
      <alignment vertical="center" wrapText="1"/>
    </xf>
    <xf numFmtId="0" fontId="25" fillId="0" borderId="6" xfId="0" applyFont="1" applyBorder="1" applyAlignment="1">
      <alignment vertical="center" wrapText="1"/>
    </xf>
    <xf numFmtId="0" fontId="56" fillId="0" borderId="46" xfId="0" applyFont="1" applyBorder="1" applyAlignment="1">
      <alignment wrapText="1"/>
    </xf>
    <xf numFmtId="4" fontId="56" fillId="4" borderId="32" xfId="0" applyNumberFormat="1" applyFont="1" applyFill="1" applyBorder="1" applyAlignment="1" applyProtection="1">
      <alignment vertical="center" wrapText="1"/>
    </xf>
    <xf numFmtId="43" fontId="62" fillId="0" borderId="52" xfId="6" applyNumberFormat="1" applyFont="1" applyFill="1" applyBorder="1" applyAlignment="1">
      <alignment vertical="center" wrapText="1"/>
    </xf>
    <xf numFmtId="0" fontId="56" fillId="0" borderId="6" xfId="0" applyFont="1" applyBorder="1" applyAlignment="1">
      <alignment horizontal="left" vertical="center" wrapText="1"/>
    </xf>
    <xf numFmtId="4" fontId="56" fillId="4" borderId="35" xfId="0" applyNumberFormat="1" applyFont="1" applyFill="1" applyBorder="1" applyAlignment="1" applyProtection="1">
      <alignment vertical="center" wrapText="1"/>
    </xf>
    <xf numFmtId="0" fontId="25" fillId="0" borderId="6" xfId="0" applyFont="1" applyBorder="1" applyAlignment="1">
      <alignment horizontal="center" vertical="center" wrapText="1"/>
    </xf>
    <xf numFmtId="0" fontId="56" fillId="0" borderId="23" xfId="0" applyFont="1" applyBorder="1" applyAlignment="1">
      <alignment wrapText="1"/>
    </xf>
    <xf numFmtId="0" fontId="56" fillId="0" borderId="6" xfId="0" applyFont="1" applyBorder="1" applyAlignment="1">
      <alignment horizontal="left" vertical="center"/>
    </xf>
    <xf numFmtId="0" fontId="25" fillId="0" borderId="6" xfId="0" applyFont="1" applyBorder="1" applyAlignment="1">
      <alignment wrapText="1"/>
    </xf>
    <xf numFmtId="4" fontId="34" fillId="0" borderId="0" xfId="0" applyNumberFormat="1" applyFont="1"/>
    <xf numFmtId="0" fontId="2" fillId="12" borderId="0" xfId="0" applyFont="1" applyFill="1" applyBorder="1" applyAlignment="1" applyProtection="1">
      <alignment horizontal="left" vertical="top" wrapText="1"/>
    </xf>
    <xf numFmtId="0" fontId="2" fillId="12" borderId="10" xfId="0" applyFont="1" applyFill="1" applyBorder="1" applyAlignment="1" applyProtection="1">
      <alignment vertical="top" wrapText="1"/>
    </xf>
    <xf numFmtId="0" fontId="2" fillId="12" borderId="14" xfId="0" applyFont="1" applyFill="1" applyBorder="1" applyAlignment="1" applyProtection="1">
      <alignment horizontal="left" vertical="center" wrapText="1"/>
    </xf>
    <xf numFmtId="0" fontId="3" fillId="12" borderId="11" xfId="0" applyFont="1" applyFill="1" applyBorder="1" applyAlignment="1" applyProtection="1">
      <alignment vertical="top" wrapText="1"/>
    </xf>
    <xf numFmtId="0" fontId="2" fillId="12" borderId="11" xfId="0" applyFont="1" applyFill="1" applyBorder="1" applyAlignment="1" applyProtection="1">
      <alignment vertical="top" wrapText="1"/>
    </xf>
    <xf numFmtId="0" fontId="2" fillId="12" borderId="12" xfId="0" applyFont="1" applyFill="1" applyBorder="1" applyAlignment="1" applyProtection="1">
      <alignment vertical="top" wrapText="1"/>
    </xf>
    <xf numFmtId="0" fontId="2" fillId="0" borderId="0" xfId="0" applyFont="1" applyFill="1" applyBorder="1" applyAlignment="1" applyProtection="1">
      <alignment horizontal="left" vertical="center" wrapText="1"/>
    </xf>
    <xf numFmtId="0" fontId="25" fillId="0" borderId="0" xfId="0" applyFont="1" applyAlignment="1">
      <alignment wrapText="1"/>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2" fillId="0" borderId="0" xfId="0" applyFont="1" applyFill="1" applyBorder="1" applyProtection="1"/>
    <xf numFmtId="0" fontId="25" fillId="0" borderId="0" xfId="0" applyFont="1" applyAlignment="1"/>
    <xf numFmtId="0" fontId="40" fillId="3" borderId="23" xfId="5" applyBorder="1" applyAlignment="1" applyProtection="1">
      <alignment horizontal="center" vertical="center"/>
      <protection locked="0"/>
    </xf>
    <xf numFmtId="0" fontId="40" fillId="7" borderId="23" xfId="5" applyFill="1" applyBorder="1" applyAlignment="1" applyProtection="1">
      <alignment horizontal="center" vertical="center"/>
      <protection locked="0"/>
    </xf>
    <xf numFmtId="0" fontId="40" fillId="7" borderId="32" xfId="5" applyFill="1" applyBorder="1" applyAlignment="1" applyProtection="1">
      <alignment horizontal="center" vertical="center" wrapText="1"/>
      <protection locked="0"/>
    </xf>
    <xf numFmtId="0" fontId="40" fillId="7" borderId="33" xfId="5" applyFill="1" applyBorder="1" applyAlignment="1" applyProtection="1">
      <alignment horizontal="center" vertical="center"/>
      <protection locked="0"/>
    </xf>
    <xf numFmtId="0" fontId="40" fillId="7" borderId="23" xfId="5" applyFill="1" applyBorder="1" applyAlignment="1" applyProtection="1">
      <alignment horizontal="center" vertical="center" wrapText="1"/>
      <protection locked="0"/>
    </xf>
    <xf numFmtId="0" fontId="43" fillId="14" borderId="32" xfId="0" applyFont="1" applyFill="1" applyBorder="1" applyAlignment="1" applyProtection="1">
      <alignment horizontal="center" vertical="center" wrapText="1"/>
    </xf>
    <xf numFmtId="0" fontId="43" fillId="14" borderId="23" xfId="0" applyFont="1" applyFill="1" applyBorder="1" applyAlignment="1" applyProtection="1">
      <alignment horizontal="center" vertical="center" wrapText="1"/>
    </xf>
    <xf numFmtId="0" fontId="43" fillId="14" borderId="22" xfId="0" applyFont="1" applyFill="1" applyBorder="1" applyAlignment="1" applyProtection="1">
      <alignment horizontal="center" vertical="center"/>
    </xf>
    <xf numFmtId="0" fontId="43" fillId="14" borderId="29" xfId="0" applyFont="1" applyFill="1" applyBorder="1" applyAlignment="1" applyProtection="1">
      <alignment horizontal="center" vertical="center" wrapText="1"/>
    </xf>
    <xf numFmtId="0" fontId="43" fillId="14" borderId="33" xfId="0" applyFont="1" applyFill="1" applyBorder="1" applyAlignment="1" applyProtection="1">
      <alignment horizontal="center" vertical="center" wrapText="1"/>
    </xf>
    <xf numFmtId="0" fontId="64" fillId="0" borderId="6" xfId="0" applyFont="1" applyFill="1" applyBorder="1" applyAlignment="1">
      <alignment horizontal="justify" vertical="top" wrapText="1"/>
    </xf>
    <xf numFmtId="0" fontId="43" fillId="13" borderId="6" xfId="0" applyFont="1" applyFill="1" applyBorder="1" applyAlignment="1" applyProtection="1">
      <alignment horizontal="center" wrapText="1"/>
    </xf>
    <xf numFmtId="0" fontId="43" fillId="13" borderId="26" xfId="0" applyFont="1" applyFill="1" applyBorder="1" applyAlignment="1" applyProtection="1">
      <alignment horizontal="center" wrapText="1"/>
    </xf>
    <xf numFmtId="0" fontId="43" fillId="13" borderId="23" xfId="0" applyFont="1" applyFill="1" applyBorder="1" applyAlignment="1" applyProtection="1">
      <alignment horizontal="center" wrapText="1"/>
    </xf>
    <xf numFmtId="0" fontId="0" fillId="17" borderId="0" xfId="0" applyFill="1" applyProtection="1"/>
    <xf numFmtId="0" fontId="43" fillId="13" borderId="6" xfId="0" applyFont="1" applyFill="1" applyBorder="1" applyAlignment="1" applyProtection="1">
      <alignment horizontal="center" vertical="center" wrapText="1"/>
    </xf>
    <xf numFmtId="0" fontId="43" fillId="13" borderId="26" xfId="0" applyFont="1" applyFill="1" applyBorder="1" applyAlignment="1" applyProtection="1">
      <alignment horizontal="center" vertical="center" wrapText="1"/>
    </xf>
    <xf numFmtId="0" fontId="0" fillId="17" borderId="0" xfId="0" applyFill="1" applyAlignment="1" applyProtection="1">
      <alignment horizontal="left"/>
    </xf>
    <xf numFmtId="0" fontId="38" fillId="11" borderId="0" xfId="8" applyProtection="1"/>
    <xf numFmtId="0" fontId="64" fillId="0" borderId="6" xfId="0" applyFont="1" applyFill="1" applyBorder="1" applyAlignment="1">
      <alignment horizontal="justify" vertical="top" wrapText="1"/>
    </xf>
    <xf numFmtId="0" fontId="2" fillId="15" borderId="4" xfId="0" applyFont="1" applyFill="1" applyBorder="1" applyAlignment="1" applyProtection="1">
      <alignment horizontal="justify" vertical="top" wrapText="1"/>
    </xf>
    <xf numFmtId="0" fontId="64" fillId="15" borderId="6" xfId="0" applyFont="1" applyFill="1" applyBorder="1" applyAlignment="1">
      <alignment horizontal="justify" vertical="top" wrapText="1"/>
    </xf>
    <xf numFmtId="0" fontId="82" fillId="4" borderId="3" xfId="7" applyFill="1" applyBorder="1" applyAlignment="1" applyProtection="1">
      <protection locked="0"/>
    </xf>
    <xf numFmtId="0" fontId="64" fillId="0" borderId="5" xfId="0" applyFont="1" applyFill="1" applyBorder="1" applyAlignment="1">
      <alignment horizontal="justify" vertical="top" wrapText="1"/>
    </xf>
    <xf numFmtId="0" fontId="64" fillId="0" borderId="18" xfId="0" applyFont="1" applyBorder="1" applyAlignment="1">
      <alignment horizontal="justify" vertical="center" wrapText="1"/>
    </xf>
    <xf numFmtId="0" fontId="64" fillId="0" borderId="6" xfId="0" applyFont="1" applyFill="1" applyBorder="1" applyAlignment="1">
      <alignment horizontal="justify" vertical="top" wrapText="1"/>
    </xf>
    <xf numFmtId="0" fontId="80" fillId="0" borderId="0" xfId="0" applyFont="1" applyAlignment="1">
      <alignment vertical="center"/>
    </xf>
    <xf numFmtId="0" fontId="80" fillId="0" borderId="32" xfId="0" applyFont="1" applyFill="1" applyBorder="1" applyAlignment="1">
      <alignment horizontal="justify" vertical="top" wrapText="1"/>
    </xf>
    <xf numFmtId="0" fontId="64" fillId="0" borderId="6" xfId="0" applyFont="1" applyFill="1" applyBorder="1" applyAlignment="1">
      <alignment horizontal="justify" vertical="top" wrapText="1"/>
    </xf>
    <xf numFmtId="0" fontId="69" fillId="0" borderId="32" xfId="0" applyFont="1" applyFill="1" applyBorder="1" applyAlignment="1">
      <alignment horizontal="justify" vertical="top" wrapText="1"/>
    </xf>
    <xf numFmtId="14" fontId="54" fillId="0" borderId="6" xfId="0" applyNumberFormat="1" applyFont="1" applyFill="1" applyBorder="1" applyAlignment="1" applyProtection="1">
      <alignment horizontal="center" vertical="center" wrapText="1"/>
    </xf>
    <xf numFmtId="14" fontId="51" fillId="4" borderId="6" xfId="0" applyNumberFormat="1" applyFont="1" applyFill="1" applyBorder="1" applyAlignment="1" applyProtection="1">
      <alignment vertical="top" wrapText="1"/>
    </xf>
    <xf numFmtId="14" fontId="54" fillId="4" borderId="6" xfId="0" applyNumberFormat="1" applyFont="1" applyFill="1" applyBorder="1" applyAlignment="1" applyProtection="1">
      <alignment horizontal="center" vertical="center" wrapText="1"/>
    </xf>
    <xf numFmtId="0" fontId="25" fillId="0" borderId="12" xfId="0" applyFont="1" applyFill="1" applyBorder="1" applyAlignment="1">
      <alignment horizontal="justify" wrapText="1"/>
    </xf>
    <xf numFmtId="0" fontId="73" fillId="12" borderId="0" xfId="0" applyFont="1" applyFill="1" applyBorder="1" applyAlignment="1" applyProtection="1">
      <alignment vertical="top" wrapText="1"/>
    </xf>
    <xf numFmtId="0" fontId="73" fillId="6" borderId="10" xfId="0" applyFont="1" applyFill="1" applyBorder="1" applyAlignment="1" applyProtection="1">
      <alignment vertical="top" wrapText="1"/>
    </xf>
    <xf numFmtId="0" fontId="76" fillId="0" borderId="0" xfId="0" applyFont="1" applyAlignment="1">
      <alignment vertical="top" wrapText="1"/>
    </xf>
    <xf numFmtId="172" fontId="56" fillId="4" borderId="32" xfId="11" applyNumberFormat="1" applyFont="1" applyFill="1" applyBorder="1" applyAlignment="1" applyProtection="1">
      <alignment vertical="center" wrapText="1"/>
    </xf>
    <xf numFmtId="4" fontId="31" fillId="4" borderId="0" xfId="0" applyNumberFormat="1" applyFont="1" applyFill="1"/>
    <xf numFmtId="3" fontId="54" fillId="4" borderId="0" xfId="0" applyNumberFormat="1" applyFont="1" applyFill="1"/>
    <xf numFmtId="4" fontId="25" fillId="4" borderId="0" xfId="0" applyNumberFormat="1" applyFont="1" applyFill="1"/>
    <xf numFmtId="0" fontId="71" fillId="15" borderId="1" xfId="0" applyFont="1" applyFill="1" applyBorder="1" applyAlignment="1">
      <alignment vertical="top" wrapText="1"/>
    </xf>
    <xf numFmtId="4" fontId="73" fillId="12" borderId="0" xfId="0" applyNumberFormat="1" applyFont="1" applyFill="1" applyBorder="1" applyAlignment="1" applyProtection="1">
      <alignment vertical="top" wrapText="1"/>
    </xf>
    <xf numFmtId="0" fontId="0" fillId="0" borderId="0" xfId="0" applyFill="1" applyBorder="1" applyProtection="1"/>
    <xf numFmtId="0" fontId="68" fillId="14" borderId="0" xfId="0" applyFont="1" applyFill="1" applyBorder="1" applyAlignment="1" applyProtection="1">
      <alignment horizontal="center" vertical="center" wrapText="1"/>
    </xf>
    <xf numFmtId="0" fontId="40" fillId="7" borderId="32" xfId="5" applyFill="1" applyBorder="1" applyAlignment="1" applyProtection="1">
      <alignment horizontal="center" vertical="center"/>
      <protection locked="0"/>
    </xf>
    <xf numFmtId="0" fontId="40" fillId="7" borderId="29" xfId="5" applyFill="1" applyBorder="1" applyAlignment="1" applyProtection="1">
      <alignment horizontal="center" vertical="center"/>
      <protection locked="0"/>
    </xf>
    <xf numFmtId="0" fontId="40" fillId="7" borderId="33" xfId="5" applyFill="1" applyBorder="1" applyAlignment="1" applyProtection="1">
      <alignment horizontal="center" vertical="center"/>
      <protection locked="0"/>
    </xf>
    <xf numFmtId="0" fontId="40" fillId="3" borderId="26" xfId="5" applyBorder="1" applyAlignment="1" applyProtection="1">
      <alignment horizontal="center" vertical="center" wrapText="1"/>
      <protection locked="0"/>
    </xf>
    <xf numFmtId="10" fontId="40" fillId="20" borderId="6" xfId="5" applyNumberFormat="1" applyFill="1" applyBorder="1" applyAlignment="1" applyProtection="1">
      <alignment horizontal="center" vertical="center"/>
      <protection locked="0"/>
    </xf>
    <xf numFmtId="0" fontId="43" fillId="20" borderId="6" xfId="0" applyFont="1" applyFill="1" applyBorder="1" applyAlignment="1" applyProtection="1">
      <alignment horizontal="center" vertical="center" wrapText="1"/>
    </xf>
    <xf numFmtId="0" fontId="43" fillId="20" borderId="26" xfId="0" applyFont="1" applyFill="1" applyBorder="1" applyAlignment="1" applyProtection="1">
      <alignment horizontal="center" vertical="center" wrapText="1"/>
    </xf>
    <xf numFmtId="0" fontId="48" fillId="20" borderId="6" xfId="5" applyFont="1" applyFill="1" applyBorder="1" applyAlignment="1" applyProtection="1">
      <alignment horizontal="center" vertical="center" wrapText="1"/>
      <protection locked="0"/>
    </xf>
    <xf numFmtId="0" fontId="48" fillId="20" borderId="26" xfId="5" applyFont="1" applyFill="1" applyBorder="1" applyAlignment="1" applyProtection="1">
      <alignment horizontal="center" vertical="center"/>
      <protection locked="0"/>
    </xf>
    <xf numFmtId="0" fontId="48" fillId="20" borderId="6" xfId="5" applyFont="1" applyFill="1" applyBorder="1" applyAlignment="1" applyProtection="1">
      <alignment horizontal="center" vertical="center"/>
      <protection locked="0"/>
    </xf>
    <xf numFmtId="0" fontId="40" fillId="20" borderId="6" xfId="5" applyFill="1" applyBorder="1" applyAlignment="1" applyProtection="1">
      <alignment horizontal="center" vertical="center"/>
      <protection locked="0"/>
    </xf>
    <xf numFmtId="0" fontId="40" fillId="20" borderId="26" xfId="5" applyFill="1" applyBorder="1" applyAlignment="1" applyProtection="1">
      <alignment horizontal="center" vertical="center"/>
      <protection locked="0"/>
    </xf>
    <xf numFmtId="0" fontId="40" fillId="20" borderId="36" xfId="5" applyFill="1" applyBorder="1" applyAlignment="1" applyProtection="1">
      <protection locked="0"/>
    </xf>
    <xf numFmtId="10" fontId="40" fillId="20" borderId="31" xfId="5" applyNumberFormat="1" applyFill="1" applyBorder="1" applyAlignment="1" applyProtection="1">
      <alignment horizontal="center" vertical="center"/>
      <protection locked="0"/>
    </xf>
    <xf numFmtId="0" fontId="40" fillId="20" borderId="29" xfId="5" applyFill="1" applyBorder="1" applyAlignment="1" applyProtection="1">
      <alignment vertical="center" wrapText="1"/>
      <protection locked="0"/>
    </xf>
    <xf numFmtId="0" fontId="40" fillId="20" borderId="26" xfId="5" applyFill="1" applyBorder="1" applyAlignment="1" applyProtection="1">
      <alignment vertical="center" wrapText="1"/>
      <protection locked="0"/>
    </xf>
    <xf numFmtId="0" fontId="40" fillId="20" borderId="6" xfId="5" applyFill="1" applyBorder="1" applyAlignment="1" applyProtection="1">
      <alignment horizontal="center" wrapText="1"/>
      <protection locked="0"/>
    </xf>
    <xf numFmtId="10" fontId="40" fillId="20" borderId="6" xfId="5" applyNumberFormat="1" applyFill="1" applyBorder="1" applyAlignment="1" applyProtection="1">
      <alignment horizontal="center" vertical="center" wrapText="1"/>
      <protection locked="0"/>
    </xf>
    <xf numFmtId="0" fontId="40" fillId="20" borderId="6" xfId="5" applyFill="1" applyBorder="1" applyProtection="1">
      <protection locked="0"/>
    </xf>
    <xf numFmtId="0" fontId="48" fillId="20" borderId="32" xfId="5" applyFont="1" applyFill="1" applyBorder="1" applyAlignment="1" applyProtection="1">
      <alignment vertical="center" wrapText="1"/>
      <protection locked="0"/>
    </xf>
    <xf numFmtId="0" fontId="48" fillId="20" borderId="33" xfId="5" applyFont="1" applyFill="1" applyBorder="1" applyAlignment="1" applyProtection="1">
      <alignment horizontal="center" vertical="center"/>
      <protection locked="0"/>
    </xf>
    <xf numFmtId="3" fontId="40" fillId="20" borderId="6" xfId="5" applyNumberFormat="1" applyFill="1" applyBorder="1" applyAlignment="1" applyProtection="1">
      <alignment horizontal="center" vertical="center"/>
      <protection locked="0"/>
    </xf>
    <xf numFmtId="15" fontId="2" fillId="4" borderId="45" xfId="0" applyNumberFormat="1" applyFont="1" applyFill="1" applyBorder="1" applyAlignment="1" applyProtection="1">
      <alignment horizontal="left"/>
    </xf>
    <xf numFmtId="0" fontId="2" fillId="4" borderId="37" xfId="0" applyFont="1" applyFill="1" applyBorder="1" applyAlignment="1" applyProtection="1">
      <alignment horizontal="left"/>
    </xf>
    <xf numFmtId="0" fontId="3" fillId="6" borderId="13" xfId="0" applyFont="1" applyFill="1" applyBorder="1" applyAlignment="1" applyProtection="1">
      <alignment horizontal="right" wrapText="1"/>
    </xf>
    <xf numFmtId="0" fontId="3" fillId="6" borderId="10" xfId="0" applyFont="1" applyFill="1" applyBorder="1" applyAlignment="1" applyProtection="1">
      <alignment horizontal="right" wrapText="1"/>
    </xf>
    <xf numFmtId="0" fontId="3" fillId="6" borderId="0" xfId="0" applyFont="1" applyFill="1" applyBorder="1" applyAlignment="1" applyProtection="1">
      <alignment horizontal="right" wrapText="1"/>
    </xf>
    <xf numFmtId="0" fontId="3" fillId="6" borderId="13" xfId="0" applyFont="1" applyFill="1" applyBorder="1" applyAlignment="1" applyProtection="1">
      <alignment horizontal="right" vertical="top" wrapText="1"/>
    </xf>
    <xf numFmtId="0" fontId="3" fillId="6" borderId="10" xfId="0" applyFont="1" applyFill="1" applyBorder="1" applyAlignment="1" applyProtection="1">
      <alignment horizontal="right" vertical="top" wrapText="1"/>
    </xf>
    <xf numFmtId="9" fontId="2" fillId="4" borderId="56" xfId="9" applyFont="1" applyFill="1" applyBorder="1" applyAlignment="1" applyProtection="1">
      <alignment horizontal="left" vertical="top" wrapText="1"/>
      <protection locked="0"/>
    </xf>
    <xf numFmtId="9" fontId="2" fillId="4" borderId="20" xfId="9" applyFont="1" applyFill="1" applyBorder="1" applyAlignment="1" applyProtection="1">
      <alignment horizontal="left" vertical="top" wrapText="1"/>
      <protection locked="0"/>
    </xf>
    <xf numFmtId="0" fontId="25" fillId="12" borderId="0" xfId="0" applyFont="1" applyFill="1" applyBorder="1" applyAlignment="1">
      <alignment horizontal="center"/>
    </xf>
    <xf numFmtId="0" fontId="25" fillId="12" borderId="59" xfId="0" applyFont="1" applyFill="1" applyBorder="1" applyAlignment="1">
      <alignment horizontal="center"/>
    </xf>
    <xf numFmtId="0" fontId="56" fillId="0" borderId="49" xfId="0" applyFont="1" applyBorder="1" applyAlignment="1">
      <alignment horizontal="center" vertical="center" wrapText="1"/>
    </xf>
    <xf numFmtId="0" fontId="56" fillId="0" borderId="50" xfId="0" applyFont="1" applyBorder="1" applyAlignment="1">
      <alignment horizontal="center" vertical="center" wrapText="1"/>
    </xf>
    <xf numFmtId="0" fontId="56" fillId="0" borderId="58" xfId="0" applyFont="1" applyBorder="1" applyAlignment="1">
      <alignment horizontal="center" vertical="center" wrapText="1"/>
    </xf>
    <xf numFmtId="0" fontId="56" fillId="0" borderId="29" xfId="0" applyFont="1" applyBorder="1" applyAlignment="1">
      <alignment horizontal="center" vertical="top" wrapText="1"/>
    </xf>
    <xf numFmtId="0" fontId="56" fillId="0" borderId="57" xfId="0" applyFont="1" applyBorder="1" applyAlignment="1">
      <alignment horizontal="center" vertical="center" wrapText="1"/>
    </xf>
    <xf numFmtId="9" fontId="2" fillId="4" borderId="56" xfId="9" applyFont="1" applyFill="1" applyBorder="1" applyAlignment="1" applyProtection="1">
      <alignment horizontal="center" vertical="top" wrapText="1"/>
      <protection locked="0"/>
    </xf>
    <xf numFmtId="9" fontId="2" fillId="4" borderId="20" xfId="9" applyFont="1" applyFill="1" applyBorder="1" applyAlignment="1" applyProtection="1">
      <alignment horizontal="center" vertical="top" wrapText="1"/>
      <protection locked="0"/>
    </xf>
    <xf numFmtId="0" fontId="15" fillId="4" borderId="56" xfId="0" applyFont="1" applyFill="1" applyBorder="1" applyAlignment="1" applyProtection="1">
      <alignment horizontal="center"/>
    </xf>
    <xf numFmtId="0" fontId="15" fillId="4" borderId="7" xfId="0" applyFont="1" applyFill="1" applyBorder="1" applyAlignment="1" applyProtection="1">
      <alignment horizontal="center"/>
    </xf>
    <xf numFmtId="0" fontId="15" fillId="4" borderId="20" xfId="0" applyFont="1" applyFill="1" applyBorder="1" applyAlignment="1" applyProtection="1">
      <alignment horizontal="center"/>
    </xf>
    <xf numFmtId="0" fontId="11" fillId="12" borderId="0" xfId="0" applyFont="1" applyFill="1" applyBorder="1" applyAlignment="1" applyProtection="1">
      <alignment horizontal="center"/>
    </xf>
    <xf numFmtId="0" fontId="11" fillId="12" borderId="13" xfId="0" applyFont="1" applyFill="1" applyBorder="1" applyAlignment="1" applyProtection="1">
      <alignment horizontal="center" wrapText="1"/>
    </xf>
    <xf numFmtId="0" fontId="11" fillId="12" borderId="0" xfId="0" applyFont="1" applyFill="1" applyBorder="1" applyAlignment="1" applyProtection="1">
      <alignment horizontal="center" wrapText="1"/>
    </xf>
    <xf numFmtId="0" fontId="3" fillId="12" borderId="0" xfId="0" applyFont="1" applyFill="1" applyBorder="1" applyAlignment="1" applyProtection="1">
      <alignment horizontal="left" vertical="center" wrapText="1"/>
    </xf>
    <xf numFmtId="0" fontId="3" fillId="4" borderId="56" xfId="0" applyFont="1" applyFill="1" applyBorder="1" applyAlignment="1" applyProtection="1">
      <alignment horizontal="center" vertical="center" wrapText="1"/>
    </xf>
    <xf numFmtId="0" fontId="3" fillId="4" borderId="20" xfId="0" applyFont="1" applyFill="1" applyBorder="1" applyAlignment="1" applyProtection="1">
      <alignment horizontal="center" vertical="center" wrapText="1"/>
    </xf>
    <xf numFmtId="0" fontId="2" fillId="4" borderId="56" xfId="0" applyFont="1" applyFill="1" applyBorder="1" applyAlignment="1" applyProtection="1">
      <alignment vertical="top" wrapText="1"/>
      <protection locked="0"/>
    </xf>
    <xf numFmtId="0" fontId="2" fillId="4" borderId="20" xfId="0" applyFont="1" applyFill="1" applyBorder="1" applyAlignment="1" applyProtection="1">
      <alignment vertical="top" wrapText="1"/>
      <protection locked="0"/>
    </xf>
    <xf numFmtId="0" fontId="5" fillId="12" borderId="0" xfId="0" applyFont="1" applyFill="1" applyBorder="1" applyAlignment="1" applyProtection="1">
      <alignment horizontal="left" vertical="top" wrapText="1"/>
    </xf>
    <xf numFmtId="0" fontId="3" fillId="15" borderId="0" xfId="0" applyFont="1" applyFill="1" applyBorder="1" applyAlignment="1" applyProtection="1">
      <alignment horizontal="left" vertical="center" wrapText="1"/>
    </xf>
    <xf numFmtId="3" fontId="70" fillId="15" borderId="56" xfId="0" applyNumberFormat="1" applyFont="1" applyFill="1" applyBorder="1" applyAlignment="1" applyProtection="1">
      <alignment horizontal="center" vertical="center" wrapText="1"/>
      <protection locked="0"/>
    </xf>
    <xf numFmtId="3" fontId="70" fillId="15" borderId="20" xfId="0" applyNumberFormat="1" applyFont="1" applyFill="1" applyBorder="1" applyAlignment="1" applyProtection="1">
      <alignment horizontal="center" vertical="center" wrapText="1"/>
      <protection locked="0"/>
    </xf>
    <xf numFmtId="0" fontId="5" fillId="12" borderId="0" xfId="0" applyFont="1" applyFill="1" applyBorder="1" applyAlignment="1" applyProtection="1">
      <alignment horizontal="left" vertical="center" wrapText="1"/>
    </xf>
    <xf numFmtId="0" fontId="56" fillId="0" borderId="32" xfId="0" applyFont="1" applyBorder="1" applyAlignment="1">
      <alignment horizontal="center" vertical="center"/>
    </xf>
    <xf numFmtId="0" fontId="56" fillId="0" borderId="23" xfId="0" applyFont="1" applyBorder="1" applyAlignment="1">
      <alignment horizontal="center" vertical="center"/>
    </xf>
    <xf numFmtId="0" fontId="3" fillId="12" borderId="10" xfId="0" applyFont="1" applyFill="1" applyBorder="1" applyAlignment="1" applyProtection="1">
      <alignment horizontal="left" vertical="center" wrapText="1"/>
    </xf>
    <xf numFmtId="0" fontId="56" fillId="0" borderId="29" xfId="0" applyFont="1" applyBorder="1" applyAlignment="1">
      <alignment horizontal="center" wrapText="1"/>
    </xf>
    <xf numFmtId="0" fontId="56" fillId="0" borderId="23" xfId="0" applyFont="1" applyBorder="1" applyAlignment="1">
      <alignment horizontal="center" wrapText="1"/>
    </xf>
    <xf numFmtId="0" fontId="56" fillId="0" borderId="43" xfId="0" applyFont="1" applyBorder="1" applyAlignment="1">
      <alignment horizontal="center" vertical="center" wrapText="1"/>
    </xf>
    <xf numFmtId="0" fontId="56" fillId="0" borderId="38" xfId="0" applyFont="1" applyBorder="1" applyAlignment="1">
      <alignment horizontal="center" vertical="center" wrapText="1"/>
    </xf>
    <xf numFmtId="0" fontId="56" fillId="0" borderId="23" xfId="0" applyFont="1" applyBorder="1" applyAlignment="1">
      <alignment horizontal="center"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3" fontId="2" fillId="0" borderId="0" xfId="0" applyNumberFormat="1" applyFont="1" applyFill="1" applyBorder="1" applyAlignment="1" applyProtection="1">
      <alignment vertical="top" wrapText="1"/>
      <protection locked="0"/>
    </xf>
    <xf numFmtId="0" fontId="3" fillId="0" borderId="0" xfId="0" applyFont="1" applyFill="1" applyBorder="1" applyAlignment="1" applyProtection="1">
      <alignment horizontal="left" vertical="center" wrapText="1"/>
    </xf>
    <xf numFmtId="3" fontId="2" fillId="4" borderId="56" xfId="0" applyNumberFormat="1" applyFont="1" applyFill="1" applyBorder="1" applyAlignment="1" applyProtection="1">
      <alignment vertical="top" wrapText="1"/>
      <protection locked="0"/>
    </xf>
    <xf numFmtId="3" fontId="2" fillId="4" borderId="20" xfId="0" applyNumberFormat="1" applyFont="1" applyFill="1" applyBorder="1" applyAlignment="1" applyProtection="1">
      <alignment vertical="top" wrapText="1"/>
      <protection locked="0"/>
    </xf>
    <xf numFmtId="0" fontId="3" fillId="12" borderId="11"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12" fillId="12" borderId="0" xfId="0" applyFont="1" applyFill="1" applyBorder="1" applyAlignment="1" applyProtection="1">
      <alignment vertical="top" wrapText="1"/>
    </xf>
    <xf numFmtId="0" fontId="3" fillId="4" borderId="56" xfId="0" applyFont="1" applyFill="1" applyBorder="1" applyAlignment="1" applyProtection="1">
      <alignment horizontal="center" vertical="top" wrapText="1"/>
    </xf>
    <xf numFmtId="0" fontId="3" fillId="4" borderId="20"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8" fillId="0" borderId="0" xfId="0" applyFont="1" applyFill="1" applyBorder="1" applyAlignment="1" applyProtection="1">
      <alignment vertical="top" wrapText="1"/>
      <protection locked="0"/>
    </xf>
    <xf numFmtId="0" fontId="9" fillId="0" borderId="0" xfId="0" applyFont="1" applyFill="1" applyBorder="1" applyAlignment="1" applyProtection="1">
      <alignment vertical="top" wrapText="1"/>
    </xf>
    <xf numFmtId="0" fontId="10" fillId="0" borderId="0" xfId="0" applyFont="1" applyFill="1" applyBorder="1" applyAlignment="1" applyProtection="1">
      <alignment vertical="top" wrapText="1"/>
    </xf>
    <xf numFmtId="0" fontId="9" fillId="0" borderId="0" xfId="0" applyFont="1" applyFill="1" applyBorder="1" applyAlignment="1" applyProtection="1">
      <alignment horizontal="center" vertical="top" wrapText="1"/>
    </xf>
    <xf numFmtId="3" fontId="8" fillId="0" borderId="0" xfId="0" applyNumberFormat="1" applyFont="1" applyFill="1" applyBorder="1" applyAlignment="1" applyProtection="1">
      <alignment vertical="top" wrapText="1"/>
      <protection locked="0"/>
    </xf>
    <xf numFmtId="0" fontId="69" fillId="0" borderId="55" xfId="0" applyFont="1" applyFill="1" applyBorder="1" applyAlignment="1">
      <alignment horizontal="left" vertical="top" wrapText="1"/>
    </xf>
    <xf numFmtId="0" fontId="69" fillId="0" borderId="61" xfId="0" applyFont="1" applyFill="1" applyBorder="1" applyAlignment="1">
      <alignment horizontal="left" vertical="top" wrapText="1"/>
    </xf>
    <xf numFmtId="0" fontId="69" fillId="0" borderId="25" xfId="0" applyFont="1" applyFill="1" applyBorder="1" applyAlignment="1">
      <alignment horizontal="left" vertical="top" wrapText="1"/>
    </xf>
    <xf numFmtId="0" fontId="12" fillId="6" borderId="0" xfId="0" applyFont="1" applyFill="1" applyBorder="1" applyAlignment="1" applyProtection="1">
      <alignment horizontal="left" vertical="top" wrapText="1"/>
    </xf>
    <xf numFmtId="0" fontId="54" fillId="0" borderId="55" xfId="0" applyFont="1" applyFill="1" applyBorder="1" applyAlignment="1">
      <alignment horizontal="left" vertical="top" wrapText="1"/>
    </xf>
    <xf numFmtId="0" fontId="54" fillId="0" borderId="25" xfId="0" applyFont="1" applyFill="1" applyBorder="1" applyAlignment="1">
      <alignment horizontal="left" vertical="top" wrapText="1"/>
    </xf>
    <xf numFmtId="0" fontId="64" fillId="0" borderId="55" xfId="0" applyFont="1" applyFill="1" applyBorder="1" applyAlignment="1">
      <alignment horizontal="left" vertical="top" wrapText="1"/>
    </xf>
    <xf numFmtId="0" fontId="64" fillId="0" borderId="25" xfId="0" applyFont="1" applyFill="1" applyBorder="1" applyAlignment="1">
      <alignment horizontal="left" vertical="top" wrapText="1"/>
    </xf>
    <xf numFmtId="0" fontId="16" fillId="6" borderId="0" xfId="0" applyFont="1" applyFill="1" applyBorder="1" applyAlignment="1" applyProtection="1">
      <alignment horizontal="left" vertical="top" wrapText="1"/>
    </xf>
    <xf numFmtId="0" fontId="16" fillId="6" borderId="13" xfId="0" applyFont="1" applyFill="1" applyBorder="1" applyAlignment="1" applyProtection="1">
      <alignment horizontal="center" wrapText="1"/>
    </xf>
    <xf numFmtId="0" fontId="16" fillId="6" borderId="0" xfId="0" applyFont="1" applyFill="1" applyBorder="1" applyAlignment="1" applyProtection="1">
      <alignment horizontal="center" wrapText="1"/>
    </xf>
    <xf numFmtId="0" fontId="16" fillId="6" borderId="0" xfId="0" applyFont="1" applyFill="1" applyBorder="1" applyAlignment="1" applyProtection="1">
      <alignment horizontal="center"/>
    </xf>
    <xf numFmtId="0" fontId="17" fillId="6" borderId="0" xfId="0" applyFont="1" applyFill="1" applyBorder="1" applyAlignment="1" applyProtection="1">
      <alignment horizontal="left" vertical="top" wrapText="1"/>
    </xf>
    <xf numFmtId="0" fontId="17" fillId="4" borderId="62" xfId="0" applyFont="1" applyFill="1" applyBorder="1" applyAlignment="1" applyProtection="1">
      <alignment horizontal="center" vertical="top" wrapText="1"/>
    </xf>
    <xf numFmtId="0" fontId="17" fillId="4" borderId="9" xfId="0" applyFont="1" applyFill="1" applyBorder="1" applyAlignment="1" applyProtection="1">
      <alignment horizontal="center" vertical="top" wrapText="1"/>
    </xf>
    <xf numFmtId="0" fontId="34" fillId="6" borderId="0" xfId="0" applyFont="1" applyFill="1" applyAlignment="1">
      <alignment horizontal="left" wrapText="1"/>
    </xf>
    <xf numFmtId="0" fontId="4" fillId="0" borderId="55" xfId="0" applyFont="1" applyFill="1" applyBorder="1" applyAlignment="1">
      <alignment horizontal="left" vertical="top" wrapText="1"/>
    </xf>
    <xf numFmtId="0" fontId="4" fillId="0" borderId="25" xfId="0" applyFont="1" applyFill="1" applyBorder="1" applyAlignment="1">
      <alignment horizontal="left" vertical="top" wrapText="1"/>
    </xf>
    <xf numFmtId="0" fontId="17" fillId="4" borderId="49" xfId="0" applyFont="1" applyFill="1" applyBorder="1" applyAlignment="1" applyProtection="1">
      <alignment horizontal="center" vertical="top" wrapText="1"/>
    </xf>
    <xf numFmtId="0" fontId="17" fillId="4" borderId="48" xfId="0" applyFont="1" applyFill="1" applyBorder="1" applyAlignment="1" applyProtection="1">
      <alignment horizontal="center" vertical="top" wrapText="1"/>
    </xf>
    <xf numFmtId="0" fontId="69" fillId="0" borderId="32" xfId="0" applyFont="1" applyFill="1" applyBorder="1" applyAlignment="1">
      <alignment horizontal="left" vertical="top" wrapText="1"/>
    </xf>
    <xf numFmtId="0" fontId="69" fillId="0" borderId="23" xfId="0" applyFont="1" applyFill="1" applyBorder="1" applyAlignment="1">
      <alignment horizontal="left" vertical="top" wrapText="1"/>
    </xf>
    <xf numFmtId="0" fontId="34" fillId="6" borderId="0" xfId="0" applyFont="1" applyFill="1" applyAlignment="1">
      <alignment horizontal="left"/>
    </xf>
    <xf numFmtId="0" fontId="35" fillId="6" borderId="0" xfId="0" applyFont="1" applyFill="1" applyAlignment="1">
      <alignment horizontal="left"/>
    </xf>
    <xf numFmtId="0" fontId="2" fillId="0" borderId="6" xfId="0" applyFont="1" applyFill="1" applyBorder="1" applyAlignment="1" applyProtection="1">
      <alignment horizontal="justify" vertical="top" wrapText="1"/>
    </xf>
    <xf numFmtId="0" fontId="2" fillId="6" borderId="32" xfId="0" applyFont="1" applyFill="1" applyBorder="1" applyAlignment="1" applyProtection="1">
      <alignment horizontal="justify" vertical="top" wrapText="1"/>
    </xf>
    <xf numFmtId="0" fontId="2" fillId="6" borderId="23" xfId="0" applyFont="1" applyFill="1" applyBorder="1" applyAlignment="1" applyProtection="1">
      <alignment horizontal="justify" vertical="top" wrapText="1"/>
    </xf>
    <xf numFmtId="0" fontId="54" fillId="0" borderId="42" xfId="0" applyFont="1" applyBorder="1" applyAlignment="1">
      <alignment horizontal="justify" vertical="top" wrapText="1"/>
    </xf>
    <xf numFmtId="0" fontId="54" fillId="0" borderId="23" xfId="0" applyFont="1" applyBorder="1" applyAlignment="1">
      <alignment horizontal="justify" vertical="top" wrapText="1"/>
    </xf>
    <xf numFmtId="0" fontId="64" fillId="0" borderId="32" xfId="0" applyFont="1" applyFill="1" applyBorder="1" applyAlignment="1">
      <alignment horizontal="justify" vertical="top" wrapText="1"/>
    </xf>
    <xf numFmtId="0" fontId="64" fillId="0" borderId="23" xfId="0" applyFont="1" applyFill="1" applyBorder="1" applyAlignment="1">
      <alignment horizontal="justify" vertical="top" wrapText="1"/>
    </xf>
    <xf numFmtId="0" fontId="53" fillId="4" borderId="42" xfId="0" applyFont="1" applyFill="1" applyBorder="1" applyAlignment="1" applyProtection="1">
      <alignment horizontal="justify" vertical="top" wrapText="1"/>
    </xf>
    <xf numFmtId="0" fontId="53" fillId="4" borderId="23" xfId="0" applyFont="1" applyFill="1" applyBorder="1" applyAlignment="1" applyProtection="1">
      <alignment horizontal="justify" vertical="top" wrapText="1"/>
    </xf>
    <xf numFmtId="0" fontId="53" fillId="4" borderId="40" xfId="0" applyFont="1" applyFill="1" applyBorder="1" applyAlignment="1" applyProtection="1">
      <alignment horizontal="justify" vertical="top" wrapText="1"/>
    </xf>
    <xf numFmtId="0" fontId="53" fillId="4" borderId="64" xfId="0" applyFont="1" applyFill="1" applyBorder="1" applyAlignment="1" applyProtection="1">
      <alignment horizontal="justify" vertical="top" wrapText="1"/>
    </xf>
    <xf numFmtId="0" fontId="80" fillId="0" borderId="32" xfId="0" applyFont="1" applyFill="1" applyBorder="1" applyAlignment="1">
      <alignment horizontal="justify" vertical="top" wrapText="1"/>
    </xf>
    <xf numFmtId="0" fontId="64" fillId="4" borderId="32" xfId="0" applyFont="1" applyFill="1" applyBorder="1" applyAlignment="1">
      <alignment horizontal="justify" vertical="top" wrapText="1"/>
    </xf>
    <xf numFmtId="0" fontId="64" fillId="4" borderId="23" xfId="0" applyFont="1" applyFill="1" applyBorder="1" applyAlignment="1">
      <alignment horizontal="justify" vertical="top" wrapText="1"/>
    </xf>
    <xf numFmtId="0" fontId="54" fillId="0" borderId="42" xfId="0" applyFont="1" applyFill="1" applyBorder="1" applyAlignment="1">
      <alignment horizontal="justify" vertical="top" wrapText="1"/>
    </xf>
    <xf numFmtId="0" fontId="54" fillId="0" borderId="23" xfId="0" applyFont="1" applyFill="1" applyBorder="1" applyAlignment="1">
      <alignment horizontal="justify" vertical="top" wrapText="1"/>
    </xf>
    <xf numFmtId="0" fontId="71" fillId="0" borderId="17" xfId="0" applyFont="1" applyFill="1" applyBorder="1" applyAlignment="1" applyProtection="1">
      <alignment horizontal="justify" vertical="top" wrapText="1"/>
    </xf>
    <xf numFmtId="0" fontId="71" fillId="0" borderId="15" xfId="0" applyFont="1" applyFill="1" applyBorder="1" applyAlignment="1" applyProtection="1">
      <alignment horizontal="justify" vertical="top" wrapText="1"/>
    </xf>
    <xf numFmtId="0" fontId="71" fillId="0" borderId="16" xfId="0" applyFont="1" applyFill="1" applyBorder="1" applyAlignment="1" applyProtection="1">
      <alignment horizontal="justify" vertical="top" wrapText="1"/>
    </xf>
    <xf numFmtId="0" fontId="71" fillId="0" borderId="13" xfId="0" applyFont="1" applyFill="1" applyBorder="1" applyAlignment="1" applyProtection="1">
      <alignment horizontal="justify" vertical="top" wrapText="1"/>
    </xf>
    <xf numFmtId="0" fontId="71" fillId="0" borderId="0" xfId="0" applyFont="1" applyFill="1" applyBorder="1" applyAlignment="1" applyProtection="1">
      <alignment horizontal="justify" vertical="top" wrapText="1"/>
    </xf>
    <xf numFmtId="0" fontId="71" fillId="0" borderId="10" xfId="0" applyFont="1" applyFill="1" applyBorder="1" applyAlignment="1" applyProtection="1">
      <alignment horizontal="justify" vertical="top" wrapText="1"/>
    </xf>
    <xf numFmtId="0" fontId="71" fillId="0" borderId="14" xfId="0" applyFont="1" applyFill="1" applyBorder="1" applyAlignment="1" applyProtection="1">
      <alignment horizontal="justify" vertical="top" wrapText="1"/>
    </xf>
    <xf numFmtId="0" fontId="71" fillId="0" borderId="11" xfId="0" applyFont="1" applyFill="1" applyBorder="1" applyAlignment="1" applyProtection="1">
      <alignment horizontal="justify" vertical="top" wrapText="1"/>
    </xf>
    <xf numFmtId="0" fontId="71" fillId="0" borderId="12" xfId="0" applyFont="1" applyFill="1" applyBorder="1" applyAlignment="1" applyProtection="1">
      <alignment horizontal="justify" vertical="top" wrapText="1"/>
    </xf>
    <xf numFmtId="0" fontId="54" fillId="0" borderId="55" xfId="0" applyFont="1" applyBorder="1" applyAlignment="1">
      <alignment horizontal="justify" vertical="top" wrapText="1"/>
    </xf>
    <xf numFmtId="0" fontId="54" fillId="0" borderId="25" xfId="0" applyFont="1" applyBorder="1" applyAlignment="1">
      <alignment horizontal="justify" vertical="top" wrapText="1"/>
    </xf>
    <xf numFmtId="0" fontId="64" fillId="0" borderId="6" xfId="0" applyFont="1" applyFill="1" applyBorder="1" applyAlignment="1">
      <alignment horizontal="justify" vertical="top" wrapText="1"/>
    </xf>
    <xf numFmtId="0" fontId="3" fillId="6" borderId="11" xfId="0" applyFont="1" applyFill="1" applyBorder="1" applyAlignment="1" applyProtection="1">
      <alignment horizontal="justify" vertical="top" wrapText="1"/>
    </xf>
    <xf numFmtId="0" fontId="54" fillId="0" borderId="6" xfId="0" applyFont="1" applyFill="1" applyBorder="1" applyAlignment="1">
      <alignment horizontal="justify" vertical="top" wrapText="1"/>
    </xf>
    <xf numFmtId="0" fontId="69" fillId="4" borderId="32" xfId="0" applyFont="1" applyFill="1" applyBorder="1" applyAlignment="1">
      <alignment horizontal="justify" vertical="top" wrapText="1"/>
    </xf>
    <xf numFmtId="0" fontId="69" fillId="4" borderId="23" xfId="0" applyFont="1" applyFill="1" applyBorder="1" applyAlignment="1">
      <alignment horizontal="justify" vertical="top" wrapText="1"/>
    </xf>
    <xf numFmtId="0" fontId="54" fillId="0" borderId="6" xfId="0" applyFont="1" applyBorder="1" applyAlignment="1">
      <alignment horizontal="justify" vertical="top" wrapText="1"/>
    </xf>
    <xf numFmtId="0" fontId="69" fillId="0" borderId="32" xfId="0" applyFont="1" applyFill="1" applyBorder="1" applyAlignment="1">
      <alignment horizontal="justify" vertical="top" wrapText="1"/>
    </xf>
    <xf numFmtId="0" fontId="69" fillId="0" borderId="23" xfId="0" applyFont="1" applyFill="1" applyBorder="1" applyAlignment="1">
      <alignment horizontal="justify" vertical="top" wrapText="1"/>
    </xf>
    <xf numFmtId="0" fontId="54" fillId="0" borderId="32" xfId="0" applyFont="1" applyBorder="1" applyAlignment="1">
      <alignment horizontal="justify" vertical="top" wrapText="1"/>
    </xf>
    <xf numFmtId="0" fontId="53" fillId="4" borderId="6" xfId="0" applyFont="1" applyFill="1" applyBorder="1" applyAlignment="1" applyProtection="1">
      <alignment horizontal="justify" vertical="top" wrapText="1"/>
    </xf>
    <xf numFmtId="0" fontId="82" fillId="4" borderId="56" xfId="7" applyFill="1" applyBorder="1" applyAlignment="1" applyProtection="1">
      <alignment horizontal="justify" vertical="top" wrapText="1"/>
      <protection locked="0"/>
    </xf>
    <xf numFmtId="0" fontId="24" fillId="4" borderId="7" xfId="7" applyFont="1" applyFill="1" applyBorder="1" applyAlignment="1" applyProtection="1">
      <alignment horizontal="justify" vertical="top" wrapText="1"/>
      <protection locked="0"/>
    </xf>
    <xf numFmtId="0" fontId="24" fillId="4" borderId="20" xfId="7" applyFont="1" applyFill="1" applyBorder="1" applyAlignment="1" applyProtection="1">
      <alignment horizontal="justify" vertical="top" wrapText="1"/>
      <protection locked="0"/>
    </xf>
    <xf numFmtId="0" fontId="2" fillId="4" borderId="56" xfId="0" applyFont="1" applyFill="1" applyBorder="1" applyAlignment="1" applyProtection="1">
      <alignment horizontal="justify" vertical="top" wrapText="1"/>
      <protection locked="0"/>
    </xf>
    <xf numFmtId="0" fontId="2" fillId="4" borderId="7" xfId="0" applyFont="1" applyFill="1" applyBorder="1" applyAlignment="1" applyProtection="1">
      <alignment horizontal="justify" vertical="top" wrapText="1"/>
      <protection locked="0"/>
    </xf>
    <xf numFmtId="0" fontId="2" fillId="4" borderId="20" xfId="0" applyFont="1" applyFill="1" applyBorder="1" applyAlignment="1" applyProtection="1">
      <alignment horizontal="justify" vertical="top" wrapText="1"/>
      <protection locked="0"/>
    </xf>
    <xf numFmtId="0" fontId="24" fillId="4" borderId="56" xfId="7" applyFont="1" applyFill="1" applyBorder="1" applyAlignment="1" applyProtection="1">
      <alignment horizontal="justify" vertical="top" wrapText="1"/>
      <protection locked="0"/>
    </xf>
    <xf numFmtId="0" fontId="15" fillId="4" borderId="56" xfId="0" applyFont="1" applyFill="1" applyBorder="1" applyAlignment="1" applyProtection="1">
      <alignment horizontal="justify" vertical="top" wrapText="1"/>
    </xf>
    <xf numFmtId="0" fontId="15" fillId="4" borderId="7" xfId="0" applyFont="1" applyFill="1" applyBorder="1" applyAlignment="1" applyProtection="1">
      <alignment horizontal="justify" vertical="top" wrapText="1"/>
    </xf>
    <xf numFmtId="0" fontId="15" fillId="4" borderId="20" xfId="0" applyFont="1" applyFill="1" applyBorder="1" applyAlignment="1" applyProtection="1">
      <alignment horizontal="justify" vertical="top" wrapText="1"/>
    </xf>
    <xf numFmtId="0" fontId="12" fillId="6" borderId="15" xfId="0" applyFont="1" applyFill="1" applyBorder="1" applyAlignment="1" applyProtection="1">
      <alignment horizontal="justify" vertical="top" wrapText="1"/>
    </xf>
    <xf numFmtId="0" fontId="12" fillId="6" borderId="0" xfId="0" applyFont="1" applyFill="1" applyBorder="1" applyAlignment="1" applyProtection="1">
      <alignment horizontal="justify" vertical="top" wrapText="1"/>
    </xf>
    <xf numFmtId="0" fontId="2" fillId="4" borderId="17" xfId="0" applyFont="1" applyFill="1" applyBorder="1" applyAlignment="1" applyProtection="1">
      <alignment horizontal="justify" vertical="top" wrapText="1"/>
      <protection locked="0"/>
    </xf>
    <xf numFmtId="0" fontId="2" fillId="4" borderId="15" xfId="0" applyFont="1" applyFill="1" applyBorder="1" applyAlignment="1" applyProtection="1">
      <alignment horizontal="justify" vertical="top" wrapText="1"/>
      <protection locked="0"/>
    </xf>
    <xf numFmtId="0" fontId="2" fillId="4" borderId="16" xfId="0" applyFont="1" applyFill="1" applyBorder="1" applyAlignment="1" applyProtection="1">
      <alignment horizontal="justify" vertical="top" wrapText="1"/>
      <protection locked="0"/>
    </xf>
    <xf numFmtId="0" fontId="5" fillId="6" borderId="0" xfId="0" applyFont="1" applyFill="1" applyBorder="1" applyAlignment="1" applyProtection="1">
      <alignment horizontal="justify" vertical="top" wrapText="1"/>
    </xf>
    <xf numFmtId="0" fontId="64" fillId="0" borderId="32" xfId="0" applyFont="1" applyFill="1" applyBorder="1" applyAlignment="1">
      <alignment horizontal="left" vertical="top" wrapText="1"/>
    </xf>
    <xf numFmtId="0" fontId="64" fillId="0" borderId="23" xfId="0" applyFont="1" applyFill="1" applyBorder="1" applyAlignment="1">
      <alignment horizontal="left" vertical="top" wrapText="1"/>
    </xf>
    <xf numFmtId="0" fontId="54" fillId="4" borderId="6" xfId="0" applyFont="1" applyFill="1" applyBorder="1" applyAlignment="1">
      <alignment horizontal="justify" vertical="top" wrapText="1"/>
    </xf>
    <xf numFmtId="0" fontId="64" fillId="0" borderId="29" xfId="0" applyFont="1" applyFill="1" applyBorder="1" applyAlignment="1">
      <alignment horizontal="justify" vertical="top" wrapText="1"/>
    </xf>
    <xf numFmtId="0" fontId="63" fillId="6" borderId="0" xfId="0" applyFont="1" applyFill="1" applyBorder="1" applyAlignment="1" applyProtection="1">
      <alignment horizontal="justify" vertical="top" wrapText="1"/>
    </xf>
    <xf numFmtId="0" fontId="32" fillId="0" borderId="56" xfId="0" applyFont="1" applyFill="1" applyBorder="1" applyAlignment="1" applyProtection="1">
      <alignment horizontal="justify" vertical="top" wrapText="1"/>
    </xf>
    <xf numFmtId="0" fontId="12" fillId="0" borderId="7" xfId="0" applyFont="1" applyFill="1" applyBorder="1" applyAlignment="1" applyProtection="1">
      <alignment horizontal="justify" vertical="top" wrapText="1"/>
    </xf>
    <xf numFmtId="0" fontId="12" fillId="0" borderId="20" xfId="0" applyFont="1" applyFill="1" applyBorder="1" applyAlignment="1" applyProtection="1">
      <alignment horizontal="justify" vertical="top" wrapText="1"/>
    </xf>
    <xf numFmtId="0" fontId="66" fillId="4" borderId="32" xfId="0" applyFont="1" applyFill="1" applyBorder="1" applyAlignment="1" applyProtection="1">
      <alignment horizontal="justify" vertical="top" wrapText="1"/>
    </xf>
    <xf numFmtId="0" fontId="66" fillId="4" borderId="29" xfId="0" applyFont="1" applyFill="1" applyBorder="1" applyAlignment="1" applyProtection="1">
      <alignment horizontal="justify" vertical="top" wrapText="1"/>
    </xf>
    <xf numFmtId="0" fontId="66" fillId="4" borderId="23" xfId="0" applyFont="1" applyFill="1" applyBorder="1" applyAlignment="1" applyProtection="1">
      <alignment horizontal="justify" vertical="top" wrapText="1"/>
    </xf>
    <xf numFmtId="0" fontId="3" fillId="6" borderId="15" xfId="0" applyFont="1" applyFill="1" applyBorder="1" applyAlignment="1" applyProtection="1">
      <alignment horizontal="justify" vertical="top" wrapText="1"/>
    </xf>
    <xf numFmtId="0" fontId="16" fillId="15" borderId="40" xfId="0" applyFont="1" applyFill="1" applyBorder="1" applyAlignment="1" applyProtection="1">
      <alignment horizontal="justify" vertical="top" wrapText="1"/>
    </xf>
    <xf numFmtId="0" fontId="16" fillId="15" borderId="63" xfId="0" applyFont="1" applyFill="1" applyBorder="1" applyAlignment="1" applyProtection="1">
      <alignment horizontal="justify" vertical="top" wrapText="1"/>
    </xf>
    <xf numFmtId="0" fontId="16" fillId="15" borderId="41" xfId="0" applyFont="1" applyFill="1" applyBorder="1" applyAlignment="1" applyProtection="1">
      <alignment horizontal="justify" vertical="top" wrapText="1"/>
    </xf>
    <xf numFmtId="0" fontId="53" fillId="4" borderId="32" xfId="0" applyFont="1" applyFill="1" applyBorder="1" applyAlignment="1" applyProtection="1">
      <alignment horizontal="justify" vertical="top" wrapText="1"/>
    </xf>
    <xf numFmtId="0" fontId="53" fillId="6" borderId="45" xfId="0" applyFont="1" applyFill="1" applyBorder="1" applyAlignment="1" applyProtection="1">
      <alignment vertical="top" wrapText="1"/>
    </xf>
    <xf numFmtId="0" fontId="53" fillId="6" borderId="19" xfId="0" applyFont="1" applyFill="1" applyBorder="1" applyAlignment="1" applyProtection="1">
      <alignment vertical="top"/>
    </xf>
    <xf numFmtId="0" fontId="53" fillId="6" borderId="18" xfId="0" applyFont="1" applyFill="1" applyBorder="1" applyAlignment="1" applyProtection="1">
      <alignment vertical="top"/>
    </xf>
    <xf numFmtId="0" fontId="53" fillId="6" borderId="18" xfId="0" applyFont="1" applyFill="1" applyBorder="1" applyAlignment="1" applyProtection="1">
      <alignment vertical="top" wrapText="1"/>
    </xf>
    <xf numFmtId="0" fontId="15" fillId="4" borderId="56" xfId="0" applyFont="1" applyFill="1" applyBorder="1" applyAlignment="1" applyProtection="1">
      <alignment vertical="top" wrapText="1"/>
    </xf>
    <xf numFmtId="0" fontId="0" fillId="0" borderId="7" xfId="0" applyBorder="1" applyAlignment="1">
      <alignment vertical="top" wrapText="1"/>
    </xf>
    <xf numFmtId="0" fontId="0" fillId="0" borderId="20" xfId="0" applyBorder="1" applyAlignment="1">
      <alignment vertical="top" wrapText="1"/>
    </xf>
    <xf numFmtId="0" fontId="35" fillId="6" borderId="15" xfId="0" applyFont="1" applyFill="1" applyBorder="1" applyAlignment="1">
      <alignment vertical="top" wrapText="1"/>
    </xf>
    <xf numFmtId="0" fontId="12" fillId="6" borderId="0" xfId="0" applyFont="1" applyFill="1" applyBorder="1" applyAlignment="1" applyProtection="1">
      <alignment vertical="top" wrapText="1"/>
    </xf>
    <xf numFmtId="0" fontId="52" fillId="4" borderId="62" xfId="0" applyFont="1" applyFill="1" applyBorder="1" applyAlignment="1" applyProtection="1">
      <alignment vertical="top" wrapText="1"/>
    </xf>
    <xf numFmtId="0" fontId="52" fillId="4" borderId="47" xfId="0" applyFont="1" applyFill="1" applyBorder="1" applyAlignment="1" applyProtection="1">
      <alignment vertical="top" wrapText="1"/>
    </xf>
    <xf numFmtId="0" fontId="4" fillId="4" borderId="56" xfId="0" applyFont="1" applyFill="1" applyBorder="1" applyAlignment="1" applyProtection="1">
      <alignment vertical="top" wrapText="1"/>
    </xf>
    <xf numFmtId="0" fontId="53" fillId="4" borderId="20" xfId="0" applyFont="1" applyFill="1" applyBorder="1" applyAlignment="1" applyProtection="1">
      <alignment vertical="top" wrapText="1"/>
    </xf>
    <xf numFmtId="0" fontId="5" fillId="6" borderId="0" xfId="0" applyFont="1" applyFill="1" applyBorder="1" applyAlignment="1" applyProtection="1">
      <alignment vertical="top" wrapText="1"/>
    </xf>
    <xf numFmtId="0" fontId="53" fillId="4" borderId="55" xfId="0" applyFont="1" applyFill="1" applyBorder="1" applyAlignment="1" applyProtection="1">
      <alignment vertical="top" wrapText="1"/>
    </xf>
    <xf numFmtId="0" fontId="54" fillId="0" borderId="65" xfId="0" applyFont="1" applyBorder="1" applyAlignment="1">
      <alignment vertical="top" wrapText="1"/>
    </xf>
    <xf numFmtId="0" fontId="53" fillId="4" borderId="42" xfId="0" applyFont="1" applyFill="1" applyBorder="1" applyAlignment="1" applyProtection="1">
      <alignment vertical="top" wrapText="1"/>
    </xf>
    <xf numFmtId="0" fontId="53" fillId="4" borderId="33" xfId="0" applyFont="1" applyFill="1" applyBorder="1" applyAlignment="1" applyProtection="1">
      <alignment vertical="top" wrapText="1"/>
    </xf>
    <xf numFmtId="0" fontId="53" fillId="4" borderId="40" xfId="0" applyFont="1" applyFill="1" applyBorder="1" applyAlignment="1" applyProtection="1">
      <alignment vertical="top" wrapText="1"/>
    </xf>
    <xf numFmtId="0" fontId="52" fillId="4" borderId="41" xfId="0" applyFont="1" applyFill="1" applyBorder="1" applyAlignment="1" applyProtection="1">
      <alignment vertical="top" wrapText="1"/>
    </xf>
    <xf numFmtId="0" fontId="52" fillId="4" borderId="65" xfId="0" applyFont="1" applyFill="1" applyBorder="1" applyAlignment="1" applyProtection="1">
      <alignment vertical="top" wrapText="1"/>
    </xf>
    <xf numFmtId="0" fontId="53" fillId="4" borderId="41" xfId="0" applyFont="1" applyFill="1" applyBorder="1" applyAlignment="1" applyProtection="1">
      <alignment vertical="top" wrapText="1"/>
    </xf>
    <xf numFmtId="0" fontId="52" fillId="4" borderId="33" xfId="0" applyFont="1" applyFill="1" applyBorder="1" applyAlignment="1" applyProtection="1">
      <alignment vertical="top" wrapText="1"/>
    </xf>
    <xf numFmtId="0" fontId="53" fillId="4" borderId="43" xfId="0" applyFont="1" applyFill="1" applyBorder="1" applyAlignment="1" applyProtection="1">
      <alignment vertical="top" wrapText="1"/>
    </xf>
    <xf numFmtId="0" fontId="53" fillId="4" borderId="44" xfId="0" applyFont="1" applyFill="1" applyBorder="1" applyAlignment="1" applyProtection="1">
      <alignment vertical="top" wrapText="1"/>
    </xf>
    <xf numFmtId="0" fontId="53" fillId="0" borderId="55" xfId="0" applyFont="1" applyFill="1" applyBorder="1" applyAlignment="1" applyProtection="1">
      <alignment vertical="top" wrapText="1"/>
    </xf>
    <xf numFmtId="0" fontId="53" fillId="0" borderId="65" xfId="0" applyFont="1" applyFill="1" applyBorder="1" applyAlignment="1" applyProtection="1">
      <alignment vertical="top" wrapText="1"/>
    </xf>
    <xf numFmtId="0" fontId="36" fillId="5" borderId="1" xfId="0" applyFont="1" applyFill="1" applyBorder="1" applyAlignment="1">
      <alignment horizontal="center"/>
    </xf>
    <xf numFmtId="0" fontId="29" fillId="0" borderId="56" xfId="0" applyFont="1" applyFill="1" applyBorder="1" applyAlignment="1">
      <alignment horizontal="center"/>
    </xf>
    <xf numFmtId="0" fontId="29" fillId="0" borderId="66" xfId="0" applyFont="1" applyFill="1" applyBorder="1" applyAlignment="1">
      <alignment horizontal="center"/>
    </xf>
    <xf numFmtId="0" fontId="32" fillId="6" borderId="11" xfId="0" applyFont="1" applyFill="1" applyBorder="1"/>
    <xf numFmtId="0" fontId="43" fillId="14" borderId="32" xfId="0" applyFont="1" applyFill="1" applyBorder="1" applyAlignment="1" applyProtection="1">
      <alignment horizontal="center" vertical="center" wrapText="1"/>
    </xf>
    <xf numFmtId="0" fontId="43" fillId="14" borderId="23" xfId="0" applyFont="1" applyFill="1" applyBorder="1" applyAlignment="1" applyProtection="1">
      <alignment horizontal="center" vertical="center" wrapText="1"/>
    </xf>
    <xf numFmtId="0" fontId="48" fillId="7" borderId="32" xfId="5" applyFont="1" applyFill="1" applyBorder="1" applyAlignment="1" applyProtection="1">
      <alignment horizontal="center" vertical="center"/>
      <protection locked="0"/>
    </xf>
    <xf numFmtId="0" fontId="48" fillId="7" borderId="23" xfId="5" applyFont="1" applyFill="1" applyBorder="1" applyAlignment="1" applyProtection="1">
      <alignment horizontal="center" vertical="center"/>
      <protection locked="0"/>
    </xf>
    <xf numFmtId="0" fontId="43" fillId="20" borderId="32" xfId="0" applyFont="1" applyFill="1" applyBorder="1" applyAlignment="1" applyProtection="1">
      <alignment horizontal="center" vertical="center" wrapText="1"/>
    </xf>
    <xf numFmtId="0" fontId="43" fillId="20" borderId="23" xfId="0" applyFont="1" applyFill="1" applyBorder="1" applyAlignment="1" applyProtection="1">
      <alignment horizontal="center" vertical="center" wrapText="1"/>
    </xf>
    <xf numFmtId="0" fontId="48" fillId="20" borderId="32" xfId="5" applyFont="1" applyFill="1" applyBorder="1" applyAlignment="1" applyProtection="1">
      <alignment horizontal="center" vertical="center"/>
      <protection locked="0"/>
    </xf>
    <xf numFmtId="0" fontId="48" fillId="20" borderId="23" xfId="5" applyFont="1" applyFill="1" applyBorder="1" applyAlignment="1" applyProtection="1">
      <alignment horizontal="center" vertical="center"/>
      <protection locked="0"/>
    </xf>
    <xf numFmtId="0" fontId="0" fillId="13" borderId="56" xfId="0" applyFill="1" applyBorder="1" applyAlignment="1" applyProtection="1">
      <alignment horizontal="center" vertical="center"/>
    </xf>
    <xf numFmtId="0" fontId="0" fillId="13" borderId="7" xfId="0" applyFill="1" applyBorder="1" applyAlignment="1" applyProtection="1">
      <alignment horizontal="center" vertical="center"/>
    </xf>
    <xf numFmtId="0" fontId="0" fillId="13" borderId="20" xfId="0" applyFill="1" applyBorder="1" applyAlignment="1" applyProtection="1">
      <alignment horizontal="center" vertical="center"/>
    </xf>
    <xf numFmtId="0" fontId="43" fillId="14" borderId="22" xfId="0" applyFont="1" applyFill="1" applyBorder="1" applyAlignment="1" applyProtection="1">
      <alignment horizontal="center" vertical="center"/>
    </xf>
    <xf numFmtId="0" fontId="43" fillId="14" borderId="61" xfId="0" applyFont="1" applyFill="1" applyBorder="1" applyAlignment="1" applyProtection="1">
      <alignment horizontal="center" vertical="center"/>
    </xf>
    <xf numFmtId="0" fontId="43" fillId="14" borderId="65" xfId="0" applyFont="1" applyFill="1" applyBorder="1" applyAlignment="1" applyProtection="1">
      <alignment horizontal="center" vertical="center"/>
    </xf>
    <xf numFmtId="0" fontId="40" fillId="7" borderId="32" xfId="5" applyFill="1" applyBorder="1" applyAlignment="1" applyProtection="1">
      <alignment horizontal="left" vertical="center" wrapText="1"/>
      <protection locked="0"/>
    </xf>
    <xf numFmtId="0" fontId="40" fillId="7" borderId="29" xfId="5" applyFill="1" applyBorder="1" applyAlignment="1" applyProtection="1">
      <alignment horizontal="left" vertical="center" wrapText="1"/>
      <protection locked="0"/>
    </xf>
    <xf numFmtId="0" fontId="40" fillId="7" borderId="33" xfId="5" applyFill="1" applyBorder="1" applyAlignment="1" applyProtection="1">
      <alignment horizontal="left" vertical="center" wrapText="1"/>
      <protection locked="0"/>
    </xf>
    <xf numFmtId="0" fontId="40" fillId="7" borderId="30" xfId="5" applyFill="1" applyBorder="1" applyAlignment="1" applyProtection="1">
      <alignment horizontal="center" vertical="center"/>
      <protection locked="0"/>
    </xf>
    <xf numFmtId="0" fontId="40" fillId="7" borderId="28" xfId="5" applyFill="1" applyBorder="1" applyAlignment="1" applyProtection="1">
      <alignment horizontal="center" vertical="center"/>
      <protection locked="0"/>
    </xf>
    <xf numFmtId="0" fontId="0" fillId="13" borderId="68" xfId="0" applyFill="1" applyBorder="1" applyAlignment="1" applyProtection="1">
      <alignment horizontal="center" vertical="center"/>
    </xf>
    <xf numFmtId="0" fontId="0" fillId="13" borderId="67" xfId="0" applyFill="1" applyBorder="1" applyAlignment="1" applyProtection="1">
      <alignment horizontal="center" vertical="center"/>
    </xf>
    <xf numFmtId="0" fontId="0" fillId="13" borderId="9" xfId="0" applyFill="1" applyBorder="1" applyAlignment="1" applyProtection="1">
      <alignment horizontal="center" vertical="center"/>
    </xf>
    <xf numFmtId="10" fontId="40" fillId="20" borderId="32" xfId="5" applyNumberFormat="1" applyFill="1" applyBorder="1" applyAlignment="1" applyProtection="1">
      <alignment horizontal="center" vertical="center"/>
      <protection locked="0"/>
    </xf>
    <xf numFmtId="10" fontId="40" fillId="20" borderId="23" xfId="5" applyNumberFormat="1" applyFill="1" applyBorder="1" applyAlignment="1" applyProtection="1">
      <alignment horizontal="center" vertical="center"/>
      <protection locked="0"/>
    </xf>
    <xf numFmtId="0" fontId="43" fillId="13" borderId="32" xfId="0" applyFont="1" applyFill="1" applyBorder="1" applyAlignment="1" applyProtection="1">
      <alignment horizontal="center" vertical="center" wrapText="1"/>
    </xf>
    <xf numFmtId="0" fontId="43" fillId="13" borderId="23" xfId="0" applyFont="1" applyFill="1" applyBorder="1" applyAlignment="1" applyProtection="1">
      <alignment horizontal="center" vertical="center" wrapText="1"/>
    </xf>
    <xf numFmtId="0" fontId="40" fillId="7" borderId="31" xfId="5" applyFill="1" applyBorder="1" applyAlignment="1" applyProtection="1">
      <alignment horizontal="center" vertical="center"/>
      <protection locked="0"/>
    </xf>
    <xf numFmtId="0" fontId="40" fillId="7" borderId="27" xfId="5" applyFill="1" applyBorder="1" applyAlignment="1" applyProtection="1">
      <alignment horizontal="center" vertical="center"/>
      <protection locked="0"/>
    </xf>
    <xf numFmtId="0" fontId="40" fillId="7" borderId="32" xfId="5" applyFill="1" applyBorder="1" applyAlignment="1" applyProtection="1">
      <alignment horizontal="center" vertical="center"/>
      <protection locked="0"/>
    </xf>
    <xf numFmtId="0" fontId="40" fillId="7" borderId="23" xfId="5" applyFill="1" applyBorder="1" applyAlignment="1" applyProtection="1">
      <alignment horizontal="center" vertical="center"/>
      <protection locked="0"/>
    </xf>
    <xf numFmtId="0" fontId="0" fillId="13" borderId="62" xfId="0" applyFill="1" applyBorder="1" applyAlignment="1" applyProtection="1">
      <alignment horizontal="center" vertical="center"/>
    </xf>
    <xf numFmtId="0" fontId="43" fillId="14" borderId="55" xfId="0" applyFont="1" applyFill="1" applyBorder="1" applyAlignment="1" applyProtection="1">
      <alignment horizontal="center" vertical="center"/>
    </xf>
    <xf numFmtId="0" fontId="43" fillId="14" borderId="25" xfId="0" applyFont="1" applyFill="1" applyBorder="1" applyAlignment="1" applyProtection="1">
      <alignment horizontal="center" vertical="center"/>
    </xf>
    <xf numFmtId="0" fontId="40" fillId="7" borderId="32" xfId="5" applyFill="1" applyBorder="1" applyAlignment="1" applyProtection="1">
      <alignment horizontal="center"/>
      <protection locked="0"/>
    </xf>
    <xf numFmtId="0" fontId="40" fillId="7" borderId="33" xfId="5" applyFill="1" applyBorder="1" applyAlignment="1" applyProtection="1">
      <alignment horizontal="center"/>
      <protection locked="0"/>
    </xf>
    <xf numFmtId="0" fontId="43" fillId="14" borderId="33" xfId="0" applyFont="1" applyFill="1" applyBorder="1" applyAlignment="1" applyProtection="1">
      <alignment horizontal="center" vertical="center" wrapText="1"/>
    </xf>
    <xf numFmtId="0" fontId="40" fillId="7" borderId="32" xfId="5" applyFill="1" applyBorder="1" applyAlignment="1" applyProtection="1">
      <alignment horizontal="center" vertical="center" wrapText="1"/>
      <protection locked="0"/>
    </xf>
    <xf numFmtId="0" fontId="40" fillId="7" borderId="33" xfId="5" applyFill="1" applyBorder="1" applyAlignment="1" applyProtection="1">
      <alignment horizontal="center" vertical="center" wrapText="1"/>
      <protection locked="0"/>
    </xf>
    <xf numFmtId="0" fontId="48" fillId="20" borderId="32" xfId="5" applyFont="1" applyFill="1" applyBorder="1" applyAlignment="1" applyProtection="1">
      <alignment horizontal="center" vertical="center" wrapText="1"/>
      <protection locked="0"/>
    </xf>
    <xf numFmtId="0" fontId="48" fillId="20" borderId="33" xfId="5" applyFont="1" applyFill="1" applyBorder="1" applyAlignment="1" applyProtection="1">
      <alignment horizontal="center" vertical="center" wrapText="1"/>
      <protection locked="0"/>
    </xf>
    <xf numFmtId="0" fontId="43" fillId="14" borderId="55" xfId="0" applyFont="1" applyFill="1" applyBorder="1" applyAlignment="1" applyProtection="1">
      <alignment horizontal="center" vertical="center" wrapText="1"/>
    </xf>
    <xf numFmtId="0" fontId="43" fillId="14" borderId="25" xfId="0" applyFont="1" applyFill="1" applyBorder="1" applyAlignment="1" applyProtection="1">
      <alignment horizontal="center" vertical="center" wrapText="1"/>
    </xf>
    <xf numFmtId="0" fontId="40" fillId="20" borderId="42" xfId="5" applyFill="1" applyBorder="1" applyAlignment="1" applyProtection="1">
      <alignment horizontal="center" vertical="center" wrapText="1"/>
      <protection locked="0"/>
    </xf>
    <xf numFmtId="0" fontId="40" fillId="20" borderId="23" xfId="5" applyFill="1" applyBorder="1" applyAlignment="1" applyProtection="1">
      <alignment horizontal="center" vertical="center" wrapText="1"/>
      <protection locked="0"/>
    </xf>
    <xf numFmtId="0" fontId="40" fillId="20" borderId="32" xfId="5" applyFill="1" applyBorder="1" applyAlignment="1" applyProtection="1">
      <alignment horizontal="center" vertical="center" wrapText="1"/>
      <protection locked="0"/>
    </xf>
    <xf numFmtId="0" fontId="40" fillId="20" borderId="33" xfId="5" applyFill="1" applyBorder="1" applyAlignment="1" applyProtection="1">
      <alignment horizontal="center" vertical="center" wrapText="1"/>
      <protection locked="0"/>
    </xf>
    <xf numFmtId="0" fontId="43" fillId="14" borderId="29" xfId="0" applyFont="1" applyFill="1" applyBorder="1" applyAlignment="1" applyProtection="1">
      <alignment horizontal="center" vertical="center" wrapText="1"/>
    </xf>
    <xf numFmtId="0" fontId="40" fillId="20" borderId="29" xfId="5" applyFill="1" applyBorder="1" applyAlignment="1" applyProtection="1">
      <alignment horizontal="center" vertical="center"/>
      <protection locked="0"/>
    </xf>
    <xf numFmtId="0" fontId="40" fillId="20" borderId="33" xfId="5" applyFill="1" applyBorder="1" applyAlignment="1" applyProtection="1">
      <alignment horizontal="center" vertical="center"/>
      <protection locked="0"/>
    </xf>
    <xf numFmtId="0" fontId="48" fillId="7" borderId="31" xfId="5" applyFont="1" applyFill="1" applyBorder="1" applyAlignment="1" applyProtection="1">
      <alignment horizontal="center" vertical="center"/>
      <protection locked="0"/>
    </xf>
    <xf numFmtId="0" fontId="48" fillId="7" borderId="27" xfId="5" applyFont="1" applyFill="1" applyBorder="1" applyAlignment="1" applyProtection="1">
      <alignment horizontal="center" vertical="center"/>
      <protection locked="0"/>
    </xf>
    <xf numFmtId="0" fontId="40" fillId="20" borderId="31" xfId="5" applyFill="1" applyBorder="1" applyAlignment="1" applyProtection="1">
      <alignment horizontal="center" wrapText="1"/>
      <protection locked="0"/>
    </xf>
    <xf numFmtId="0" fontId="40" fillId="20" borderId="27" xfId="5" applyFill="1" applyBorder="1" applyAlignment="1" applyProtection="1">
      <alignment horizontal="center" wrapText="1"/>
      <protection locked="0"/>
    </xf>
    <xf numFmtId="0" fontId="40" fillId="20" borderId="30" xfId="5" applyFill="1" applyBorder="1" applyAlignment="1" applyProtection="1">
      <alignment horizontal="center" wrapText="1"/>
      <protection locked="0"/>
    </xf>
    <xf numFmtId="0" fontId="40" fillId="20" borderId="28" xfId="5" applyFill="1" applyBorder="1" applyAlignment="1" applyProtection="1">
      <alignment horizontal="center" wrapText="1"/>
      <protection locked="0"/>
    </xf>
    <xf numFmtId="0" fontId="43" fillId="14" borderId="22" xfId="0" applyFont="1" applyFill="1" applyBorder="1" applyAlignment="1" applyProtection="1">
      <alignment horizontal="center" vertical="center" wrapText="1"/>
    </xf>
    <xf numFmtId="0" fontId="40" fillId="7" borderId="31" xfId="5" applyFill="1" applyBorder="1" applyAlignment="1" applyProtection="1">
      <alignment horizontal="center" wrapText="1"/>
      <protection locked="0"/>
    </xf>
    <xf numFmtId="0" fontId="40" fillId="7" borderId="27" xfId="5" applyFill="1" applyBorder="1" applyAlignment="1" applyProtection="1">
      <alignment horizontal="center" wrapText="1"/>
      <protection locked="0"/>
    </xf>
    <xf numFmtId="0" fontId="30" fillId="12" borderId="15" xfId="0" applyFont="1" applyFill="1" applyBorder="1" applyAlignment="1">
      <alignment horizontal="center" vertical="center"/>
    </xf>
    <xf numFmtId="0" fontId="21" fillId="12" borderId="17" xfId="0" applyFont="1" applyFill="1" applyBorder="1" applyAlignment="1">
      <alignment horizontal="center" vertical="top" wrapText="1"/>
    </xf>
    <xf numFmtId="0" fontId="21" fillId="12" borderId="15" xfId="0" applyFont="1" applyFill="1" applyBorder="1" applyAlignment="1">
      <alignment horizontal="center" vertical="top" wrapText="1"/>
    </xf>
    <xf numFmtId="0" fontId="26" fillId="12" borderId="15" xfId="0" applyFont="1" applyFill="1" applyBorder="1" applyAlignment="1">
      <alignment horizontal="center" vertical="top" wrapText="1"/>
    </xf>
    <xf numFmtId="0" fontId="82" fillId="12" borderId="14" xfId="7" applyFill="1" applyBorder="1" applyAlignment="1" applyProtection="1">
      <alignment horizontal="center" vertical="top" wrapText="1"/>
    </xf>
    <xf numFmtId="0" fontId="82" fillId="12" borderId="11" xfId="7" applyFill="1" applyBorder="1" applyAlignment="1" applyProtection="1">
      <alignment horizontal="center" vertical="top" wrapText="1"/>
    </xf>
    <xf numFmtId="0" fontId="37" fillId="4" borderId="32" xfId="0" applyFont="1" applyFill="1" applyBorder="1" applyAlignment="1">
      <alignment horizontal="center" vertical="center"/>
    </xf>
    <xf numFmtId="0" fontId="37" fillId="4" borderId="29" xfId="0" applyFont="1" applyFill="1" applyBorder="1" applyAlignment="1">
      <alignment horizontal="center" vertical="center"/>
    </xf>
    <xf numFmtId="0" fontId="37" fillId="4" borderId="23" xfId="0" applyFont="1" applyFill="1" applyBorder="1" applyAlignment="1">
      <alignment horizontal="center" vertical="center"/>
    </xf>
    <xf numFmtId="0" fontId="0" fillId="0" borderId="31" xfId="0" applyBorder="1" applyAlignment="1" applyProtection="1">
      <alignment horizontal="left" vertical="center" wrapText="1"/>
    </xf>
    <xf numFmtId="0" fontId="0" fillId="0" borderId="27" xfId="0" applyBorder="1" applyAlignment="1" applyProtection="1">
      <alignment horizontal="left" vertical="center" wrapText="1"/>
    </xf>
    <xf numFmtId="0" fontId="48" fillId="3" borderId="32" xfId="5" applyFont="1" applyBorder="1" applyAlignment="1" applyProtection="1">
      <alignment horizontal="center" vertical="center"/>
      <protection locked="0"/>
    </xf>
    <xf numFmtId="0" fontId="48" fillId="3" borderId="23" xfId="5" applyFont="1" applyBorder="1" applyAlignment="1" applyProtection="1">
      <alignment horizontal="center" vertical="center"/>
      <protection locked="0"/>
    </xf>
    <xf numFmtId="0" fontId="40" fillId="3" borderId="32" xfId="5" applyBorder="1" applyAlignment="1" applyProtection="1">
      <alignment horizontal="left" vertical="center" wrapText="1"/>
      <protection locked="0"/>
    </xf>
    <xf numFmtId="0" fontId="40" fillId="3" borderId="29" xfId="5" applyBorder="1" applyAlignment="1" applyProtection="1">
      <alignment horizontal="left" vertical="center" wrapText="1"/>
      <protection locked="0"/>
    </xf>
    <xf numFmtId="0" fontId="40" fillId="3" borderId="33" xfId="5" applyBorder="1" applyAlignment="1" applyProtection="1">
      <alignment horizontal="left" vertical="center" wrapText="1"/>
      <protection locked="0"/>
    </xf>
    <xf numFmtId="0" fontId="0" fillId="0" borderId="60" xfId="0" applyBorder="1" applyAlignment="1" applyProtection="1">
      <alignment horizontal="left" vertical="center" wrapText="1"/>
    </xf>
    <xf numFmtId="0" fontId="0" fillId="13" borderId="31" xfId="0" applyFill="1" applyBorder="1" applyAlignment="1" applyProtection="1">
      <alignment horizontal="left" vertical="center" wrapText="1"/>
    </xf>
    <xf numFmtId="0" fontId="0" fillId="13" borderId="27" xfId="0" applyFill="1" applyBorder="1" applyAlignment="1" applyProtection="1">
      <alignment horizontal="left" vertical="center" wrapText="1"/>
    </xf>
    <xf numFmtId="0" fontId="0" fillId="13" borderId="31" xfId="0" applyFill="1" applyBorder="1" applyAlignment="1" applyProtection="1">
      <alignment horizontal="center" vertical="center" wrapText="1"/>
    </xf>
    <xf numFmtId="0" fontId="0" fillId="13" borderId="60" xfId="0" applyFill="1" applyBorder="1" applyAlignment="1" applyProtection="1">
      <alignment horizontal="center" vertical="center" wrapText="1"/>
    </xf>
    <xf numFmtId="0" fontId="0" fillId="13" borderId="27" xfId="0" applyFill="1" applyBorder="1" applyAlignment="1" applyProtection="1">
      <alignment horizontal="center" vertical="center" wrapText="1"/>
    </xf>
    <xf numFmtId="0" fontId="0" fillId="13" borderId="53" xfId="0" applyFill="1" applyBorder="1" applyAlignment="1" applyProtection="1">
      <alignment horizontal="left" vertical="center" wrapText="1"/>
    </xf>
    <xf numFmtId="0" fontId="0" fillId="13" borderId="46" xfId="0" applyFill="1" applyBorder="1" applyAlignment="1" applyProtection="1">
      <alignment horizontal="left" vertical="center" wrapText="1"/>
    </xf>
    <xf numFmtId="0" fontId="40" fillId="3" borderId="32" xfId="5" applyBorder="1" applyAlignment="1" applyProtection="1">
      <alignment horizontal="center" vertical="center" wrapText="1"/>
      <protection locked="0"/>
    </xf>
    <xf numFmtId="0" fontId="40" fillId="3" borderId="33" xfId="5" applyBorder="1" applyAlignment="1" applyProtection="1">
      <alignment horizontal="center" vertical="center" wrapText="1"/>
      <protection locked="0"/>
    </xf>
    <xf numFmtId="10" fontId="40" fillId="7" borderId="32" xfId="5" applyNumberFormat="1" applyFill="1" applyBorder="1" applyAlignment="1" applyProtection="1">
      <alignment horizontal="center" vertical="center"/>
      <protection locked="0"/>
    </xf>
    <xf numFmtId="10" fontId="40" fillId="7" borderId="23" xfId="5" applyNumberFormat="1" applyFill="1" applyBorder="1" applyAlignment="1" applyProtection="1">
      <alignment horizontal="center" vertical="center"/>
      <protection locked="0"/>
    </xf>
    <xf numFmtId="0" fontId="40" fillId="3" borderId="31" xfId="5" applyBorder="1" applyAlignment="1" applyProtection="1">
      <alignment horizontal="center" vertical="center"/>
      <protection locked="0"/>
    </xf>
    <xf numFmtId="0" fontId="40" fillId="3" borderId="27" xfId="5" applyBorder="1" applyAlignment="1" applyProtection="1">
      <alignment horizontal="center" vertical="center"/>
      <protection locked="0"/>
    </xf>
    <xf numFmtId="0" fontId="40" fillId="3" borderId="31" xfId="5" applyFill="1" applyBorder="1" applyAlignment="1" applyProtection="1">
      <alignment horizontal="center" vertical="center"/>
      <protection locked="0"/>
    </xf>
    <xf numFmtId="0" fontId="40" fillId="3" borderId="27" xfId="5" applyFill="1" applyBorder="1" applyAlignment="1" applyProtection="1">
      <alignment horizontal="center" vertical="center"/>
      <protection locked="0"/>
    </xf>
    <xf numFmtId="0" fontId="40" fillId="3" borderId="30" xfId="5" applyBorder="1" applyAlignment="1" applyProtection="1">
      <alignment horizontal="center" vertical="center"/>
      <protection locked="0"/>
    </xf>
    <xf numFmtId="0" fontId="40" fillId="3" borderId="28" xfId="5" applyBorder="1" applyAlignment="1" applyProtection="1">
      <alignment horizontal="center" vertical="center"/>
      <protection locked="0"/>
    </xf>
    <xf numFmtId="0" fontId="0" fillId="0" borderId="6" xfId="0" applyBorder="1" applyAlignment="1" applyProtection="1">
      <alignment horizontal="center" vertical="center" wrapText="1"/>
    </xf>
    <xf numFmtId="0" fontId="0" fillId="13" borderId="47" xfId="0" applyFill="1" applyBorder="1" applyAlignment="1" applyProtection="1">
      <alignment horizontal="center" vertical="center"/>
    </xf>
    <xf numFmtId="0" fontId="40" fillId="3" borderId="32" xfId="5" applyBorder="1" applyAlignment="1" applyProtection="1">
      <alignment horizontal="center" vertical="center"/>
      <protection locked="0"/>
    </xf>
    <xf numFmtId="0" fontId="40" fillId="3" borderId="23" xfId="5" applyBorder="1" applyAlignment="1" applyProtection="1">
      <alignment horizontal="center" vertical="center"/>
      <protection locked="0"/>
    </xf>
    <xf numFmtId="0" fontId="40" fillId="3" borderId="23" xfId="5" applyBorder="1" applyAlignment="1" applyProtection="1">
      <alignment horizontal="center" vertical="center" wrapText="1"/>
      <protection locked="0"/>
    </xf>
    <xf numFmtId="0" fontId="0" fillId="0" borderId="6" xfId="0" applyBorder="1" applyAlignment="1" applyProtection="1">
      <alignment horizontal="left" vertical="center" wrapText="1"/>
    </xf>
    <xf numFmtId="0" fontId="0" fillId="13" borderId="60" xfId="0" applyFill="1" applyBorder="1" applyAlignment="1" applyProtection="1">
      <alignment horizontal="left" vertical="center" wrapText="1"/>
    </xf>
    <xf numFmtId="0" fontId="40" fillId="3" borderId="32" xfId="5" applyBorder="1" applyAlignment="1" applyProtection="1">
      <alignment horizontal="center"/>
      <protection locked="0"/>
    </xf>
    <xf numFmtId="0" fontId="40" fillId="3" borderId="33" xfId="5" applyBorder="1" applyAlignment="1" applyProtection="1">
      <alignment horizontal="center"/>
      <protection locked="0"/>
    </xf>
    <xf numFmtId="0" fontId="40" fillId="7" borderId="29" xfId="5" applyFill="1" applyBorder="1" applyAlignment="1" applyProtection="1">
      <alignment horizontal="center" vertical="center"/>
      <protection locked="0"/>
    </xf>
    <xf numFmtId="0" fontId="40" fillId="7" borderId="33" xfId="5" applyFill="1" applyBorder="1" applyAlignment="1" applyProtection="1">
      <alignment horizontal="center" vertical="center"/>
      <protection locked="0"/>
    </xf>
    <xf numFmtId="0" fontId="40" fillId="3" borderId="29" xfId="5" applyBorder="1" applyAlignment="1" applyProtection="1">
      <alignment horizontal="center" vertical="center"/>
      <protection locked="0"/>
    </xf>
    <xf numFmtId="10" fontId="40" fillId="3" borderId="32" xfId="5" applyNumberFormat="1" applyBorder="1" applyAlignment="1" applyProtection="1">
      <alignment horizontal="center" vertical="center" wrapText="1"/>
      <protection locked="0"/>
    </xf>
    <xf numFmtId="10" fontId="40" fillId="3" borderId="23" xfId="5" applyNumberFormat="1" applyBorder="1" applyAlignment="1" applyProtection="1">
      <alignment horizontal="center" vertical="center" wrapText="1"/>
      <protection locked="0"/>
    </xf>
    <xf numFmtId="0" fontId="40" fillId="3" borderId="29" xfId="5" applyBorder="1" applyAlignment="1" applyProtection="1">
      <alignment horizontal="center" vertical="center" wrapText="1"/>
      <protection locked="0"/>
    </xf>
    <xf numFmtId="9" fontId="40" fillId="7" borderId="42" xfId="5" applyNumberFormat="1" applyFill="1" applyBorder="1" applyAlignment="1" applyProtection="1">
      <alignment horizontal="center" vertical="center" wrapText="1"/>
      <protection locked="0"/>
    </xf>
    <xf numFmtId="0" fontId="40" fillId="7" borderId="23" xfId="5" applyFill="1" applyBorder="1" applyAlignment="1" applyProtection="1">
      <alignment horizontal="center" vertical="center" wrapText="1"/>
      <protection locked="0"/>
    </xf>
    <xf numFmtId="0" fontId="0" fillId="0" borderId="35" xfId="0" applyBorder="1" applyAlignment="1" applyProtection="1">
      <alignment horizontal="left" vertical="center" wrapText="1"/>
    </xf>
    <xf numFmtId="0" fontId="40" fillId="7" borderId="30" xfId="5" applyFill="1" applyBorder="1" applyAlignment="1" applyProtection="1">
      <alignment horizontal="center" wrapText="1"/>
      <protection locked="0"/>
    </xf>
    <xf numFmtId="0" fontId="40" fillId="7" borderId="28" xfId="5" applyFill="1" applyBorder="1" applyAlignment="1" applyProtection="1">
      <alignment horizontal="center" wrapText="1"/>
      <protection locked="0"/>
    </xf>
    <xf numFmtId="0" fontId="40" fillId="3" borderId="31" xfId="5" applyBorder="1" applyAlignment="1" applyProtection="1">
      <alignment horizontal="center" wrapText="1"/>
      <protection locked="0"/>
    </xf>
    <xf numFmtId="0" fontId="40" fillId="3" borderId="27" xfId="5" applyBorder="1" applyAlignment="1" applyProtection="1">
      <alignment horizontal="center" wrapText="1"/>
      <protection locked="0"/>
    </xf>
    <xf numFmtId="0" fontId="40" fillId="3" borderId="30" xfId="5" applyBorder="1" applyAlignment="1" applyProtection="1">
      <alignment horizontal="center" wrapText="1"/>
      <protection locked="0"/>
    </xf>
    <xf numFmtId="0" fontId="40" fillId="3" borderId="28" xfId="5" applyBorder="1" applyAlignment="1" applyProtection="1">
      <alignment horizontal="center" wrapText="1"/>
      <protection locked="0"/>
    </xf>
    <xf numFmtId="0" fontId="48" fillId="3" borderId="32" xfId="5" applyFont="1" applyBorder="1" applyAlignment="1" applyProtection="1">
      <alignment horizontal="center" vertical="center" wrapText="1"/>
      <protection locked="0"/>
    </xf>
    <xf numFmtId="0" fontId="48" fillId="3" borderId="33" xfId="5" applyFont="1" applyBorder="1" applyAlignment="1" applyProtection="1">
      <alignment horizontal="center" vertical="center" wrapText="1"/>
      <protection locked="0"/>
    </xf>
    <xf numFmtId="0" fontId="48" fillId="7" borderId="32" xfId="5" applyFont="1" applyFill="1" applyBorder="1" applyAlignment="1" applyProtection="1">
      <alignment horizontal="center" vertical="center" wrapText="1"/>
      <protection locked="0"/>
    </xf>
    <xf numFmtId="0" fontId="48" fillId="7" borderId="33" xfId="5" applyFont="1" applyFill="1" applyBorder="1" applyAlignment="1" applyProtection="1">
      <alignment horizontal="center" vertical="center" wrapText="1"/>
      <protection locked="0"/>
    </xf>
    <xf numFmtId="0" fontId="48" fillId="3" borderId="31" xfId="5" applyFont="1" applyBorder="1" applyAlignment="1" applyProtection="1">
      <alignment horizontal="center" vertical="center"/>
      <protection locked="0"/>
    </xf>
    <xf numFmtId="0" fontId="48" fillId="3" borderId="27" xfId="5" applyFont="1" applyBorder="1" applyAlignment="1" applyProtection="1">
      <alignment horizontal="center" vertical="center"/>
      <protection locked="0"/>
    </xf>
    <xf numFmtId="0" fontId="0" fillId="0" borderId="31" xfId="0"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27" xfId="0" applyBorder="1" applyAlignment="1" applyProtection="1">
      <alignment horizontal="center" vertical="center" wrapText="1"/>
    </xf>
    <xf numFmtId="0" fontId="41" fillId="0" borderId="0" xfId="0" applyFont="1" applyAlignment="1" applyProtection="1">
      <alignment horizontal="left"/>
    </xf>
    <xf numFmtId="0" fontId="0" fillId="13" borderId="54" xfId="0" applyFill="1" applyBorder="1" applyAlignment="1" applyProtection="1">
      <alignment horizontal="left" vertical="center" wrapText="1"/>
    </xf>
    <xf numFmtId="0" fontId="48" fillId="7" borderId="23" xfId="5" applyFont="1" applyFill="1" applyBorder="1" applyAlignment="1" applyProtection="1">
      <alignment horizontal="center" vertical="center" wrapText="1"/>
      <protection locked="0"/>
    </xf>
    <xf numFmtId="0" fontId="0" fillId="0" borderId="53" xfId="0" applyBorder="1" applyAlignment="1" applyProtection="1">
      <alignment horizontal="left" vertical="center" wrapText="1"/>
    </xf>
    <xf numFmtId="0" fontId="0" fillId="0" borderId="46" xfId="0" applyBorder="1" applyAlignment="1" applyProtection="1">
      <alignment horizontal="left" vertical="center" wrapText="1"/>
    </xf>
    <xf numFmtId="0" fontId="76" fillId="7" borderId="31" xfId="5" applyFont="1" applyFill="1" applyBorder="1" applyAlignment="1" applyProtection="1">
      <alignment horizontal="center" vertical="center"/>
      <protection locked="0"/>
    </xf>
    <xf numFmtId="0" fontId="76" fillId="7" borderId="27" xfId="5" applyFont="1" applyFill="1" applyBorder="1" applyAlignment="1" applyProtection="1">
      <alignment horizontal="center" vertical="center"/>
      <protection locked="0"/>
    </xf>
    <xf numFmtId="0" fontId="76" fillId="7" borderId="30" xfId="5" applyFont="1" applyFill="1" applyBorder="1" applyAlignment="1" applyProtection="1">
      <alignment horizontal="center" vertical="center"/>
      <protection locked="0"/>
    </xf>
    <xf numFmtId="0" fontId="76" fillId="7" borderId="28" xfId="5" applyFont="1" applyFill="1" applyBorder="1" applyAlignment="1" applyProtection="1">
      <alignment horizontal="center" vertical="center"/>
      <protection locked="0"/>
    </xf>
    <xf numFmtId="0" fontId="76" fillId="7" borderId="32" xfId="5" applyFont="1" applyFill="1" applyBorder="1" applyAlignment="1" applyProtection="1">
      <alignment horizontal="center" vertical="center"/>
      <protection locked="0"/>
    </xf>
    <xf numFmtId="0" fontId="76" fillId="7" borderId="23" xfId="5" applyFont="1" applyFill="1" applyBorder="1" applyAlignment="1" applyProtection="1">
      <alignment horizontal="center" vertical="center"/>
      <protection locked="0"/>
    </xf>
    <xf numFmtId="0" fontId="76" fillId="7" borderId="32" xfId="5" applyFont="1" applyFill="1" applyBorder="1" applyAlignment="1" applyProtection="1">
      <alignment horizontal="center" vertical="center" wrapText="1"/>
      <protection locked="0"/>
    </xf>
    <xf numFmtId="0" fontId="76" fillId="7" borderId="33" xfId="5" applyFont="1" applyFill="1" applyBorder="1" applyAlignment="1" applyProtection="1">
      <alignment horizontal="center" vertical="center" wrapText="1"/>
      <protection locked="0"/>
    </xf>
    <xf numFmtId="0" fontId="76" fillId="7" borderId="32" xfId="5" applyFont="1" applyFill="1" applyBorder="1" applyAlignment="1" applyProtection="1">
      <alignment horizontal="center"/>
      <protection locked="0"/>
    </xf>
    <xf numFmtId="0" fontId="76" fillId="7" borderId="33" xfId="5" applyFont="1" applyFill="1" applyBorder="1" applyAlignment="1" applyProtection="1">
      <alignment horizontal="center"/>
      <protection locked="0"/>
    </xf>
    <xf numFmtId="0" fontId="76" fillId="7" borderId="29" xfId="5" applyFont="1" applyFill="1" applyBorder="1" applyAlignment="1" applyProtection="1">
      <alignment horizontal="center" vertical="center"/>
      <protection locked="0"/>
    </xf>
    <xf numFmtId="0" fontId="76" fillId="7" borderId="33" xfId="5" applyFont="1" applyFill="1" applyBorder="1" applyAlignment="1" applyProtection="1">
      <alignment horizontal="center" vertical="center"/>
      <protection locked="0"/>
    </xf>
    <xf numFmtId="0" fontId="43" fillId="14" borderId="42" xfId="0" applyFont="1" applyFill="1" applyBorder="1" applyAlignment="1" applyProtection="1">
      <alignment horizontal="center" vertical="center" wrapText="1"/>
    </xf>
    <xf numFmtId="0" fontId="90" fillId="14" borderId="29" xfId="0" applyFont="1" applyFill="1" applyBorder="1" applyAlignment="1" applyProtection="1">
      <alignment horizontal="center" vertical="center" wrapText="1"/>
    </xf>
    <xf numFmtId="0" fontId="90" fillId="14" borderId="33" xfId="0" applyFont="1" applyFill="1" applyBorder="1" applyAlignment="1" applyProtection="1">
      <alignment horizontal="center" vertical="center" wrapText="1"/>
    </xf>
    <xf numFmtId="9" fontId="76" fillId="7" borderId="42" xfId="5" applyNumberFormat="1" applyFont="1" applyFill="1" applyBorder="1" applyAlignment="1" applyProtection="1">
      <alignment horizontal="center" vertical="center" wrapText="1"/>
      <protection locked="0"/>
    </xf>
    <xf numFmtId="0" fontId="76" fillId="7" borderId="23" xfId="5" applyFont="1" applyFill="1" applyBorder="1" applyAlignment="1" applyProtection="1">
      <alignment horizontal="center" vertical="center" wrapText="1"/>
      <protection locked="0"/>
    </xf>
    <xf numFmtId="0" fontId="76" fillId="7" borderId="31" xfId="5" applyFont="1" applyFill="1" applyBorder="1" applyAlignment="1" applyProtection="1">
      <alignment horizontal="center" wrapText="1"/>
      <protection locked="0"/>
    </xf>
    <xf numFmtId="0" fontId="76" fillId="7" borderId="27" xfId="5" applyFont="1" applyFill="1" applyBorder="1" applyAlignment="1" applyProtection="1">
      <alignment horizontal="center" wrapText="1"/>
      <protection locked="0"/>
    </xf>
    <xf numFmtId="0" fontId="76" fillId="7" borderId="30" xfId="5" applyFont="1" applyFill="1" applyBorder="1" applyAlignment="1" applyProtection="1">
      <alignment horizontal="center" wrapText="1"/>
      <protection locked="0"/>
    </xf>
    <xf numFmtId="0" fontId="76" fillId="7" borderId="28" xfId="5" applyFont="1" applyFill="1" applyBorder="1" applyAlignment="1" applyProtection="1">
      <alignment horizontal="center" wrapText="1"/>
      <protection locked="0"/>
    </xf>
    <xf numFmtId="0" fontId="90" fillId="14" borderId="32" xfId="0" applyFont="1" applyFill="1" applyBorder="1" applyAlignment="1" applyProtection="1">
      <alignment horizontal="center" vertical="center" wrapText="1"/>
    </xf>
    <xf numFmtId="0" fontId="40" fillId="7" borderId="31" xfId="5" applyFill="1" applyBorder="1" applyAlignment="1" applyProtection="1">
      <alignment horizontal="center" vertical="center" wrapText="1"/>
      <protection locked="0"/>
    </xf>
    <xf numFmtId="0" fontId="40" fillId="7" borderId="27" xfId="5" applyFill="1" applyBorder="1" applyAlignment="1" applyProtection="1">
      <alignment horizontal="center" vertical="center" wrapText="1"/>
      <protection locked="0"/>
    </xf>
    <xf numFmtId="0" fontId="89" fillId="7" borderId="32" xfId="5" applyFont="1" applyFill="1" applyBorder="1" applyAlignment="1" applyProtection="1">
      <alignment horizontal="center" vertical="center" wrapText="1"/>
      <protection locked="0"/>
    </xf>
    <xf numFmtId="0" fontId="89" fillId="7" borderId="33" xfId="5" applyFont="1" applyFill="1" applyBorder="1" applyAlignment="1" applyProtection="1">
      <alignment horizontal="center" vertical="center" wrapText="1"/>
      <protection locked="0"/>
    </xf>
    <xf numFmtId="0" fontId="48" fillId="7" borderId="31" xfId="5" applyFont="1" applyFill="1" applyBorder="1" applyAlignment="1" applyProtection="1">
      <alignment horizontal="center" vertical="center" wrapText="1"/>
      <protection locked="0"/>
    </xf>
    <xf numFmtId="0" fontId="48" fillId="7" borderId="27" xfId="5" applyFont="1" applyFill="1" applyBorder="1" applyAlignment="1" applyProtection="1">
      <alignment horizontal="center" vertical="center" wrapText="1"/>
      <protection locked="0"/>
    </xf>
    <xf numFmtId="0" fontId="89" fillId="7" borderId="31" xfId="5" applyFont="1" applyFill="1" applyBorder="1" applyAlignment="1" applyProtection="1">
      <alignment horizontal="center" vertical="center"/>
      <protection locked="0"/>
    </xf>
    <xf numFmtId="0" fontId="89" fillId="7" borderId="27" xfId="5" applyFont="1" applyFill="1" applyBorder="1" applyAlignment="1" applyProtection="1">
      <alignment horizontal="center" vertical="center"/>
      <protection locked="0"/>
    </xf>
    <xf numFmtId="0" fontId="89" fillId="7" borderId="31" xfId="5" applyFont="1" applyFill="1" applyBorder="1" applyAlignment="1" applyProtection="1">
      <alignment horizontal="center" vertical="center" wrapText="1"/>
      <protection locked="0"/>
    </xf>
    <xf numFmtId="0" fontId="89" fillId="7" borderId="27" xfId="5" applyFont="1" applyFill="1" applyBorder="1" applyAlignment="1" applyProtection="1">
      <alignment horizontal="center" vertical="center" wrapText="1"/>
      <protection locked="0"/>
    </xf>
  </cellXfs>
  <cellStyles count="16">
    <cellStyle name="Bad" xfId="4" builtinId="27"/>
    <cellStyle name="Bad 2" xfId="15" xr:uid="{00000000-0005-0000-0000-000001000000}"/>
    <cellStyle name="Bueno" xfId="8" xr:uid="{00000000-0005-0000-0000-000002000000}"/>
    <cellStyle name="Comma" xfId="3" xr:uid="{00000000-0005-0000-0000-000003000000}"/>
    <cellStyle name="Comma [0]" xfId="11" xr:uid="{00000000-0005-0000-0000-000004000000}"/>
    <cellStyle name="Currency" xfId="1" xr:uid="{00000000-0005-0000-0000-000005000000}"/>
    <cellStyle name="Currency [0]" xfId="2" xr:uid="{00000000-0005-0000-0000-000006000000}"/>
    <cellStyle name="Good 2" xfId="14" xr:uid="{00000000-0005-0000-0000-000007000000}"/>
    <cellStyle name="Hipervínculo" xfId="7" xr:uid="{00000000-0005-0000-0000-000008000000}"/>
    <cellStyle name="Hyperlink 2" xfId="12" xr:uid="{00000000-0005-0000-0000-000009000000}"/>
    <cellStyle name="Millares" xfId="6" xr:uid="{00000000-0005-0000-0000-00000A000000}"/>
    <cellStyle name="Millares 2" xfId="10" xr:uid="{00000000-0005-0000-0000-00000B000000}"/>
    <cellStyle name="Neutral" xfId="5" xr:uid="{00000000-0005-0000-0000-00000C000000}"/>
    <cellStyle name="Neutral 2" xfId="13" xr:uid="{00000000-0005-0000-0000-00000D000000}"/>
    <cellStyle name="Normal" xfId="0" builtinId="0"/>
    <cellStyle name="Percent" xfId="9" xr:uid="{00000000-0005-0000-0000-00000F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5211C.AFF7C830"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xdr:nvSpPr>
      <xdr:spPr bwMode="auto">
        <a:xfrm>
          <a:off x="847725" y="152400"/>
          <a:ext cx="9620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3006" b="23800"/>
        <a:stretch>
          <a:fillRect/>
        </a:stretch>
      </xdr:blipFill>
      <xdr:spPr bwMode="auto">
        <a:xfrm>
          <a:off x="180975" y="190500"/>
          <a:ext cx="7905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11</xdr:row>
      <xdr:rowOff>0</xdr:rowOff>
    </xdr:from>
    <xdr:to>
      <xdr:col>13</xdr:col>
      <xdr:colOff>411480</xdr:colOff>
      <xdr:row>11</xdr:row>
      <xdr:rowOff>1386840</xdr:rowOff>
    </xdr:to>
    <xdr:pic>
      <xdr:nvPicPr>
        <xdr:cNvPr id="2" name="Picture 1" descr="cid:image001.jpg@01D5211C.AFF7C83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966960" y="4358640"/>
          <a:ext cx="8092440" cy="1386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19075" y="228600"/>
          <a:ext cx="1419225"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1221703</xdr:colOff>
      <xdr:row>4</xdr:row>
      <xdr:rowOff>54428</xdr:rowOff>
    </xdr:to>
    <xdr:pic>
      <xdr:nvPicPr>
        <xdr:cNvPr id="4" name="logo-image" descr="Home">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198572"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1453478</xdr:colOff>
      <xdr:row>4</xdr:row>
      <xdr:rowOff>54428</xdr:rowOff>
    </xdr:to>
    <xdr:pic>
      <xdr:nvPicPr>
        <xdr:cNvPr id="2" name="logo-image" descr="Hom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681" y="227239"/>
          <a:ext cx="1417647" cy="1008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jimena.puyana@undp.org" TargetMode="External"/><Relationship Id="rId7" Type="http://schemas.openxmlformats.org/officeDocument/2006/relationships/vmlDrawing" Target="../drawings/vmlDrawing1.vml"/><Relationship Id="rId2" Type="http://schemas.openxmlformats.org/officeDocument/2006/relationships/hyperlink" Target="mailto:dolarte@minambiente.gov.co" TargetMode="External"/><Relationship Id="rId1" Type="http://schemas.openxmlformats.org/officeDocument/2006/relationships/hyperlink" Target="mailto:diana.diaz@undp.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Charry@minambiente.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JCharry@minambiente.gov.co" TargetMode="External"/><Relationship Id="rId2" Type="http://schemas.openxmlformats.org/officeDocument/2006/relationships/hyperlink" Target="mailto:jimena.puyana@undp.org" TargetMode="External"/><Relationship Id="rId1" Type="http://schemas.openxmlformats.org/officeDocument/2006/relationships/hyperlink" Target="mailto:diana.diaz@undp.org"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77"/>
  <sheetViews>
    <sheetView topLeftCell="B1" zoomScaleNormal="77" zoomScalePageLayoutView="77" workbookViewId="0">
      <selection activeCell="D5" sqref="D5"/>
    </sheetView>
  </sheetViews>
  <sheetFormatPr defaultColWidth="102.453125" defaultRowHeight="14" x14ac:dyDescent="0.3"/>
  <cols>
    <col min="1" max="1" width="2.453125" style="1" customWidth="1"/>
    <col min="2" max="2" width="26.1796875" style="71" customWidth="1"/>
    <col min="3" max="3" width="14.81640625" style="71" hidden="1" customWidth="1"/>
    <col min="4" max="4" width="203.7265625" style="1" customWidth="1"/>
    <col min="5" max="5" width="7.45312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72"/>
      <c r="C2" s="73"/>
      <c r="D2" s="40"/>
      <c r="E2" s="41"/>
    </row>
    <row r="3" spans="2:16" ht="18" thickBot="1" x14ac:dyDescent="0.4">
      <c r="B3" s="74"/>
      <c r="C3" s="75"/>
      <c r="D3" s="52" t="s">
        <v>237</v>
      </c>
      <c r="E3" s="43"/>
    </row>
    <row r="4" spans="2:16" ht="14.5" thickBot="1" x14ac:dyDescent="0.35">
      <c r="B4" s="74"/>
      <c r="C4" s="75"/>
      <c r="D4" s="42"/>
      <c r="E4" s="43"/>
    </row>
    <row r="5" spans="2:16" ht="14.5" thickBot="1" x14ac:dyDescent="0.35">
      <c r="B5" s="74"/>
      <c r="C5" s="78" t="s">
        <v>276</v>
      </c>
      <c r="D5" s="149" t="s">
        <v>807</v>
      </c>
      <c r="E5" s="43"/>
    </row>
    <row r="6" spans="2:16" s="3" customFormat="1" ht="14.5" thickBot="1" x14ac:dyDescent="0.35">
      <c r="B6" s="76"/>
      <c r="C6" s="50"/>
      <c r="D6" s="24"/>
      <c r="E6" s="23"/>
      <c r="G6" s="2"/>
      <c r="H6" s="2"/>
      <c r="I6" s="2"/>
      <c r="J6" s="2"/>
      <c r="K6" s="2"/>
      <c r="L6" s="2"/>
      <c r="M6" s="2"/>
      <c r="N6" s="2"/>
      <c r="O6" s="2"/>
      <c r="P6" s="2"/>
    </row>
    <row r="7" spans="2:16" s="3" customFormat="1" ht="30.75" customHeight="1" thickBot="1" x14ac:dyDescent="0.35">
      <c r="B7" s="76"/>
      <c r="C7" s="44" t="s">
        <v>213</v>
      </c>
      <c r="D7" s="11" t="s">
        <v>649</v>
      </c>
      <c r="E7" s="23"/>
      <c r="G7" s="2"/>
      <c r="H7" s="2"/>
      <c r="I7" s="2"/>
      <c r="J7" s="2"/>
      <c r="K7" s="2"/>
      <c r="L7" s="2"/>
      <c r="M7" s="2"/>
      <c r="N7" s="2"/>
      <c r="O7" s="2"/>
      <c r="P7" s="2"/>
    </row>
    <row r="8" spans="2:16" s="3" customFormat="1" hidden="1" x14ac:dyDescent="0.3">
      <c r="B8" s="74"/>
      <c r="C8" s="75"/>
      <c r="D8" s="42"/>
      <c r="E8" s="23"/>
      <c r="G8" s="2"/>
      <c r="H8" s="2"/>
      <c r="I8" s="2"/>
      <c r="J8" s="2"/>
      <c r="K8" s="2"/>
      <c r="L8" s="2"/>
      <c r="M8" s="2"/>
      <c r="N8" s="2"/>
      <c r="O8" s="2"/>
      <c r="P8" s="2"/>
    </row>
    <row r="9" spans="2:16" s="3" customFormat="1" hidden="1" x14ac:dyDescent="0.3">
      <c r="B9" s="74"/>
      <c r="C9" s="75"/>
      <c r="D9" s="42"/>
      <c r="E9" s="23"/>
      <c r="G9" s="2"/>
      <c r="H9" s="2"/>
      <c r="I9" s="2"/>
      <c r="J9" s="2"/>
      <c r="K9" s="2"/>
      <c r="L9" s="2"/>
      <c r="M9" s="2"/>
      <c r="N9" s="2"/>
      <c r="O9" s="2"/>
      <c r="P9" s="2"/>
    </row>
    <row r="10" spans="2:16" s="3" customFormat="1" hidden="1" x14ac:dyDescent="0.3">
      <c r="B10" s="74"/>
      <c r="C10" s="75"/>
      <c r="D10" s="42"/>
      <c r="E10" s="23"/>
      <c r="G10" s="2"/>
      <c r="H10" s="2"/>
      <c r="I10" s="2"/>
      <c r="J10" s="2"/>
      <c r="K10" s="2"/>
      <c r="L10" s="2"/>
      <c r="M10" s="2"/>
      <c r="N10" s="2"/>
      <c r="O10" s="2"/>
      <c r="P10" s="2"/>
    </row>
    <row r="11" spans="2:16" s="3" customFormat="1" hidden="1" x14ac:dyDescent="0.3">
      <c r="B11" s="74"/>
      <c r="C11" s="75"/>
      <c r="D11" s="42"/>
      <c r="E11" s="23"/>
      <c r="G11" s="2"/>
      <c r="H11" s="2"/>
      <c r="I11" s="2"/>
      <c r="J11" s="2"/>
      <c r="K11" s="2"/>
      <c r="L11" s="2"/>
      <c r="M11" s="2"/>
      <c r="N11" s="2"/>
      <c r="O11" s="2"/>
      <c r="P11" s="2"/>
    </row>
    <row r="12" spans="2:16" s="3" customFormat="1" ht="14.5" thickBot="1" x14ac:dyDescent="0.35">
      <c r="B12" s="76"/>
      <c r="C12" s="50"/>
      <c r="D12" s="24"/>
      <c r="E12" s="23"/>
      <c r="G12" s="2"/>
      <c r="H12" s="2"/>
      <c r="I12" s="2"/>
      <c r="J12" s="2"/>
      <c r="K12" s="2"/>
      <c r="L12" s="2"/>
      <c r="M12" s="2"/>
      <c r="N12" s="2"/>
      <c r="O12" s="2"/>
      <c r="P12" s="2"/>
    </row>
    <row r="13" spans="2:16" s="3" customFormat="1" ht="58.5" customHeight="1" thickBot="1" x14ac:dyDescent="0.35">
      <c r="B13" s="76"/>
      <c r="C13" s="45" t="s">
        <v>0</v>
      </c>
      <c r="D13" s="11" t="s">
        <v>650</v>
      </c>
      <c r="E13" s="23"/>
      <c r="G13" s="2"/>
      <c r="H13" s="2"/>
      <c r="I13" s="2"/>
      <c r="J13" s="2"/>
      <c r="K13" s="2"/>
      <c r="L13" s="2"/>
      <c r="M13" s="2"/>
      <c r="N13" s="2"/>
      <c r="O13" s="2"/>
      <c r="P13" s="2"/>
    </row>
    <row r="14" spans="2:16" s="3" customFormat="1" ht="14.5" thickBot="1" x14ac:dyDescent="0.35">
      <c r="B14" s="76"/>
      <c r="C14" s="50"/>
      <c r="D14" s="24"/>
      <c r="E14" s="23"/>
      <c r="G14" s="2"/>
      <c r="H14" s="2" t="s">
        <v>1</v>
      </c>
      <c r="I14" s="2" t="s">
        <v>2</v>
      </c>
      <c r="J14" s="2"/>
      <c r="K14" s="2" t="s">
        <v>3</v>
      </c>
      <c r="L14" s="2" t="s">
        <v>4</v>
      </c>
      <c r="M14" s="2" t="s">
        <v>5</v>
      </c>
      <c r="N14" s="2" t="s">
        <v>6</v>
      </c>
      <c r="O14" s="2" t="s">
        <v>7</v>
      </c>
      <c r="P14" s="2" t="s">
        <v>8</v>
      </c>
    </row>
    <row r="15" spans="2:16" s="3" customFormat="1" x14ac:dyDescent="0.3">
      <c r="B15" s="76"/>
      <c r="C15" s="46" t="s">
        <v>203</v>
      </c>
      <c r="D15" s="12" t="s">
        <v>651</v>
      </c>
      <c r="E15" s="23"/>
      <c r="G15" s="2"/>
      <c r="H15" s="4" t="s">
        <v>9</v>
      </c>
      <c r="I15" s="2" t="s">
        <v>10</v>
      </c>
      <c r="J15" s="2" t="s">
        <v>11</v>
      </c>
      <c r="K15" s="2" t="s">
        <v>12</v>
      </c>
      <c r="L15" s="2">
        <v>1</v>
      </c>
      <c r="M15" s="2">
        <v>1</v>
      </c>
      <c r="N15" s="2" t="s">
        <v>13</v>
      </c>
      <c r="O15" s="2" t="s">
        <v>14</v>
      </c>
      <c r="P15" s="2" t="s">
        <v>15</v>
      </c>
    </row>
    <row r="16" spans="2:16" s="3" customFormat="1" ht="29.25" customHeight="1" x14ac:dyDescent="0.3">
      <c r="B16" s="511" t="s">
        <v>265</v>
      </c>
      <c r="C16" s="512"/>
      <c r="D16" s="13" t="s">
        <v>652</v>
      </c>
      <c r="E16" s="23"/>
      <c r="G16" s="2"/>
      <c r="H16" s="4" t="s">
        <v>16</v>
      </c>
      <c r="I16" s="2" t="s">
        <v>17</v>
      </c>
      <c r="J16" s="2" t="s">
        <v>18</v>
      </c>
      <c r="K16" s="2" t="s">
        <v>19</v>
      </c>
      <c r="L16" s="2">
        <v>2</v>
      </c>
      <c r="M16" s="2">
        <v>2</v>
      </c>
      <c r="N16" s="2" t="s">
        <v>20</v>
      </c>
      <c r="O16" s="2" t="s">
        <v>21</v>
      </c>
      <c r="P16" s="2" t="s">
        <v>22</v>
      </c>
    </row>
    <row r="17" spans="2:16" s="3" customFormat="1" x14ac:dyDescent="0.3">
      <c r="B17" s="76"/>
      <c r="C17" s="46" t="s">
        <v>209</v>
      </c>
      <c r="D17" s="13" t="s">
        <v>653</v>
      </c>
      <c r="E17" s="23"/>
      <c r="G17" s="2"/>
      <c r="H17" s="4" t="s">
        <v>23</v>
      </c>
      <c r="I17" s="2" t="s">
        <v>24</v>
      </c>
      <c r="J17" s="2"/>
      <c r="K17" s="2" t="s">
        <v>25</v>
      </c>
      <c r="L17" s="2">
        <v>3</v>
      </c>
      <c r="M17" s="2">
        <v>3</v>
      </c>
      <c r="N17" s="2" t="s">
        <v>26</v>
      </c>
      <c r="O17" s="2" t="s">
        <v>27</v>
      </c>
      <c r="P17" s="2" t="s">
        <v>28</v>
      </c>
    </row>
    <row r="18" spans="2:16" s="3" customFormat="1" ht="14.5" thickBot="1" x14ac:dyDescent="0.35">
      <c r="B18" s="77"/>
      <c r="C18" s="45" t="s">
        <v>204</v>
      </c>
      <c r="D18" s="70" t="s">
        <v>618</v>
      </c>
      <c r="E18" s="23"/>
      <c r="G18" s="2"/>
      <c r="H18" s="4" t="s">
        <v>29</v>
      </c>
      <c r="I18" s="2"/>
      <c r="J18" s="2"/>
      <c r="K18" s="2" t="s">
        <v>30</v>
      </c>
      <c r="L18" s="2">
        <v>5</v>
      </c>
      <c r="M18" s="2">
        <v>5</v>
      </c>
      <c r="N18" s="2" t="s">
        <v>31</v>
      </c>
      <c r="O18" s="2" t="s">
        <v>32</v>
      </c>
      <c r="P18" s="2" t="s">
        <v>33</v>
      </c>
    </row>
    <row r="19" spans="2:16" s="3" customFormat="1" ht="44.25" customHeight="1" thickBot="1" x14ac:dyDescent="0.35">
      <c r="B19" s="514" t="s">
        <v>205</v>
      </c>
      <c r="C19" s="515"/>
      <c r="D19" s="150" t="s">
        <v>654</v>
      </c>
      <c r="E19" s="23"/>
      <c r="G19" s="2"/>
      <c r="H19" s="4" t="s">
        <v>34</v>
      </c>
      <c r="I19" s="2"/>
      <c r="J19" s="2"/>
      <c r="K19" s="2" t="s">
        <v>35</v>
      </c>
      <c r="L19" s="2"/>
      <c r="M19" s="2"/>
      <c r="N19" s="2"/>
      <c r="O19" s="2" t="s">
        <v>36</v>
      </c>
      <c r="P19" s="2" t="s">
        <v>37</v>
      </c>
    </row>
    <row r="20" spans="2:16" s="3" customFormat="1" x14ac:dyDescent="0.3">
      <c r="B20" s="76"/>
      <c r="C20" s="45"/>
      <c r="D20" s="24"/>
      <c r="E20" s="43"/>
      <c r="F20" s="4"/>
      <c r="G20" s="2"/>
      <c r="H20" s="2"/>
      <c r="J20" s="2"/>
      <c r="K20" s="2"/>
      <c r="L20" s="2"/>
      <c r="M20" s="2" t="s">
        <v>38</v>
      </c>
      <c r="N20" s="2" t="s">
        <v>39</v>
      </c>
    </row>
    <row r="21" spans="2:16" s="3" customFormat="1" x14ac:dyDescent="0.3">
      <c r="B21" s="76"/>
      <c r="C21" s="78" t="s">
        <v>208</v>
      </c>
      <c r="D21" s="24"/>
      <c r="E21" s="43"/>
      <c r="F21" s="4"/>
      <c r="G21" s="2"/>
      <c r="H21" s="2"/>
      <c r="J21" s="2"/>
      <c r="K21" s="2"/>
      <c r="L21" s="2"/>
      <c r="M21" s="2" t="s">
        <v>40</v>
      </c>
      <c r="N21" s="2" t="s">
        <v>41</v>
      </c>
    </row>
    <row r="22" spans="2:16" s="3" customFormat="1" ht="14.5" thickBot="1" x14ac:dyDescent="0.35">
      <c r="B22" s="76"/>
      <c r="C22" s="79" t="s">
        <v>211</v>
      </c>
      <c r="D22" s="24"/>
      <c r="E22" s="23"/>
      <c r="G22" s="2"/>
      <c r="H22" s="4" t="s">
        <v>42</v>
      </c>
      <c r="I22" s="2"/>
      <c r="J22" s="2"/>
      <c r="L22" s="2"/>
      <c r="M22" s="2"/>
      <c r="N22" s="2"/>
      <c r="O22" s="2" t="s">
        <v>43</v>
      </c>
      <c r="P22" s="2" t="s">
        <v>44</v>
      </c>
    </row>
    <row r="23" spans="2:16" s="3" customFormat="1" x14ac:dyDescent="0.3">
      <c r="B23" s="511" t="s">
        <v>210</v>
      </c>
      <c r="C23" s="512"/>
      <c r="D23" s="509">
        <v>41089</v>
      </c>
      <c r="E23" s="23"/>
      <c r="G23" s="2"/>
      <c r="H23" s="4"/>
      <c r="I23" s="2"/>
      <c r="J23" s="2"/>
      <c r="L23" s="2"/>
      <c r="M23" s="2"/>
      <c r="N23" s="2"/>
      <c r="O23" s="2"/>
      <c r="P23" s="2"/>
    </row>
    <row r="24" spans="2:16" s="3" customFormat="1" ht="4.5" customHeight="1" x14ac:dyDescent="0.3">
      <c r="B24" s="511"/>
      <c r="C24" s="512"/>
      <c r="D24" s="510"/>
      <c r="E24" s="23"/>
      <c r="G24" s="2"/>
      <c r="H24" s="4"/>
      <c r="I24" s="2"/>
      <c r="J24" s="2"/>
      <c r="L24" s="2"/>
      <c r="M24" s="2"/>
      <c r="N24" s="2"/>
      <c r="O24" s="2"/>
      <c r="P24" s="2"/>
    </row>
    <row r="25" spans="2:16" s="3" customFormat="1" ht="27.75" customHeight="1" x14ac:dyDescent="0.3">
      <c r="B25" s="511" t="s">
        <v>271</v>
      </c>
      <c r="C25" s="512"/>
      <c r="D25" s="151">
        <v>41194</v>
      </c>
      <c r="E25" s="23"/>
      <c r="F25" s="2"/>
      <c r="G25" s="4"/>
      <c r="H25" s="2"/>
      <c r="I25" s="2"/>
      <c r="K25" s="2"/>
      <c r="L25" s="2"/>
      <c r="M25" s="2"/>
      <c r="N25" s="2" t="s">
        <v>45</v>
      </c>
      <c r="O25" s="2" t="s">
        <v>46</v>
      </c>
    </row>
    <row r="26" spans="2:16" s="3" customFormat="1" ht="24.75" customHeight="1" x14ac:dyDescent="0.3">
      <c r="B26" s="511" t="s">
        <v>212</v>
      </c>
      <c r="C26" s="512"/>
      <c r="D26" s="152" t="s">
        <v>655</v>
      </c>
      <c r="E26" s="23"/>
      <c r="F26" s="2"/>
      <c r="G26" s="4"/>
      <c r="H26" s="2"/>
      <c r="I26" s="2"/>
      <c r="K26" s="2"/>
      <c r="L26" s="2"/>
      <c r="M26" s="2"/>
      <c r="N26" s="2" t="s">
        <v>47</v>
      </c>
      <c r="O26" s="2" t="s">
        <v>48</v>
      </c>
    </row>
    <row r="27" spans="2:16" s="3" customFormat="1" ht="38.25" customHeight="1" x14ac:dyDescent="0.3">
      <c r="B27" s="511" t="s">
        <v>270</v>
      </c>
      <c r="C27" s="512"/>
      <c r="D27" s="153">
        <v>42522</v>
      </c>
      <c r="E27" s="47"/>
      <c r="F27" s="2"/>
      <c r="G27" s="4"/>
      <c r="H27" s="2"/>
      <c r="I27" s="2"/>
      <c r="J27" s="2"/>
      <c r="K27" s="2"/>
      <c r="L27" s="2"/>
      <c r="M27" s="2"/>
      <c r="N27" s="2"/>
      <c r="O27" s="2"/>
    </row>
    <row r="28" spans="2:16" s="3" customFormat="1" x14ac:dyDescent="0.3">
      <c r="B28" s="76"/>
      <c r="C28" s="46" t="s">
        <v>273</v>
      </c>
      <c r="D28" s="224">
        <v>43646</v>
      </c>
      <c r="E28" s="23"/>
      <c r="F28" s="2"/>
      <c r="G28" s="4"/>
      <c r="H28" s="2"/>
      <c r="I28" s="2"/>
      <c r="J28" s="2"/>
      <c r="K28" s="2"/>
      <c r="L28" s="2"/>
      <c r="M28" s="2"/>
      <c r="N28" s="2"/>
      <c r="O28" s="2"/>
    </row>
    <row r="29" spans="2:16" s="3" customFormat="1" x14ac:dyDescent="0.3">
      <c r="B29" s="76"/>
      <c r="C29" s="50"/>
      <c r="D29" s="48"/>
      <c r="E29" s="23"/>
      <c r="F29" s="2"/>
      <c r="G29" s="4"/>
      <c r="H29" s="2"/>
      <c r="I29" s="2"/>
      <c r="J29" s="2"/>
      <c r="K29" s="2"/>
      <c r="L29" s="2"/>
      <c r="M29" s="2"/>
      <c r="N29" s="2"/>
      <c r="O29" s="2"/>
    </row>
    <row r="30" spans="2:16" s="3" customFormat="1" ht="14.5" thickBot="1" x14ac:dyDescent="0.35">
      <c r="B30" s="76"/>
      <c r="C30" s="50"/>
      <c r="D30" s="49" t="s">
        <v>49</v>
      </c>
      <c r="E30" s="23"/>
      <c r="G30" s="2"/>
      <c r="H30" s="4" t="s">
        <v>50</v>
      </c>
      <c r="I30" s="2"/>
      <c r="J30" s="2"/>
      <c r="K30" s="2"/>
      <c r="L30" s="2"/>
      <c r="M30" s="2"/>
      <c r="N30" s="2"/>
      <c r="O30" s="2"/>
      <c r="P30" s="2"/>
    </row>
    <row r="31" spans="2:16" s="3" customFormat="1" ht="409" customHeight="1" thickBot="1" x14ac:dyDescent="0.35">
      <c r="B31" s="76"/>
      <c r="C31" s="50"/>
      <c r="D31" s="213" t="s">
        <v>947</v>
      </c>
      <c r="E31" s="23" t="s">
        <v>818</v>
      </c>
      <c r="F31" s="5"/>
      <c r="G31" s="2"/>
      <c r="H31" s="4" t="s">
        <v>51</v>
      </c>
      <c r="I31" s="2"/>
      <c r="J31" s="2"/>
      <c r="K31" s="2"/>
      <c r="L31" s="2"/>
      <c r="M31" s="2"/>
      <c r="N31" s="2"/>
      <c r="O31" s="2"/>
      <c r="P31" s="2"/>
    </row>
    <row r="32" spans="2:16" s="3" customFormat="1" ht="32.25" customHeight="1" x14ac:dyDescent="0.3">
      <c r="B32" s="511" t="s">
        <v>52</v>
      </c>
      <c r="C32" s="513"/>
      <c r="D32" s="24"/>
      <c r="E32" s="23"/>
      <c r="G32" s="2"/>
      <c r="H32" s="4" t="s">
        <v>53</v>
      </c>
      <c r="I32" s="2"/>
      <c r="J32" s="2"/>
      <c r="K32" s="2"/>
      <c r="L32" s="2"/>
      <c r="M32" s="2"/>
      <c r="N32" s="2"/>
      <c r="O32" s="2"/>
      <c r="P32" s="2"/>
    </row>
    <row r="33" spans="1:16" s="3" customFormat="1" ht="189" customHeight="1" x14ac:dyDescent="0.35">
      <c r="B33" s="76"/>
      <c r="C33" s="50"/>
      <c r="D33" s="271" t="s">
        <v>819</v>
      </c>
      <c r="E33" s="23"/>
      <c r="G33" s="269"/>
      <c r="H33" s="4" t="s">
        <v>54</v>
      </c>
      <c r="I33" s="2"/>
      <c r="J33" s="2"/>
      <c r="K33" s="2"/>
      <c r="L33" s="2"/>
      <c r="M33" s="2"/>
      <c r="N33" s="2"/>
      <c r="O33" s="2"/>
      <c r="P33" s="2"/>
    </row>
    <row r="34" spans="1:16" s="3" customFormat="1" x14ac:dyDescent="0.3">
      <c r="B34" s="76"/>
      <c r="C34" s="50"/>
      <c r="D34" s="24"/>
      <c r="E34" s="23"/>
      <c r="F34" s="5"/>
      <c r="G34" s="2"/>
      <c r="H34" s="4" t="s">
        <v>55</v>
      </c>
      <c r="I34" s="2"/>
      <c r="J34" s="2"/>
      <c r="K34" s="2"/>
      <c r="L34" s="2"/>
      <c r="M34" s="2"/>
      <c r="N34" s="2"/>
      <c r="O34" s="2"/>
      <c r="P34" s="2"/>
    </row>
    <row r="35" spans="1:16" s="3" customFormat="1" x14ac:dyDescent="0.3">
      <c r="B35" s="76"/>
      <c r="C35" s="80" t="s">
        <v>56</v>
      </c>
      <c r="D35" s="24"/>
      <c r="E35" s="23"/>
      <c r="G35" s="2"/>
      <c r="H35" s="4" t="s">
        <v>57</v>
      </c>
      <c r="I35" s="2"/>
      <c r="J35" s="2"/>
      <c r="K35" s="2"/>
      <c r="L35" s="2"/>
      <c r="M35" s="2"/>
      <c r="N35" s="2"/>
      <c r="O35" s="2"/>
      <c r="P35" s="2"/>
    </row>
    <row r="36" spans="1:16" s="3" customFormat="1" ht="31.5" customHeight="1" thickBot="1" x14ac:dyDescent="0.35">
      <c r="B36" s="511" t="s">
        <v>58</v>
      </c>
      <c r="C36" s="513"/>
      <c r="D36" s="24"/>
      <c r="E36" s="23"/>
      <c r="G36" s="2"/>
      <c r="H36" s="4" t="s">
        <v>59</v>
      </c>
      <c r="I36" s="2"/>
      <c r="J36" s="2"/>
      <c r="K36" s="2"/>
      <c r="L36" s="2"/>
      <c r="M36" s="2"/>
      <c r="N36" s="2"/>
      <c r="O36" s="2"/>
      <c r="P36" s="2"/>
    </row>
    <row r="37" spans="1:16" s="3" customFormat="1" x14ac:dyDescent="0.3">
      <c r="B37" s="76"/>
      <c r="C37" s="50" t="s">
        <v>60</v>
      </c>
      <c r="D37" s="15" t="s">
        <v>656</v>
      </c>
      <c r="E37" s="23"/>
      <c r="G37" s="2"/>
      <c r="H37" s="4" t="s">
        <v>61</v>
      </c>
      <c r="I37" s="2"/>
      <c r="J37" s="2"/>
      <c r="K37" s="2"/>
      <c r="L37" s="2"/>
      <c r="M37" s="2"/>
      <c r="N37" s="2"/>
      <c r="O37" s="2"/>
      <c r="P37" s="2"/>
    </row>
    <row r="38" spans="1:16" s="3" customFormat="1" ht="14.5" x14ac:dyDescent="0.35">
      <c r="B38" s="76"/>
      <c r="C38" s="50" t="s">
        <v>62</v>
      </c>
      <c r="D38" s="154" t="s">
        <v>657</v>
      </c>
      <c r="E38" s="23"/>
      <c r="G38" s="2"/>
      <c r="H38" s="4" t="s">
        <v>63</v>
      </c>
      <c r="I38" s="2"/>
      <c r="J38" s="2"/>
      <c r="K38" s="2"/>
      <c r="L38" s="2"/>
      <c r="M38" s="2"/>
      <c r="N38" s="2"/>
      <c r="O38" s="2"/>
      <c r="P38" s="2"/>
    </row>
    <row r="39" spans="1:16" s="3" customFormat="1" ht="14.5" thickBot="1" x14ac:dyDescent="0.35">
      <c r="B39" s="76"/>
      <c r="C39" s="50" t="s">
        <v>64</v>
      </c>
      <c r="D39" s="16" t="s">
        <v>745</v>
      </c>
      <c r="E39" s="23"/>
      <c r="G39" s="2"/>
      <c r="H39" s="4" t="s">
        <v>65</v>
      </c>
      <c r="I39" s="2"/>
      <c r="J39" s="2"/>
      <c r="K39" s="2"/>
      <c r="L39" s="2"/>
      <c r="M39" s="2"/>
      <c r="N39" s="2"/>
      <c r="O39" s="2"/>
      <c r="P39" s="2"/>
    </row>
    <row r="40" spans="1:16" s="3" customFormat="1" ht="15" customHeight="1" thickBot="1" x14ac:dyDescent="0.35">
      <c r="B40" s="76"/>
      <c r="C40" s="46" t="s">
        <v>207</v>
      </c>
      <c r="D40" s="155"/>
      <c r="E40" s="23"/>
      <c r="G40" s="2"/>
      <c r="H40" s="4" t="s">
        <v>66</v>
      </c>
      <c r="I40" s="2"/>
      <c r="J40" s="2"/>
      <c r="K40" s="2"/>
      <c r="L40" s="2"/>
      <c r="M40" s="2"/>
      <c r="N40" s="2"/>
      <c r="O40" s="2"/>
      <c r="P40" s="2"/>
    </row>
    <row r="41" spans="1:16" s="3" customFormat="1" x14ac:dyDescent="0.3">
      <c r="B41" s="76"/>
      <c r="C41" s="50" t="s">
        <v>60</v>
      </c>
      <c r="D41" s="349" t="s">
        <v>825</v>
      </c>
      <c r="E41" s="23"/>
      <c r="G41" s="2"/>
      <c r="H41" s="4" t="s">
        <v>627</v>
      </c>
      <c r="I41" s="2"/>
      <c r="J41" s="2"/>
      <c r="K41" s="2"/>
      <c r="L41" s="2"/>
      <c r="M41" s="2"/>
      <c r="N41" s="2"/>
      <c r="O41" s="2"/>
      <c r="P41" s="2"/>
    </row>
    <row r="42" spans="1:16" s="3" customFormat="1" ht="14.5" x14ac:dyDescent="0.35">
      <c r="B42" s="76"/>
      <c r="C42" s="50" t="s">
        <v>62</v>
      </c>
      <c r="D42" s="464" t="s">
        <v>826</v>
      </c>
      <c r="E42" s="23"/>
      <c r="G42" s="2"/>
      <c r="H42" s="4" t="s">
        <v>67</v>
      </c>
      <c r="I42" s="2"/>
      <c r="J42" s="2"/>
      <c r="K42" s="2"/>
      <c r="L42" s="2"/>
      <c r="M42" s="2"/>
      <c r="N42" s="2"/>
      <c r="O42" s="2"/>
      <c r="P42" s="2"/>
    </row>
    <row r="43" spans="1:16" s="3" customFormat="1" ht="14.5" thickBot="1" x14ac:dyDescent="0.35">
      <c r="B43" s="76"/>
      <c r="C43" s="50" t="s">
        <v>64</v>
      </c>
      <c r="D43" s="225"/>
      <c r="E43" s="23"/>
      <c r="G43" s="2"/>
      <c r="H43" s="4" t="s">
        <v>68</v>
      </c>
      <c r="I43" s="2"/>
      <c r="J43" s="2"/>
      <c r="K43" s="2"/>
      <c r="L43" s="2"/>
      <c r="M43" s="2"/>
      <c r="N43" s="2"/>
      <c r="O43" s="2"/>
      <c r="P43" s="2"/>
    </row>
    <row r="44" spans="1:16" s="3" customFormat="1" ht="14.5" thickBot="1" x14ac:dyDescent="0.35">
      <c r="B44" s="76"/>
      <c r="C44" s="46" t="s">
        <v>272</v>
      </c>
      <c r="D44" s="24"/>
      <c r="E44" s="23"/>
      <c r="G44" s="2"/>
      <c r="H44" s="4" t="s">
        <v>69</v>
      </c>
      <c r="I44" s="2"/>
      <c r="J44" s="2"/>
      <c r="K44" s="2"/>
      <c r="L44" s="2"/>
      <c r="M44" s="2"/>
      <c r="N44" s="2"/>
      <c r="O44" s="2"/>
      <c r="P44" s="2"/>
    </row>
    <row r="45" spans="1:16" s="3" customFormat="1" x14ac:dyDescent="0.3">
      <c r="B45" s="76"/>
      <c r="C45" s="50" t="s">
        <v>60</v>
      </c>
      <c r="D45" s="15" t="s">
        <v>658</v>
      </c>
      <c r="E45" s="23"/>
      <c r="G45" s="2"/>
      <c r="H45" s="4" t="s">
        <v>70</v>
      </c>
      <c r="I45" s="2"/>
      <c r="J45" s="2"/>
      <c r="K45" s="2"/>
      <c r="L45" s="2"/>
      <c r="M45" s="2"/>
      <c r="N45" s="2"/>
      <c r="O45" s="2"/>
      <c r="P45" s="2"/>
    </row>
    <row r="46" spans="1:16" s="3" customFormat="1" ht="14.5" x14ac:dyDescent="0.35">
      <c r="B46" s="76"/>
      <c r="C46" s="50" t="s">
        <v>62</v>
      </c>
      <c r="D46" s="154" t="s">
        <v>659</v>
      </c>
      <c r="E46" s="23"/>
      <c r="G46" s="2"/>
      <c r="H46" s="4" t="s">
        <v>71</v>
      </c>
      <c r="I46" s="2"/>
      <c r="J46" s="2"/>
      <c r="K46" s="2"/>
      <c r="L46" s="2"/>
      <c r="M46" s="2"/>
      <c r="N46" s="2"/>
      <c r="O46" s="2"/>
      <c r="P46" s="2"/>
    </row>
    <row r="47" spans="1:16" ht="14.5" thickBot="1" x14ac:dyDescent="0.35">
      <c r="A47" s="3"/>
      <c r="B47" s="76"/>
      <c r="C47" s="50" t="s">
        <v>64</v>
      </c>
      <c r="D47" s="16"/>
      <c r="E47" s="23"/>
      <c r="H47" s="4" t="s">
        <v>72</v>
      </c>
    </row>
    <row r="48" spans="1:16" ht="14.5" thickBot="1" x14ac:dyDescent="0.35">
      <c r="B48" s="76"/>
      <c r="C48" s="46" t="s">
        <v>206</v>
      </c>
      <c r="D48" s="24"/>
      <c r="E48" s="23"/>
      <c r="H48" s="4" t="s">
        <v>73</v>
      </c>
    </row>
    <row r="49" spans="2:8" x14ac:dyDescent="0.3">
      <c r="B49" s="76"/>
      <c r="C49" s="50" t="s">
        <v>60</v>
      </c>
      <c r="D49" s="350" t="s">
        <v>817</v>
      </c>
      <c r="E49" s="23"/>
      <c r="H49" s="4" t="s">
        <v>74</v>
      </c>
    </row>
    <row r="50" spans="2:8" ht="14.5" x14ac:dyDescent="0.35">
      <c r="B50" s="76"/>
      <c r="C50" s="50" t="s">
        <v>62</v>
      </c>
      <c r="D50" s="359" t="s">
        <v>816</v>
      </c>
      <c r="E50" s="23"/>
      <c r="H50" s="4" t="s">
        <v>75</v>
      </c>
    </row>
    <row r="51" spans="2:8" ht="14.5" thickBot="1" x14ac:dyDescent="0.35">
      <c r="B51" s="76"/>
      <c r="C51" s="50" t="s">
        <v>64</v>
      </c>
      <c r="D51" s="225" t="s">
        <v>788</v>
      </c>
      <c r="E51" s="23"/>
      <c r="H51" s="4" t="s">
        <v>76</v>
      </c>
    </row>
    <row r="52" spans="2:8" ht="14.5" thickBot="1" x14ac:dyDescent="0.35">
      <c r="B52" s="76"/>
      <c r="C52" s="46" t="s">
        <v>206</v>
      </c>
      <c r="D52" s="24"/>
      <c r="E52" s="23"/>
      <c r="H52" s="4" t="s">
        <v>77</v>
      </c>
    </row>
    <row r="53" spans="2:8" x14ac:dyDescent="0.3">
      <c r="B53" s="76"/>
      <c r="C53" s="50" t="s">
        <v>60</v>
      </c>
      <c r="D53" s="15"/>
      <c r="E53" s="23"/>
      <c r="H53" s="4" t="s">
        <v>78</v>
      </c>
    </row>
    <row r="54" spans="2:8" x14ac:dyDescent="0.3">
      <c r="B54" s="76"/>
      <c r="C54" s="50" t="s">
        <v>62</v>
      </c>
      <c r="D54" s="14"/>
      <c r="E54" s="23"/>
      <c r="H54" s="4" t="s">
        <v>79</v>
      </c>
    </row>
    <row r="55" spans="2:8" ht="14.5" thickBot="1" x14ac:dyDescent="0.35">
      <c r="B55" s="76"/>
      <c r="C55" s="50" t="s">
        <v>64</v>
      </c>
      <c r="D55" s="16"/>
      <c r="E55" s="23"/>
      <c r="H55" s="4" t="s">
        <v>80</v>
      </c>
    </row>
    <row r="56" spans="2:8" ht="14.5" thickBot="1" x14ac:dyDescent="0.35">
      <c r="B56" s="76"/>
      <c r="C56" s="46" t="s">
        <v>206</v>
      </c>
      <c r="D56" s="24"/>
      <c r="E56" s="23"/>
      <c r="H56" s="4" t="s">
        <v>81</v>
      </c>
    </row>
    <row r="57" spans="2:8" x14ac:dyDescent="0.3">
      <c r="B57" s="76"/>
      <c r="C57" s="50" t="s">
        <v>60</v>
      </c>
      <c r="D57" s="15"/>
      <c r="E57" s="23"/>
      <c r="H57" s="4" t="s">
        <v>82</v>
      </c>
    </row>
    <row r="58" spans="2:8" x14ac:dyDescent="0.3">
      <c r="B58" s="76"/>
      <c r="C58" s="50" t="s">
        <v>62</v>
      </c>
      <c r="D58" s="14"/>
      <c r="E58" s="23"/>
      <c r="H58" s="4" t="s">
        <v>83</v>
      </c>
    </row>
    <row r="59" spans="2:8" ht="14.5" thickBot="1" x14ac:dyDescent="0.35">
      <c r="B59" s="76"/>
      <c r="C59" s="50" t="s">
        <v>64</v>
      </c>
      <c r="D59" s="16"/>
      <c r="E59" s="23"/>
      <c r="H59" s="4" t="s">
        <v>84</v>
      </c>
    </row>
    <row r="60" spans="2:8" ht="14.5" thickBot="1" x14ac:dyDescent="0.35">
      <c r="B60" s="81"/>
      <c r="C60" s="82"/>
      <c r="D60" s="51"/>
      <c r="E60" s="26"/>
      <c r="H60" s="4" t="s">
        <v>85</v>
      </c>
    </row>
    <row r="61" spans="2:8" x14ac:dyDescent="0.3">
      <c r="H61" s="4" t="s">
        <v>86</v>
      </c>
    </row>
    <row r="62" spans="2:8" x14ac:dyDescent="0.3">
      <c r="H62" s="4" t="s">
        <v>87</v>
      </c>
    </row>
    <row r="63" spans="2:8" x14ac:dyDescent="0.3">
      <c r="H63" s="4" t="s">
        <v>88</v>
      </c>
    </row>
    <row r="64" spans="2:8" x14ac:dyDescent="0.3">
      <c r="H64" s="4" t="s">
        <v>89</v>
      </c>
    </row>
    <row r="65" spans="8:8" x14ac:dyDescent="0.3">
      <c r="H65" s="4" t="s">
        <v>90</v>
      </c>
    </row>
    <row r="66" spans="8:8" x14ac:dyDescent="0.3">
      <c r="H66" s="4" t="s">
        <v>91</v>
      </c>
    </row>
    <row r="67" spans="8:8" x14ac:dyDescent="0.3">
      <c r="H67" s="4" t="s">
        <v>92</v>
      </c>
    </row>
    <row r="68" spans="8:8" x14ac:dyDescent="0.3">
      <c r="H68" s="4" t="s">
        <v>93</v>
      </c>
    </row>
    <row r="69" spans="8:8" x14ac:dyDescent="0.3">
      <c r="H69" s="4" t="s">
        <v>94</v>
      </c>
    </row>
    <row r="70" spans="8:8" x14ac:dyDescent="0.3">
      <c r="H70" s="4" t="s">
        <v>95</v>
      </c>
    </row>
    <row r="71" spans="8:8" x14ac:dyDescent="0.3">
      <c r="H71" s="4" t="s">
        <v>96</v>
      </c>
    </row>
    <row r="72" spans="8:8" x14ac:dyDescent="0.3">
      <c r="H72" s="4" t="s">
        <v>97</v>
      </c>
    </row>
    <row r="73" spans="8:8" x14ac:dyDescent="0.3">
      <c r="H73" s="4" t="s">
        <v>98</v>
      </c>
    </row>
    <row r="74" spans="8:8" x14ac:dyDescent="0.3">
      <c r="H74" s="4" t="s">
        <v>99</v>
      </c>
    </row>
    <row r="75" spans="8:8" x14ac:dyDescent="0.3">
      <c r="H75" s="4" t="s">
        <v>100</v>
      </c>
    </row>
    <row r="76" spans="8:8" x14ac:dyDescent="0.3">
      <c r="H76" s="4" t="s">
        <v>101</v>
      </c>
    </row>
    <row r="77" spans="8:8" x14ac:dyDescent="0.3">
      <c r="H77" s="4" t="s">
        <v>102</v>
      </c>
    </row>
    <row r="78" spans="8:8" x14ac:dyDescent="0.3">
      <c r="H78" s="4" t="s">
        <v>103</v>
      </c>
    </row>
    <row r="79" spans="8:8" x14ac:dyDescent="0.3">
      <c r="H79" s="4" t="s">
        <v>104</v>
      </c>
    </row>
    <row r="80" spans="8:8" x14ac:dyDescent="0.3">
      <c r="H80" s="4" t="s">
        <v>105</v>
      </c>
    </row>
    <row r="81" spans="8:8" x14ac:dyDescent="0.3">
      <c r="H81" s="4" t="s">
        <v>106</v>
      </c>
    </row>
    <row r="82" spans="8:8" x14ac:dyDescent="0.3">
      <c r="H82" s="4" t="s">
        <v>107</v>
      </c>
    </row>
    <row r="83" spans="8:8" x14ac:dyDescent="0.3">
      <c r="H83" s="4" t="s">
        <v>108</v>
      </c>
    </row>
    <row r="84" spans="8:8" x14ac:dyDescent="0.3">
      <c r="H84" s="4" t="s">
        <v>109</v>
      </c>
    </row>
    <row r="85" spans="8:8" x14ac:dyDescent="0.3">
      <c r="H85" s="4" t="s">
        <v>110</v>
      </c>
    </row>
    <row r="86" spans="8:8" x14ac:dyDescent="0.3">
      <c r="H86" s="4" t="s">
        <v>111</v>
      </c>
    </row>
    <row r="87" spans="8:8" x14ac:dyDescent="0.3">
      <c r="H87" s="4" t="s">
        <v>112</v>
      </c>
    </row>
    <row r="88" spans="8:8" x14ac:dyDescent="0.3">
      <c r="H88" s="4" t="s">
        <v>113</v>
      </c>
    </row>
    <row r="89" spans="8:8" x14ac:dyDescent="0.3">
      <c r="H89" s="4" t="s">
        <v>114</v>
      </c>
    </row>
    <row r="90" spans="8:8" x14ac:dyDescent="0.3">
      <c r="H90" s="4" t="s">
        <v>115</v>
      </c>
    </row>
    <row r="91" spans="8:8" x14ac:dyDescent="0.3">
      <c r="H91" s="4" t="s">
        <v>116</v>
      </c>
    </row>
    <row r="92" spans="8:8" x14ac:dyDescent="0.3">
      <c r="H92" s="4" t="s">
        <v>117</v>
      </c>
    </row>
    <row r="93" spans="8:8" x14ac:dyDescent="0.3">
      <c r="H93" s="4" t="s">
        <v>118</v>
      </c>
    </row>
    <row r="94" spans="8:8" x14ac:dyDescent="0.3">
      <c r="H94" s="4" t="s">
        <v>119</v>
      </c>
    </row>
    <row r="95" spans="8:8" x14ac:dyDescent="0.3">
      <c r="H95" s="4" t="s">
        <v>120</v>
      </c>
    </row>
    <row r="96" spans="8:8" x14ac:dyDescent="0.3">
      <c r="H96" s="4" t="s">
        <v>121</v>
      </c>
    </row>
    <row r="97" spans="8:8" x14ac:dyDescent="0.3">
      <c r="H97" s="4" t="s">
        <v>122</v>
      </c>
    </row>
    <row r="98" spans="8:8" x14ac:dyDescent="0.3">
      <c r="H98" s="4" t="s">
        <v>123</v>
      </c>
    </row>
    <row r="99" spans="8:8" x14ac:dyDescent="0.3">
      <c r="H99" s="4" t="s">
        <v>124</v>
      </c>
    </row>
    <row r="100" spans="8:8" x14ac:dyDescent="0.3">
      <c r="H100" s="4" t="s">
        <v>125</v>
      </c>
    </row>
    <row r="101" spans="8:8" x14ac:dyDescent="0.3">
      <c r="H101" s="4" t="s">
        <v>126</v>
      </c>
    </row>
    <row r="102" spans="8:8" x14ac:dyDescent="0.3">
      <c r="H102" s="4" t="s">
        <v>127</v>
      </c>
    </row>
    <row r="103" spans="8:8" x14ac:dyDescent="0.3">
      <c r="H103" s="4" t="s">
        <v>128</v>
      </c>
    </row>
    <row r="104" spans="8:8" x14ac:dyDescent="0.3">
      <c r="H104" s="4" t="s">
        <v>129</v>
      </c>
    </row>
    <row r="105" spans="8:8" x14ac:dyDescent="0.3">
      <c r="H105" s="4" t="s">
        <v>130</v>
      </c>
    </row>
    <row r="106" spans="8:8" x14ac:dyDescent="0.3">
      <c r="H106" s="4" t="s">
        <v>131</v>
      </c>
    </row>
    <row r="107" spans="8:8" x14ac:dyDescent="0.3">
      <c r="H107" s="4" t="s">
        <v>132</v>
      </c>
    </row>
    <row r="108" spans="8:8" x14ac:dyDescent="0.3">
      <c r="H108" s="4" t="s">
        <v>133</v>
      </c>
    </row>
    <row r="109" spans="8:8" x14ac:dyDescent="0.3">
      <c r="H109" s="4" t="s">
        <v>134</v>
      </c>
    </row>
    <row r="110" spans="8:8" x14ac:dyDescent="0.3">
      <c r="H110" s="4" t="s">
        <v>135</v>
      </c>
    </row>
    <row r="111" spans="8:8" x14ac:dyDescent="0.3">
      <c r="H111" s="4" t="s">
        <v>136</v>
      </c>
    </row>
    <row r="112" spans="8:8" x14ac:dyDescent="0.3">
      <c r="H112" s="4" t="s">
        <v>137</v>
      </c>
    </row>
    <row r="113" spans="8:8" x14ac:dyDescent="0.3">
      <c r="H113" s="4" t="s">
        <v>138</v>
      </c>
    </row>
    <row r="114" spans="8:8" x14ac:dyDescent="0.3">
      <c r="H114" s="4" t="s">
        <v>139</v>
      </c>
    </row>
    <row r="115" spans="8:8" x14ac:dyDescent="0.3">
      <c r="H115" s="4" t="s">
        <v>140</v>
      </c>
    </row>
    <row r="116" spans="8:8" x14ac:dyDescent="0.3">
      <c r="H116" s="4" t="s">
        <v>141</v>
      </c>
    </row>
    <row r="117" spans="8:8" x14ac:dyDescent="0.3">
      <c r="H117" s="4" t="s">
        <v>142</v>
      </c>
    </row>
    <row r="118" spans="8:8" x14ac:dyDescent="0.3">
      <c r="H118" s="4" t="s">
        <v>143</v>
      </c>
    </row>
    <row r="119" spans="8:8" x14ac:dyDescent="0.3">
      <c r="H119" s="4" t="s">
        <v>144</v>
      </c>
    </row>
    <row r="120" spans="8:8" x14ac:dyDescent="0.3">
      <c r="H120" s="4" t="s">
        <v>145</v>
      </c>
    </row>
    <row r="121" spans="8:8" x14ac:dyDescent="0.3">
      <c r="H121" s="4" t="s">
        <v>146</v>
      </c>
    </row>
    <row r="122" spans="8:8" x14ac:dyDescent="0.3">
      <c r="H122" s="4" t="s">
        <v>147</v>
      </c>
    </row>
    <row r="123" spans="8:8" x14ac:dyDescent="0.3">
      <c r="H123" s="4" t="s">
        <v>148</v>
      </c>
    </row>
    <row r="124" spans="8:8" x14ac:dyDescent="0.3">
      <c r="H124" s="4" t="s">
        <v>149</v>
      </c>
    </row>
    <row r="125" spans="8:8" x14ac:dyDescent="0.3">
      <c r="H125" s="4" t="s">
        <v>150</v>
      </c>
    </row>
    <row r="126" spans="8:8" x14ac:dyDescent="0.3">
      <c r="H126" s="4" t="s">
        <v>151</v>
      </c>
    </row>
    <row r="127" spans="8:8" x14ac:dyDescent="0.3">
      <c r="H127" s="4" t="s">
        <v>152</v>
      </c>
    </row>
    <row r="128" spans="8:8" x14ac:dyDescent="0.3">
      <c r="H128" s="4" t="s">
        <v>153</v>
      </c>
    </row>
    <row r="129" spans="8:8" x14ac:dyDescent="0.3">
      <c r="H129" s="4" t="s">
        <v>154</v>
      </c>
    </row>
    <row r="130" spans="8:8" x14ac:dyDescent="0.3">
      <c r="H130" s="4" t="s">
        <v>155</v>
      </c>
    </row>
    <row r="131" spans="8:8" x14ac:dyDescent="0.3">
      <c r="H131" s="4" t="s">
        <v>156</v>
      </c>
    </row>
    <row r="132" spans="8:8" x14ac:dyDescent="0.3">
      <c r="H132" s="4" t="s">
        <v>157</v>
      </c>
    </row>
    <row r="133" spans="8:8" x14ac:dyDescent="0.3">
      <c r="H133" s="4" t="s">
        <v>158</v>
      </c>
    </row>
    <row r="134" spans="8:8" x14ac:dyDescent="0.3">
      <c r="H134" s="4" t="s">
        <v>159</v>
      </c>
    </row>
    <row r="135" spans="8:8" x14ac:dyDescent="0.3">
      <c r="H135" s="4" t="s">
        <v>160</v>
      </c>
    </row>
    <row r="136" spans="8:8" x14ac:dyDescent="0.3">
      <c r="H136" s="4" t="s">
        <v>161</v>
      </c>
    </row>
    <row r="137" spans="8:8" x14ac:dyDescent="0.3">
      <c r="H137" s="4" t="s">
        <v>162</v>
      </c>
    </row>
    <row r="138" spans="8:8" x14ac:dyDescent="0.3">
      <c r="H138" s="4" t="s">
        <v>163</v>
      </c>
    </row>
    <row r="139" spans="8:8" x14ac:dyDescent="0.3">
      <c r="H139" s="4" t="s">
        <v>164</v>
      </c>
    </row>
    <row r="140" spans="8:8" x14ac:dyDescent="0.3">
      <c r="H140" s="4" t="s">
        <v>165</v>
      </c>
    </row>
    <row r="141" spans="8:8" x14ac:dyDescent="0.3">
      <c r="H141" s="4" t="s">
        <v>166</v>
      </c>
    </row>
    <row r="142" spans="8:8" x14ac:dyDescent="0.3">
      <c r="H142" s="4" t="s">
        <v>167</v>
      </c>
    </row>
    <row r="143" spans="8:8" x14ac:dyDescent="0.3">
      <c r="H143" s="4" t="s">
        <v>168</v>
      </c>
    </row>
    <row r="144" spans="8:8" x14ac:dyDescent="0.3">
      <c r="H144" s="4" t="s">
        <v>169</v>
      </c>
    </row>
    <row r="145" spans="8:8" x14ac:dyDescent="0.3">
      <c r="H145" s="4" t="s">
        <v>170</v>
      </c>
    </row>
    <row r="146" spans="8:8" x14ac:dyDescent="0.3">
      <c r="H146" s="4" t="s">
        <v>171</v>
      </c>
    </row>
    <row r="147" spans="8:8" x14ac:dyDescent="0.3">
      <c r="H147" s="4" t="s">
        <v>172</v>
      </c>
    </row>
    <row r="148" spans="8:8" x14ac:dyDescent="0.3">
      <c r="H148" s="4" t="s">
        <v>173</v>
      </c>
    </row>
    <row r="149" spans="8:8" x14ac:dyDescent="0.3">
      <c r="H149" s="4" t="s">
        <v>174</v>
      </c>
    </row>
    <row r="150" spans="8:8" x14ac:dyDescent="0.3">
      <c r="H150" s="4" t="s">
        <v>175</v>
      </c>
    </row>
    <row r="151" spans="8:8" x14ac:dyDescent="0.3">
      <c r="H151" s="4" t="s">
        <v>176</v>
      </c>
    </row>
    <row r="152" spans="8:8" x14ac:dyDescent="0.3">
      <c r="H152" s="4" t="s">
        <v>177</v>
      </c>
    </row>
    <row r="153" spans="8:8" x14ac:dyDescent="0.3">
      <c r="H153" s="4" t="s">
        <v>178</v>
      </c>
    </row>
    <row r="154" spans="8:8" x14ac:dyDescent="0.3">
      <c r="H154" s="4" t="s">
        <v>179</v>
      </c>
    </row>
    <row r="155" spans="8:8" x14ac:dyDescent="0.3">
      <c r="H155" s="4" t="s">
        <v>180</v>
      </c>
    </row>
    <row r="156" spans="8:8" x14ac:dyDescent="0.3">
      <c r="H156" s="4" t="s">
        <v>181</v>
      </c>
    </row>
    <row r="157" spans="8:8" x14ac:dyDescent="0.3">
      <c r="H157" s="4" t="s">
        <v>182</v>
      </c>
    </row>
    <row r="158" spans="8:8" x14ac:dyDescent="0.3">
      <c r="H158" s="4" t="s">
        <v>183</v>
      </c>
    </row>
    <row r="159" spans="8:8" x14ac:dyDescent="0.3">
      <c r="H159" s="4" t="s">
        <v>184</v>
      </c>
    </row>
    <row r="160" spans="8:8" x14ac:dyDescent="0.3">
      <c r="H160" s="4" t="s">
        <v>185</v>
      </c>
    </row>
    <row r="161" spans="8:8" x14ac:dyDescent="0.3">
      <c r="H161" s="4" t="s">
        <v>186</v>
      </c>
    </row>
    <row r="162" spans="8:8" x14ac:dyDescent="0.3">
      <c r="H162" s="4" t="s">
        <v>187</v>
      </c>
    </row>
    <row r="163" spans="8:8" x14ac:dyDescent="0.3">
      <c r="H163" s="4" t="s">
        <v>188</v>
      </c>
    </row>
    <row r="164" spans="8:8" x14ac:dyDescent="0.3">
      <c r="H164" s="4" t="s">
        <v>189</v>
      </c>
    </row>
    <row r="165" spans="8:8" x14ac:dyDescent="0.3">
      <c r="H165" s="4" t="s">
        <v>190</v>
      </c>
    </row>
    <row r="166" spans="8:8" x14ac:dyDescent="0.3">
      <c r="H166" s="4" t="s">
        <v>191</v>
      </c>
    </row>
    <row r="167" spans="8:8" x14ac:dyDescent="0.3">
      <c r="H167" s="4" t="s">
        <v>192</v>
      </c>
    </row>
    <row r="168" spans="8:8" x14ac:dyDescent="0.3">
      <c r="H168" s="4" t="s">
        <v>193</v>
      </c>
    </row>
    <row r="169" spans="8:8" x14ac:dyDescent="0.3">
      <c r="H169" s="4" t="s">
        <v>194</v>
      </c>
    </row>
    <row r="170" spans="8:8" x14ac:dyDescent="0.3">
      <c r="H170" s="4" t="s">
        <v>195</v>
      </c>
    </row>
    <row r="171" spans="8:8" x14ac:dyDescent="0.3">
      <c r="H171" s="4" t="s">
        <v>196</v>
      </c>
    </row>
    <row r="172" spans="8:8" x14ac:dyDescent="0.3">
      <c r="H172" s="4" t="s">
        <v>197</v>
      </c>
    </row>
    <row r="173" spans="8:8" x14ac:dyDescent="0.3">
      <c r="H173" s="4" t="s">
        <v>198</v>
      </c>
    </row>
    <row r="174" spans="8:8" x14ac:dyDescent="0.3">
      <c r="H174" s="4" t="s">
        <v>199</v>
      </c>
    </row>
    <row r="175" spans="8:8" x14ac:dyDescent="0.3">
      <c r="H175" s="4" t="s">
        <v>200</v>
      </c>
    </row>
    <row r="176" spans="8:8" x14ac:dyDescent="0.3">
      <c r="H176" s="4" t="s">
        <v>201</v>
      </c>
    </row>
    <row r="177" spans="8:8" x14ac:dyDescent="0.3">
      <c r="H177" s="4" t="s">
        <v>202</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8" r:id="rId1" xr:uid="{00000000-0004-0000-0000-000000000000}"/>
    <hyperlink ref="D42" r:id="rId2" xr:uid="{00000000-0004-0000-0000-000001000000}"/>
    <hyperlink ref="D46" r:id="rId3" xr:uid="{00000000-0004-0000-0000-000002000000}"/>
    <hyperlink ref="D50" r:id="rId4" xr:uid="{00000000-0004-0000-0000-000003000000}"/>
  </hyperlinks>
  <pageMargins left="0.7" right="0.7" top="0.75" bottom="0.75" header="0.3" footer="0.3"/>
  <pageSetup orientation="landscape" r:id="rId5"/>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O81"/>
  <sheetViews>
    <sheetView topLeftCell="C23" zoomScale="130" zoomScaleNormal="130" zoomScalePageLayoutView="130" workbookViewId="0">
      <selection activeCell="G11" sqref="G11"/>
    </sheetView>
  </sheetViews>
  <sheetFormatPr defaultColWidth="9.1796875" defaultRowHeight="14" x14ac:dyDescent="0.3"/>
  <cols>
    <col min="1" max="1" width="1.453125" style="390" customWidth="1"/>
    <col min="2" max="2" width="1.453125" style="389" customWidth="1"/>
    <col min="3" max="3" width="10.26953125" style="389" customWidth="1"/>
    <col min="4" max="4" width="14.1796875" style="389" customWidth="1"/>
    <col min="5" max="5" width="25.1796875" style="390" customWidth="1"/>
    <col min="6" max="6" width="41.453125" style="390" customWidth="1"/>
    <col min="7" max="7" width="23.81640625" style="390" customWidth="1"/>
    <col min="8" max="8" width="13.81640625" style="390" customWidth="1"/>
    <col min="9" max="9" width="13.7265625" style="390" customWidth="1"/>
    <col min="10" max="10" width="57.7265625" style="390" customWidth="1"/>
    <col min="11" max="13" width="18.1796875" style="390" customWidth="1"/>
    <col min="14" max="14" width="18.26953125" style="390" customWidth="1"/>
    <col min="15" max="15" width="9.26953125" style="390" customWidth="1"/>
    <col min="16" max="16384" width="9.1796875" style="390"/>
  </cols>
  <sheetData>
    <row r="1" spans="2:15" ht="14.5" thickBot="1" x14ac:dyDescent="0.35"/>
    <row r="2" spans="2:15" ht="14.5" thickBot="1" x14ac:dyDescent="0.35">
      <c r="B2" s="391"/>
      <c r="C2" s="392"/>
      <c r="D2" s="392"/>
      <c r="E2" s="393"/>
      <c r="F2" s="393"/>
      <c r="G2" s="393"/>
      <c r="H2" s="518"/>
      <c r="I2" s="518"/>
    </row>
    <row r="3" spans="2:15" ht="20.5" thickBot="1" x14ac:dyDescent="0.45">
      <c r="B3" s="394"/>
      <c r="C3" s="527" t="s">
        <v>833</v>
      </c>
      <c r="D3" s="528"/>
      <c r="E3" s="528"/>
      <c r="F3" s="528"/>
      <c r="G3" s="529"/>
      <c r="H3" s="518"/>
      <c r="I3" s="518"/>
    </row>
    <row r="4" spans="2:15" x14ac:dyDescent="0.3">
      <c r="B4" s="531"/>
      <c r="C4" s="532"/>
      <c r="D4" s="532"/>
      <c r="E4" s="532"/>
      <c r="F4" s="532"/>
      <c r="G4" s="395"/>
      <c r="H4" s="518"/>
      <c r="I4" s="518"/>
      <c r="K4" s="401"/>
    </row>
    <row r="5" spans="2:15" x14ac:dyDescent="0.3">
      <c r="B5" s="396"/>
      <c r="C5" s="530"/>
      <c r="D5" s="530"/>
      <c r="E5" s="530"/>
      <c r="F5" s="530"/>
      <c r="G5" s="395"/>
      <c r="H5" s="518"/>
      <c r="I5" s="518"/>
    </row>
    <row r="6" spans="2:15" x14ac:dyDescent="0.3">
      <c r="B6" s="396"/>
      <c r="C6" s="397"/>
      <c r="D6" s="398"/>
      <c r="E6" s="399"/>
      <c r="F6" s="395"/>
      <c r="G6" s="395"/>
      <c r="H6" s="518"/>
      <c r="I6" s="518"/>
    </row>
    <row r="7" spans="2:15" ht="14.5" thickBot="1" x14ac:dyDescent="0.35">
      <c r="B7" s="396"/>
      <c r="C7" s="533" t="s">
        <v>229</v>
      </c>
      <c r="D7" s="533"/>
      <c r="E7" s="400"/>
      <c r="F7" s="395"/>
      <c r="G7" s="395"/>
      <c r="H7" s="518"/>
      <c r="I7" s="518"/>
    </row>
    <row r="8" spans="2:15" ht="37.5" customHeight="1" thickBot="1" x14ac:dyDescent="0.35">
      <c r="B8" s="396"/>
      <c r="C8" s="538" t="s">
        <v>242</v>
      </c>
      <c r="D8" s="538"/>
      <c r="E8" s="538"/>
      <c r="F8" s="538"/>
      <c r="G8" s="395"/>
      <c r="H8" s="518"/>
      <c r="I8" s="518"/>
      <c r="K8" s="207"/>
      <c r="L8" s="401"/>
    </row>
    <row r="9" spans="2:15" ht="133.75" customHeight="1" thickBot="1" x14ac:dyDescent="0.35">
      <c r="B9" s="396"/>
      <c r="C9" s="539" t="s">
        <v>946</v>
      </c>
      <c r="D9" s="539"/>
      <c r="E9" s="540">
        <v>6526235</v>
      </c>
      <c r="F9" s="541"/>
      <c r="G9" s="484"/>
      <c r="H9" s="518"/>
      <c r="I9" s="518"/>
      <c r="K9" s="416"/>
    </row>
    <row r="10" spans="2:15" ht="53.25" customHeight="1" thickBot="1" x14ac:dyDescent="0.35">
      <c r="B10" s="396"/>
      <c r="C10" s="533" t="s">
        <v>230</v>
      </c>
      <c r="D10" s="533"/>
      <c r="E10" s="536" t="s">
        <v>851</v>
      </c>
      <c r="F10" s="537"/>
      <c r="G10" s="395"/>
      <c r="H10" s="518"/>
      <c r="I10" s="518"/>
      <c r="K10" s="480"/>
    </row>
    <row r="11" spans="2:15" ht="14.5" thickBot="1" x14ac:dyDescent="0.35">
      <c r="B11" s="396"/>
      <c r="C11" s="398"/>
      <c r="D11" s="398"/>
      <c r="E11" s="395"/>
      <c r="F11" s="395"/>
      <c r="G11" s="395"/>
      <c r="H11" s="518"/>
      <c r="I11" s="518"/>
      <c r="K11" s="481"/>
    </row>
    <row r="12" spans="2:15" ht="115.4" customHeight="1" thickBot="1" x14ac:dyDescent="0.4">
      <c r="B12" s="396"/>
      <c r="C12" s="533" t="s">
        <v>293</v>
      </c>
      <c r="D12" s="533"/>
      <c r="E12" s="525" t="s">
        <v>962</v>
      </c>
      <c r="F12" s="526"/>
      <c r="G12" s="476"/>
      <c r="H12" s="518"/>
      <c r="I12" s="518"/>
      <c r="J12"/>
      <c r="K12" s="480"/>
    </row>
    <row r="13" spans="2:15" ht="68.5" customHeight="1" thickBot="1" x14ac:dyDescent="0.35">
      <c r="B13" s="396"/>
      <c r="C13" s="542" t="s">
        <v>292</v>
      </c>
      <c r="D13" s="542"/>
      <c r="E13" s="542"/>
      <c r="F13" s="542"/>
      <c r="G13" s="395"/>
      <c r="H13" s="518"/>
      <c r="I13" s="518"/>
      <c r="J13" s="516" t="s">
        <v>963</v>
      </c>
      <c r="K13" s="517"/>
    </row>
    <row r="14" spans="2:15" ht="15" customHeight="1" x14ac:dyDescent="0.3">
      <c r="B14" s="396"/>
      <c r="C14" s="403"/>
      <c r="D14" s="403"/>
      <c r="E14" s="403"/>
      <c r="F14" s="403"/>
      <c r="G14" s="395"/>
      <c r="H14" s="518"/>
      <c r="I14" s="518"/>
      <c r="K14" s="482"/>
    </row>
    <row r="15" spans="2:15" ht="14.5" thickBot="1" x14ac:dyDescent="0.35">
      <c r="B15" s="396"/>
      <c r="C15" s="533" t="s">
        <v>217</v>
      </c>
      <c r="D15" s="533"/>
      <c r="E15" s="395"/>
      <c r="F15" s="395"/>
      <c r="G15" s="395"/>
      <c r="H15" s="518"/>
      <c r="I15" s="518"/>
      <c r="J15" s="402"/>
      <c r="K15" s="402"/>
      <c r="L15" s="402"/>
      <c r="M15" s="402"/>
      <c r="N15" s="402"/>
      <c r="O15" s="402"/>
    </row>
    <row r="16" spans="2:15" ht="63" customHeight="1" x14ac:dyDescent="0.3">
      <c r="B16" s="396"/>
      <c r="C16" s="533" t="s">
        <v>780</v>
      </c>
      <c r="D16" s="533"/>
      <c r="E16" s="404" t="s">
        <v>218</v>
      </c>
      <c r="F16" s="405" t="s">
        <v>219</v>
      </c>
      <c r="G16" s="395"/>
      <c r="H16" s="518"/>
      <c r="I16" s="518"/>
      <c r="J16" s="402"/>
      <c r="K16" s="360"/>
      <c r="L16" s="360"/>
      <c r="M16" s="360"/>
      <c r="N16" s="360"/>
      <c r="O16" s="402"/>
    </row>
    <row r="17" spans="2:15" ht="55.5" customHeight="1" x14ac:dyDescent="0.3">
      <c r="B17" s="396"/>
      <c r="C17" s="398"/>
      <c r="D17" s="398"/>
      <c r="E17" s="187" t="s">
        <v>698</v>
      </c>
      <c r="F17" s="226" t="s">
        <v>697</v>
      </c>
      <c r="G17" s="395"/>
      <c r="H17" s="518"/>
      <c r="I17" s="518"/>
      <c r="J17" s="402"/>
      <c r="K17" s="17"/>
      <c r="L17" s="17"/>
      <c r="M17" s="17"/>
      <c r="N17" s="17"/>
      <c r="O17" s="402"/>
    </row>
    <row r="18" spans="2:15" ht="68.25" customHeight="1" x14ac:dyDescent="0.3">
      <c r="B18" s="396"/>
      <c r="C18" s="398"/>
      <c r="D18" s="398"/>
      <c r="E18" s="187" t="s">
        <v>699</v>
      </c>
      <c r="F18" s="226">
        <f>75338.86+4612+4747.95</f>
        <v>84698.81</v>
      </c>
      <c r="G18" s="395"/>
      <c r="H18" s="518"/>
      <c r="I18" s="518"/>
      <c r="J18" s="402"/>
      <c r="K18" s="17"/>
      <c r="L18" s="17"/>
      <c r="M18" s="17"/>
      <c r="N18" s="17"/>
      <c r="O18" s="402"/>
    </row>
    <row r="19" spans="2:15" ht="63" customHeight="1" x14ac:dyDescent="0.3">
      <c r="B19" s="396"/>
      <c r="C19" s="398"/>
      <c r="D19" s="398"/>
      <c r="E19" s="187" t="s">
        <v>700</v>
      </c>
      <c r="F19" s="226" t="s">
        <v>697</v>
      </c>
      <c r="G19" s="395"/>
      <c r="H19" s="518"/>
      <c r="I19" s="518"/>
      <c r="J19" s="402"/>
      <c r="K19" s="17"/>
      <c r="L19" s="17"/>
      <c r="M19" s="17"/>
      <c r="N19" s="17"/>
      <c r="O19" s="402"/>
    </row>
    <row r="20" spans="2:15" ht="41.25" customHeight="1" x14ac:dyDescent="0.3">
      <c r="B20" s="396"/>
      <c r="C20" s="398"/>
      <c r="D20" s="398"/>
      <c r="E20" s="187" t="s">
        <v>701</v>
      </c>
      <c r="F20" s="226">
        <v>148687.57999999999</v>
      </c>
      <c r="G20" s="395"/>
      <c r="H20" s="518"/>
      <c r="I20" s="518"/>
      <c r="J20" s="402"/>
      <c r="K20" s="17"/>
      <c r="L20" s="17"/>
      <c r="M20" s="17"/>
      <c r="N20" s="17"/>
      <c r="O20" s="402"/>
    </row>
    <row r="21" spans="2:15" x14ac:dyDescent="0.3">
      <c r="B21" s="396"/>
      <c r="C21" s="398"/>
      <c r="D21" s="398"/>
      <c r="E21" s="189" t="s">
        <v>834</v>
      </c>
      <c r="F21" s="188">
        <f>F18+F20</f>
        <v>233386.38999999998</v>
      </c>
      <c r="G21" s="395"/>
      <c r="H21" s="518"/>
      <c r="I21" s="518"/>
      <c r="J21" s="402"/>
      <c r="K21" s="17"/>
      <c r="L21" s="17"/>
      <c r="M21" s="17"/>
      <c r="N21" s="17"/>
      <c r="O21" s="402"/>
    </row>
    <row r="22" spans="2:15" ht="50.25" customHeight="1" x14ac:dyDescent="0.3">
      <c r="B22" s="396"/>
      <c r="C22" s="398"/>
      <c r="D22" s="398"/>
      <c r="E22" s="187" t="s">
        <v>835</v>
      </c>
      <c r="F22" s="226">
        <f>655827.91+17105+110672.14</f>
        <v>783605.05</v>
      </c>
      <c r="G22" s="395"/>
      <c r="H22" s="518"/>
      <c r="I22" s="518"/>
      <c r="J22" s="402"/>
      <c r="K22" s="17"/>
      <c r="L22" s="17"/>
      <c r="M22" s="17"/>
      <c r="N22" s="17"/>
      <c r="O22" s="402"/>
    </row>
    <row r="23" spans="2:15" ht="54.75" customHeight="1" x14ac:dyDescent="0.3">
      <c r="B23" s="396"/>
      <c r="C23" s="398"/>
      <c r="D23" s="398"/>
      <c r="E23" s="187" t="s">
        <v>869</v>
      </c>
      <c r="F23" s="226">
        <f>283053+12806.71+6310</f>
        <v>302169.71000000002</v>
      </c>
      <c r="G23" s="395"/>
      <c r="H23" s="518"/>
      <c r="I23" s="518"/>
      <c r="J23" s="402"/>
      <c r="K23" s="17"/>
      <c r="L23" s="17"/>
      <c r="M23" s="17"/>
      <c r="N23" s="17"/>
      <c r="O23" s="402"/>
    </row>
    <row r="24" spans="2:15" x14ac:dyDescent="0.3">
      <c r="B24" s="396"/>
      <c r="C24" s="398"/>
      <c r="D24" s="398"/>
      <c r="E24" s="189" t="s">
        <v>836</v>
      </c>
      <c r="F24" s="188">
        <f>SUM(F23+F22)</f>
        <v>1085774.76</v>
      </c>
      <c r="G24" s="395"/>
      <c r="H24" s="518"/>
      <c r="I24" s="518"/>
      <c r="J24" s="402"/>
      <c r="K24" s="17"/>
      <c r="L24" s="17"/>
      <c r="M24" s="17"/>
      <c r="N24" s="17"/>
      <c r="O24" s="402"/>
    </row>
    <row r="25" spans="2:15" ht="51" customHeight="1" x14ac:dyDescent="0.3">
      <c r="B25" s="396"/>
      <c r="C25" s="398"/>
      <c r="D25" s="398"/>
      <c r="E25" s="187" t="s">
        <v>852</v>
      </c>
      <c r="F25" s="226">
        <f>65345.85+1058.51+5000+9690.73</f>
        <v>81095.09</v>
      </c>
      <c r="G25" s="395"/>
      <c r="H25" s="518"/>
      <c r="I25" s="518"/>
      <c r="J25" s="402"/>
      <c r="K25" s="17"/>
      <c r="L25" s="17"/>
      <c r="M25" s="17"/>
      <c r="N25" s="17"/>
      <c r="O25" s="402"/>
    </row>
    <row r="26" spans="2:15" ht="51" customHeight="1" x14ac:dyDescent="0.3">
      <c r="B26" s="396"/>
      <c r="C26" s="398"/>
      <c r="D26" s="398"/>
      <c r="E26" s="187" t="s">
        <v>872</v>
      </c>
      <c r="F26" s="226" t="s">
        <v>697</v>
      </c>
      <c r="G26" s="395"/>
      <c r="H26" s="518"/>
      <c r="I26" s="518"/>
      <c r="J26" s="402"/>
      <c r="K26" s="17"/>
      <c r="L26" s="17"/>
      <c r="M26" s="17"/>
      <c r="N26" s="17"/>
      <c r="O26" s="402"/>
    </row>
    <row r="27" spans="2:15" ht="38.25" customHeight="1" x14ac:dyDescent="0.3">
      <c r="B27" s="396"/>
      <c r="C27" s="398"/>
      <c r="D27" s="398"/>
      <c r="E27" s="187" t="s">
        <v>853</v>
      </c>
      <c r="F27" s="226">
        <f>154829.27+2750+1352.07</f>
        <v>158931.34</v>
      </c>
      <c r="G27" s="395"/>
      <c r="H27" s="518"/>
      <c r="I27" s="518"/>
      <c r="J27" s="402"/>
      <c r="K27" s="17"/>
      <c r="L27" s="17"/>
      <c r="M27" s="17"/>
      <c r="N27" s="17"/>
      <c r="O27" s="402"/>
    </row>
    <row r="28" spans="2:15" x14ac:dyDescent="0.3">
      <c r="B28" s="396"/>
      <c r="C28" s="398"/>
      <c r="D28" s="398"/>
      <c r="E28" s="189" t="s">
        <v>837</v>
      </c>
      <c r="F28" s="188">
        <f>+F25+F27</f>
        <v>240026.43</v>
      </c>
      <c r="G28" s="395"/>
      <c r="H28" s="518"/>
      <c r="I28" s="518"/>
      <c r="J28" s="402"/>
      <c r="K28" s="17"/>
      <c r="L28" s="17"/>
      <c r="M28" s="17"/>
      <c r="N28" s="17"/>
      <c r="O28" s="402"/>
    </row>
    <row r="29" spans="2:15" ht="60" customHeight="1" x14ac:dyDescent="0.3">
      <c r="B29" s="396"/>
      <c r="C29" s="398"/>
      <c r="D29" s="398"/>
      <c r="E29" s="406" t="s">
        <v>854</v>
      </c>
      <c r="F29" s="227">
        <v>6607.14</v>
      </c>
      <c r="G29" s="395"/>
      <c r="H29" s="518"/>
      <c r="I29" s="518"/>
      <c r="J29" s="402"/>
      <c r="K29" s="17"/>
      <c r="L29" s="17"/>
      <c r="M29" s="17"/>
      <c r="N29" s="17"/>
      <c r="O29" s="402"/>
    </row>
    <row r="30" spans="2:15" ht="51" customHeight="1" x14ac:dyDescent="0.3">
      <c r="B30" s="396"/>
      <c r="C30" s="398"/>
      <c r="D30" s="398"/>
      <c r="E30" s="187" t="s">
        <v>868</v>
      </c>
      <c r="F30" s="226" t="s">
        <v>697</v>
      </c>
      <c r="G30" s="395"/>
      <c r="H30" s="518"/>
      <c r="I30" s="518"/>
      <c r="J30" s="402"/>
      <c r="K30" s="17"/>
      <c r="L30" s="17"/>
      <c r="M30" s="17"/>
      <c r="N30" s="17"/>
      <c r="O30" s="402"/>
    </row>
    <row r="31" spans="2:15" ht="51" customHeight="1" x14ac:dyDescent="0.3">
      <c r="B31" s="396"/>
      <c r="C31" s="398"/>
      <c r="D31" s="398"/>
      <c r="E31" s="187" t="s">
        <v>855</v>
      </c>
      <c r="F31" s="226">
        <f>13473.3+1800+1800</f>
        <v>17073.3</v>
      </c>
      <c r="G31" s="395"/>
      <c r="H31" s="518"/>
      <c r="I31" s="518"/>
      <c r="J31" s="402"/>
      <c r="K31" s="17"/>
      <c r="L31" s="17"/>
      <c r="M31" s="17"/>
      <c r="N31" s="17"/>
      <c r="O31" s="402"/>
    </row>
    <row r="32" spans="2:15" ht="38.25" customHeight="1" x14ac:dyDescent="0.3">
      <c r="B32" s="396"/>
      <c r="C32" s="398"/>
      <c r="D32" s="398"/>
      <c r="E32" s="187" t="s">
        <v>856</v>
      </c>
      <c r="F32" s="226">
        <f>101100+18664.84+9167.92</f>
        <v>128932.76</v>
      </c>
      <c r="G32" s="395"/>
      <c r="H32" s="518"/>
      <c r="I32" s="518"/>
      <c r="J32" s="402"/>
      <c r="K32" s="17"/>
      <c r="L32" s="17"/>
      <c r="M32" s="17"/>
      <c r="N32" s="17"/>
      <c r="O32" s="402"/>
    </row>
    <row r="33" spans="2:15" x14ac:dyDescent="0.3">
      <c r="B33" s="396"/>
      <c r="C33" s="398"/>
      <c r="D33" s="398"/>
      <c r="E33" s="189" t="s">
        <v>838</v>
      </c>
      <c r="F33" s="188">
        <f>+F29+F31+F32</f>
        <v>152613.19999999998</v>
      </c>
      <c r="G33" s="395"/>
      <c r="H33" s="518"/>
      <c r="I33" s="518"/>
      <c r="J33" s="402"/>
      <c r="K33" s="17"/>
      <c r="L33" s="17"/>
      <c r="M33" s="17"/>
      <c r="N33" s="17"/>
      <c r="O33" s="402"/>
    </row>
    <row r="34" spans="2:15" ht="14.5" x14ac:dyDescent="0.3">
      <c r="B34" s="396"/>
      <c r="C34" s="398"/>
      <c r="D34" s="398"/>
      <c r="E34" s="187" t="s">
        <v>839</v>
      </c>
      <c r="F34" s="407">
        <v>1017</v>
      </c>
      <c r="G34" s="395"/>
      <c r="H34" s="518"/>
      <c r="I34" s="518"/>
      <c r="J34" s="402"/>
      <c r="K34" s="222"/>
      <c r="L34" s="17"/>
      <c r="M34" s="17"/>
      <c r="N34" s="17"/>
      <c r="O34" s="402"/>
    </row>
    <row r="35" spans="2:15" ht="14.5" x14ac:dyDescent="0.3">
      <c r="B35" s="396"/>
      <c r="C35" s="398"/>
      <c r="D35" s="398"/>
      <c r="E35" s="187" t="s">
        <v>726</v>
      </c>
      <c r="F35" s="408">
        <f>48830+57.68+26.03</f>
        <v>48913.71</v>
      </c>
      <c r="G35" s="395"/>
      <c r="H35" s="518"/>
      <c r="I35" s="518"/>
      <c r="J35" s="402"/>
      <c r="K35" s="17"/>
      <c r="L35" s="17"/>
      <c r="M35" s="17"/>
      <c r="N35" s="17"/>
      <c r="O35" s="402"/>
    </row>
    <row r="36" spans="2:15" ht="14.5" thickBot="1" x14ac:dyDescent="0.35">
      <c r="B36" s="396"/>
      <c r="C36" s="398"/>
      <c r="D36" s="398"/>
      <c r="E36" s="221" t="s">
        <v>840</v>
      </c>
      <c r="F36" s="188">
        <f>SUM(F34:F35)</f>
        <v>49930.71</v>
      </c>
      <c r="G36" s="395"/>
      <c r="H36" s="518"/>
      <c r="I36" s="518"/>
      <c r="J36" s="402"/>
      <c r="K36" s="17"/>
      <c r="L36" s="17"/>
      <c r="M36" s="17"/>
      <c r="N36" s="17"/>
      <c r="O36" s="402"/>
    </row>
    <row r="37" spans="2:15" x14ac:dyDescent="0.3">
      <c r="B37" s="396"/>
      <c r="C37" s="398"/>
      <c r="D37" s="398"/>
      <c r="E37" s="409" t="s">
        <v>274</v>
      </c>
      <c r="F37" s="212">
        <f>F21+F24+F28+F33+F36</f>
        <v>1761731.4899999998</v>
      </c>
      <c r="G37" s="395"/>
      <c r="H37" s="518"/>
      <c r="I37" s="518"/>
      <c r="J37" s="402"/>
      <c r="K37" s="17"/>
      <c r="L37" s="17"/>
      <c r="M37" s="17"/>
      <c r="N37" s="17"/>
      <c r="O37" s="402"/>
    </row>
    <row r="38" spans="2:15" ht="56.25" customHeight="1" x14ac:dyDescent="0.3">
      <c r="B38" s="396"/>
      <c r="C38" s="398"/>
      <c r="D38" s="398"/>
      <c r="E38" s="410" t="s">
        <v>841</v>
      </c>
      <c r="F38" s="215">
        <v>22282.85</v>
      </c>
      <c r="G38" s="395"/>
      <c r="H38" s="518"/>
      <c r="I38" s="518"/>
      <c r="J38" s="402"/>
      <c r="K38" s="402"/>
      <c r="L38" s="402"/>
      <c r="M38" s="402"/>
      <c r="N38" s="402"/>
      <c r="O38" s="402"/>
    </row>
    <row r="39" spans="2:15" ht="57" customHeight="1" thickBot="1" x14ac:dyDescent="0.35">
      <c r="B39" s="396"/>
      <c r="C39" s="533" t="s">
        <v>961</v>
      </c>
      <c r="D39" s="533"/>
      <c r="E39" s="395"/>
      <c r="F39" s="395"/>
      <c r="G39" s="395"/>
      <c r="H39" s="519"/>
      <c r="I39" s="519"/>
      <c r="J39" s="402"/>
      <c r="K39" s="402"/>
      <c r="L39" s="402"/>
      <c r="M39" s="402"/>
      <c r="N39" s="402"/>
      <c r="O39" s="402"/>
    </row>
    <row r="40" spans="2:15" ht="59.25" customHeight="1" thickBot="1" x14ac:dyDescent="0.35">
      <c r="B40" s="396"/>
      <c r="C40" s="533" t="s">
        <v>781</v>
      </c>
      <c r="D40" s="545"/>
      <c r="E40" s="534" t="s">
        <v>218</v>
      </c>
      <c r="F40" s="535"/>
      <c r="G40" s="411" t="s">
        <v>220</v>
      </c>
      <c r="H40" s="412" t="s">
        <v>243</v>
      </c>
      <c r="I40" s="412" t="s">
        <v>320</v>
      </c>
    </row>
    <row r="41" spans="2:15" ht="51.75" customHeight="1" x14ac:dyDescent="0.3">
      <c r="B41" s="396"/>
      <c r="C41" s="398"/>
      <c r="D41" s="398"/>
      <c r="E41" s="520" t="s">
        <v>733</v>
      </c>
      <c r="F41" s="413" t="s">
        <v>698</v>
      </c>
      <c r="G41" s="414">
        <v>0</v>
      </c>
      <c r="H41" s="190"/>
      <c r="I41" s="415"/>
      <c r="L41" s="416"/>
    </row>
    <row r="42" spans="2:15" ht="63.75" customHeight="1" thickBot="1" x14ac:dyDescent="0.35">
      <c r="B42" s="396"/>
      <c r="C42" s="398"/>
      <c r="D42" s="398"/>
      <c r="E42" s="521"/>
      <c r="F42" s="206" t="s">
        <v>699</v>
      </c>
      <c r="G42" s="479">
        <v>9139.4</v>
      </c>
      <c r="H42" s="472">
        <v>43738</v>
      </c>
      <c r="I42" s="418" t="s">
        <v>857</v>
      </c>
    </row>
    <row r="43" spans="2:15" ht="65" x14ac:dyDescent="0.3">
      <c r="B43" s="396"/>
      <c r="C43" s="398"/>
      <c r="D43" s="398"/>
      <c r="E43" s="521"/>
      <c r="F43" s="419" t="s">
        <v>700</v>
      </c>
      <c r="G43" s="414" t="s">
        <v>697</v>
      </c>
      <c r="H43" s="472"/>
      <c r="I43" s="190"/>
    </row>
    <row r="44" spans="2:15" ht="39" x14ac:dyDescent="0.3">
      <c r="B44" s="396"/>
      <c r="C44" s="398"/>
      <c r="D44" s="398"/>
      <c r="E44" s="522"/>
      <c r="F44" s="419" t="s">
        <v>701</v>
      </c>
      <c r="G44" s="420">
        <v>428.92</v>
      </c>
      <c r="H44" s="472">
        <v>43830</v>
      </c>
      <c r="I44" s="418" t="s">
        <v>858</v>
      </c>
    </row>
    <row r="45" spans="2:15" ht="16.5" customHeight="1" thickBot="1" x14ac:dyDescent="0.35">
      <c r="B45" s="396"/>
      <c r="C45" s="398"/>
      <c r="D45" s="398"/>
      <c r="E45" s="523"/>
      <c r="F45" s="523"/>
      <c r="G45" s="421">
        <f>SUM(G42:G44)</f>
        <v>9568.32</v>
      </c>
      <c r="H45" s="473">
        <v>43830</v>
      </c>
      <c r="I45" s="415"/>
    </row>
    <row r="46" spans="2:15" ht="41.25" customHeight="1" x14ac:dyDescent="0.3">
      <c r="B46" s="396"/>
      <c r="C46" s="398"/>
      <c r="D46" s="398"/>
      <c r="E46" s="524" t="s">
        <v>734</v>
      </c>
      <c r="F46" s="422" t="s">
        <v>709</v>
      </c>
      <c r="G46" s="423">
        <v>170042.53</v>
      </c>
      <c r="H46" s="472">
        <v>43830</v>
      </c>
      <c r="I46" s="418" t="s">
        <v>858</v>
      </c>
    </row>
    <row r="47" spans="2:15" ht="45" customHeight="1" x14ac:dyDescent="0.3">
      <c r="B47" s="396"/>
      <c r="C47" s="398"/>
      <c r="D47" s="398"/>
      <c r="E47" s="522"/>
      <c r="F47" s="422" t="s">
        <v>735</v>
      </c>
      <c r="G47" s="420">
        <v>162383.15</v>
      </c>
      <c r="H47" s="472">
        <v>43830</v>
      </c>
      <c r="I47" s="418" t="s">
        <v>858</v>
      </c>
    </row>
    <row r="48" spans="2:15" ht="15" customHeight="1" x14ac:dyDescent="0.3">
      <c r="B48" s="396"/>
      <c r="C48" s="398"/>
      <c r="D48" s="398"/>
      <c r="E48" s="523"/>
      <c r="F48" s="550"/>
      <c r="G48" s="209">
        <f>SUM(G46:G47)</f>
        <v>332425.68</v>
      </c>
      <c r="H48" s="472">
        <v>43830</v>
      </c>
      <c r="I48" s="415"/>
    </row>
    <row r="49" spans="2:9" ht="47.25" customHeight="1" x14ac:dyDescent="0.3">
      <c r="B49" s="396"/>
      <c r="C49" s="398"/>
      <c r="D49" s="398"/>
      <c r="E49" s="524" t="s">
        <v>736</v>
      </c>
      <c r="F49" s="191" t="s">
        <v>737</v>
      </c>
      <c r="G49" s="420">
        <v>133102.39000000001</v>
      </c>
      <c r="H49" s="472">
        <v>43830</v>
      </c>
      <c r="I49" s="418" t="s">
        <v>858</v>
      </c>
    </row>
    <row r="50" spans="2:9" ht="49.5" customHeight="1" x14ac:dyDescent="0.3">
      <c r="B50" s="396"/>
      <c r="C50" s="398"/>
      <c r="D50" s="398"/>
      <c r="E50" s="521"/>
      <c r="F50" s="191" t="s">
        <v>738</v>
      </c>
      <c r="G50" s="417">
        <v>687000</v>
      </c>
      <c r="H50" s="472">
        <v>43830</v>
      </c>
      <c r="I50" s="418" t="s">
        <v>857</v>
      </c>
    </row>
    <row r="51" spans="2:9" ht="39" x14ac:dyDescent="0.3">
      <c r="B51" s="396"/>
      <c r="C51" s="398"/>
      <c r="D51" s="398"/>
      <c r="E51" s="522"/>
      <c r="F51" s="191" t="s">
        <v>702</v>
      </c>
      <c r="G51" s="417">
        <v>23047.93</v>
      </c>
      <c r="H51" s="472">
        <v>43830</v>
      </c>
      <c r="I51" s="418"/>
    </row>
    <row r="52" spans="2:9" x14ac:dyDescent="0.3">
      <c r="B52" s="396"/>
      <c r="C52" s="398"/>
      <c r="D52" s="398"/>
      <c r="E52" s="546"/>
      <c r="F52" s="547"/>
      <c r="G52" s="209">
        <f>SUM(G49:G51)</f>
        <v>843150.32000000007</v>
      </c>
      <c r="H52" s="473">
        <v>43830</v>
      </c>
      <c r="I52" s="415"/>
    </row>
    <row r="53" spans="2:9" ht="52" x14ac:dyDescent="0.3">
      <c r="B53" s="396"/>
      <c r="C53" s="398"/>
      <c r="D53" s="398"/>
      <c r="E53" s="524" t="s">
        <v>739</v>
      </c>
      <c r="F53" s="191" t="s">
        <v>703</v>
      </c>
      <c r="G53" s="420">
        <v>2100</v>
      </c>
      <c r="H53" s="474">
        <v>43677</v>
      </c>
      <c r="I53" s="418" t="s">
        <v>857</v>
      </c>
    </row>
    <row r="54" spans="2:9" ht="52" x14ac:dyDescent="0.3">
      <c r="B54" s="396"/>
      <c r="C54" s="398"/>
      <c r="D54" s="398"/>
      <c r="E54" s="521"/>
      <c r="F54" s="191" t="s">
        <v>704</v>
      </c>
      <c r="G54" s="420" t="s">
        <v>697</v>
      </c>
      <c r="H54" s="474"/>
      <c r="I54" s="418"/>
    </row>
    <row r="55" spans="2:9" ht="52" x14ac:dyDescent="0.3">
      <c r="B55" s="396"/>
      <c r="C55" s="398"/>
      <c r="D55" s="398"/>
      <c r="E55" s="521"/>
      <c r="F55" s="191" t="s">
        <v>705</v>
      </c>
      <c r="G55" s="417">
        <v>29300</v>
      </c>
      <c r="H55" s="474">
        <v>43830</v>
      </c>
      <c r="I55" s="424"/>
    </row>
    <row r="56" spans="2:9" ht="39" x14ac:dyDescent="0.3">
      <c r="B56" s="396"/>
      <c r="C56" s="398"/>
      <c r="D56" s="398"/>
      <c r="E56" s="522"/>
      <c r="F56" s="425" t="s">
        <v>706</v>
      </c>
      <c r="G56" s="417">
        <v>69404.490000000005</v>
      </c>
      <c r="H56" s="474">
        <v>43830</v>
      </c>
      <c r="I56" s="424"/>
    </row>
    <row r="57" spans="2:9" x14ac:dyDescent="0.3">
      <c r="B57" s="396"/>
      <c r="C57" s="398"/>
      <c r="D57" s="398"/>
      <c r="E57" s="546"/>
      <c r="F57" s="547"/>
      <c r="G57" s="209">
        <f>+SUM(G53:G56)</f>
        <v>100804.49</v>
      </c>
      <c r="H57" s="473">
        <v>43830</v>
      </c>
      <c r="I57" s="415"/>
    </row>
    <row r="58" spans="2:9" x14ac:dyDescent="0.3">
      <c r="B58" s="396"/>
      <c r="C58" s="398"/>
      <c r="D58" s="398"/>
      <c r="E58" s="548" t="s">
        <v>740</v>
      </c>
      <c r="F58" s="426" t="s">
        <v>707</v>
      </c>
      <c r="G58" s="210">
        <v>31300</v>
      </c>
      <c r="H58" s="474">
        <v>43830</v>
      </c>
      <c r="I58" s="427"/>
    </row>
    <row r="59" spans="2:9" x14ac:dyDescent="0.3">
      <c r="B59" s="396"/>
      <c r="C59" s="398"/>
      <c r="D59" s="398"/>
      <c r="E59" s="549"/>
      <c r="F59" s="426" t="s">
        <v>708</v>
      </c>
      <c r="G59" s="210">
        <v>7489.81</v>
      </c>
      <c r="H59" s="474">
        <v>43830</v>
      </c>
      <c r="I59" s="415"/>
    </row>
    <row r="60" spans="2:9" ht="15" customHeight="1" thickBot="1" x14ac:dyDescent="0.35">
      <c r="B60" s="396"/>
      <c r="C60" s="398"/>
      <c r="D60" s="398"/>
      <c r="E60" s="543"/>
      <c r="F60" s="544"/>
      <c r="G60" s="209">
        <f>SUM(G58:G59)</f>
        <v>38789.81</v>
      </c>
      <c r="H60" s="473">
        <v>43814</v>
      </c>
      <c r="I60" s="415"/>
    </row>
    <row r="61" spans="2:9" ht="15" customHeight="1" thickBot="1" x14ac:dyDescent="0.35">
      <c r="B61" s="396"/>
      <c r="C61" s="398"/>
      <c r="D61" s="398"/>
      <c r="E61" s="426"/>
      <c r="F61" s="192"/>
      <c r="G61" s="207">
        <f>G45+G48+G52+G57+G60</f>
        <v>1324738.6200000001</v>
      </c>
      <c r="H61" s="211"/>
      <c r="I61" s="415"/>
    </row>
    <row r="62" spans="2:9" x14ac:dyDescent="0.3">
      <c r="B62" s="396"/>
      <c r="C62" s="398"/>
      <c r="D62" s="398"/>
      <c r="F62" s="428"/>
      <c r="H62" s="208"/>
    </row>
    <row r="63" spans="2:9" ht="34.5" customHeight="1" thickBot="1" x14ac:dyDescent="0.35">
      <c r="B63" s="396"/>
      <c r="C63" s="533" t="s">
        <v>278</v>
      </c>
      <c r="D63" s="533"/>
      <c r="E63" s="533"/>
      <c r="F63" s="533"/>
      <c r="G63" s="429"/>
      <c r="H63" s="430"/>
    </row>
    <row r="64" spans="2:9" ht="63.75" customHeight="1" thickBot="1" x14ac:dyDescent="0.35">
      <c r="B64" s="396"/>
      <c r="C64" s="533" t="s">
        <v>214</v>
      </c>
      <c r="D64" s="545"/>
      <c r="E64" s="560"/>
      <c r="F64" s="561"/>
      <c r="G64" s="395"/>
      <c r="H64" s="430"/>
    </row>
    <row r="65" spans="2:8" ht="15" customHeight="1" thickBot="1" x14ac:dyDescent="0.35">
      <c r="B65" s="396"/>
      <c r="C65" s="559"/>
      <c r="D65" s="559"/>
      <c r="E65" s="559"/>
      <c r="F65" s="559"/>
      <c r="G65" s="395"/>
      <c r="H65" s="430"/>
    </row>
    <row r="66" spans="2:8" ht="59.25" customHeight="1" thickBot="1" x14ac:dyDescent="0.35">
      <c r="B66" s="396"/>
      <c r="C66" s="533" t="s">
        <v>215</v>
      </c>
      <c r="D66" s="545"/>
      <c r="E66" s="555"/>
      <c r="F66" s="556"/>
      <c r="G66" s="395"/>
      <c r="H66" s="430"/>
    </row>
    <row r="67" spans="2:8" ht="100" customHeight="1" thickBot="1" x14ac:dyDescent="0.35">
      <c r="B67" s="396"/>
      <c r="C67" s="533" t="s">
        <v>216</v>
      </c>
      <c r="D67" s="545"/>
      <c r="E67" s="536"/>
      <c r="F67" s="537"/>
      <c r="G67" s="395"/>
      <c r="H67" s="430"/>
    </row>
    <row r="68" spans="2:8" ht="15.75" customHeight="1" x14ac:dyDescent="0.3">
      <c r="B68" s="396"/>
      <c r="C68" s="398"/>
      <c r="D68" s="398"/>
      <c r="E68" s="395"/>
      <c r="F68" s="395"/>
      <c r="G68" s="395"/>
      <c r="H68" s="430"/>
    </row>
    <row r="69" spans="2:8" ht="14.5" thickBot="1" x14ac:dyDescent="0.35">
      <c r="B69" s="431"/>
      <c r="C69" s="557"/>
      <c r="D69" s="557"/>
      <c r="E69" s="432"/>
      <c r="F69" s="433"/>
      <c r="G69" s="433"/>
      <c r="H69" s="434"/>
    </row>
    <row r="70" spans="2:8" s="436" customFormat="1" ht="65.150000000000006" customHeight="1" x14ac:dyDescent="0.3">
      <c r="B70" s="435"/>
      <c r="C70" s="554"/>
      <c r="D70" s="554"/>
      <c r="E70" s="558"/>
      <c r="F70" s="558"/>
      <c r="G70" s="10"/>
    </row>
    <row r="71" spans="2:8" ht="59.25" customHeight="1" x14ac:dyDescent="0.3">
      <c r="B71" s="435"/>
      <c r="C71" s="437"/>
      <c r="D71" s="437"/>
      <c r="E71" s="17"/>
      <c r="F71" s="17"/>
      <c r="G71" s="10"/>
    </row>
    <row r="72" spans="2:8" ht="50.15" customHeight="1" x14ac:dyDescent="0.3">
      <c r="B72" s="435"/>
      <c r="C72" s="551"/>
      <c r="D72" s="551"/>
      <c r="E72" s="553"/>
      <c r="F72" s="553"/>
      <c r="G72" s="10"/>
    </row>
    <row r="73" spans="2:8" ht="100" customHeight="1" x14ac:dyDescent="0.3">
      <c r="B73" s="435"/>
      <c r="C73" s="551"/>
      <c r="D73" s="551"/>
      <c r="E73" s="552"/>
      <c r="F73" s="552"/>
      <c r="G73" s="10"/>
    </row>
    <row r="74" spans="2:8" x14ac:dyDescent="0.3">
      <c r="B74" s="435"/>
      <c r="C74" s="435"/>
      <c r="D74" s="435"/>
      <c r="E74" s="10"/>
      <c r="F74" s="10"/>
      <c r="G74" s="10"/>
    </row>
    <row r="75" spans="2:8" x14ac:dyDescent="0.3">
      <c r="B75" s="435"/>
      <c r="C75" s="554"/>
      <c r="D75" s="554"/>
      <c r="E75" s="10"/>
      <c r="F75" s="10"/>
      <c r="G75" s="10"/>
    </row>
    <row r="76" spans="2:8" ht="50.15" customHeight="1" x14ac:dyDescent="0.3">
      <c r="B76" s="435"/>
      <c r="C76" s="554"/>
      <c r="D76" s="554"/>
      <c r="E76" s="552"/>
      <c r="F76" s="552"/>
      <c r="G76" s="10"/>
    </row>
    <row r="77" spans="2:8" ht="100" customHeight="1" x14ac:dyDescent="0.3">
      <c r="B77" s="435"/>
      <c r="C77" s="551"/>
      <c r="D77" s="551"/>
      <c r="E77" s="552"/>
      <c r="F77" s="552"/>
      <c r="G77" s="10"/>
    </row>
    <row r="78" spans="2:8" x14ac:dyDescent="0.3">
      <c r="B78" s="435"/>
      <c r="C78" s="438"/>
      <c r="D78" s="435"/>
      <c r="E78" s="439"/>
      <c r="F78" s="10"/>
      <c r="G78" s="10"/>
    </row>
    <row r="79" spans="2:8" x14ac:dyDescent="0.3">
      <c r="B79" s="435"/>
      <c r="C79" s="438"/>
      <c r="D79" s="438"/>
      <c r="E79" s="439"/>
      <c r="F79" s="439"/>
      <c r="G79" s="440"/>
    </row>
    <row r="80" spans="2:8" x14ac:dyDescent="0.3">
      <c r="E80" s="441"/>
      <c r="F80" s="441"/>
    </row>
    <row r="81" spans="5:6" x14ac:dyDescent="0.3">
      <c r="E81" s="441"/>
      <c r="F81" s="441"/>
    </row>
  </sheetData>
  <mergeCells count="49">
    <mergeCell ref="E66:F66"/>
    <mergeCell ref="C69:D69"/>
    <mergeCell ref="C70:D70"/>
    <mergeCell ref="E70:F70"/>
    <mergeCell ref="C63:F63"/>
    <mergeCell ref="C67:D67"/>
    <mergeCell ref="C66:D66"/>
    <mergeCell ref="E67:F67"/>
    <mergeCell ref="C64:D64"/>
    <mergeCell ref="C65:F65"/>
    <mergeCell ref="E64:F64"/>
    <mergeCell ref="C77:D77"/>
    <mergeCell ref="E76:F76"/>
    <mergeCell ref="E77:F77"/>
    <mergeCell ref="E73:F73"/>
    <mergeCell ref="E72:F72"/>
    <mergeCell ref="C72:D72"/>
    <mergeCell ref="C73:D73"/>
    <mergeCell ref="C76:D76"/>
    <mergeCell ref="C75:D75"/>
    <mergeCell ref="E60:F60"/>
    <mergeCell ref="C40:D40"/>
    <mergeCell ref="E49:E51"/>
    <mergeCell ref="E52:F52"/>
    <mergeCell ref="E53:E56"/>
    <mergeCell ref="E57:F57"/>
    <mergeCell ref="E58:E59"/>
    <mergeCell ref="E48:F48"/>
    <mergeCell ref="C39:D39"/>
    <mergeCell ref="E9:F9"/>
    <mergeCell ref="C16:D16"/>
    <mergeCell ref="C15:D15"/>
    <mergeCell ref="C13:F13"/>
    <mergeCell ref="J13:K13"/>
    <mergeCell ref="H2:I39"/>
    <mergeCell ref="E41:E44"/>
    <mergeCell ref="E45:F45"/>
    <mergeCell ref="E46:E47"/>
    <mergeCell ref="E12:F12"/>
    <mergeCell ref="C3:G3"/>
    <mergeCell ref="C5:F5"/>
    <mergeCell ref="B4:F4"/>
    <mergeCell ref="C7:D7"/>
    <mergeCell ref="E40:F40"/>
    <mergeCell ref="E10:F10"/>
    <mergeCell ref="C8:F8"/>
    <mergeCell ref="C12:D12"/>
    <mergeCell ref="C9:D9"/>
    <mergeCell ref="C10:D10"/>
  </mergeCells>
  <dataValidations count="2">
    <dataValidation type="whole" allowBlank="1" showInputMessage="1" showErrorMessage="1" sqref="E72 E66 E9" xr:uid="{00000000-0002-0000-0100-000000000000}">
      <formula1>-999999999</formula1>
      <formula2>999999999</formula2>
    </dataValidation>
    <dataValidation type="list" allowBlank="1" showInputMessage="1" showErrorMessage="1" sqref="E76" xr:uid="{00000000-0002-0000-0100-000001000000}">
      <formula1>$K$82:$K$83</formula1>
    </dataValidation>
  </dataValidations>
  <pageMargins left="0.25" right="0.25" top="0.18" bottom="0.19" header="0.17" footer="0.17"/>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G57"/>
  <sheetViews>
    <sheetView tabSelected="1" topLeftCell="C21" zoomScale="110" zoomScaleNormal="80" zoomScalePageLayoutView="80" workbookViewId="0">
      <selection activeCell="D12" sqref="D12"/>
    </sheetView>
  </sheetViews>
  <sheetFormatPr defaultColWidth="9.1796875" defaultRowHeight="14.5" x14ac:dyDescent="0.35"/>
  <cols>
    <col min="1" max="2" width="1.81640625" customWidth="1"/>
    <col min="3" max="5" width="22.81640625" customWidth="1"/>
    <col min="6" max="6" width="134.453125" customWidth="1"/>
    <col min="7" max="7" width="23.453125" customWidth="1"/>
    <col min="8" max="8" width="1.453125" customWidth="1"/>
  </cols>
  <sheetData>
    <row r="1" spans="2:7" ht="15" thickBot="1" x14ac:dyDescent="0.4"/>
    <row r="2" spans="2:7" ht="15" thickBot="1" x14ac:dyDescent="0.4">
      <c r="B2" s="53"/>
      <c r="C2" s="54"/>
      <c r="D2" s="54"/>
      <c r="E2" s="54"/>
      <c r="F2" s="54"/>
      <c r="G2" s="55"/>
    </row>
    <row r="3" spans="2:7" ht="20.5" thickBot="1" x14ac:dyDescent="0.45">
      <c r="B3" s="56"/>
      <c r="C3" s="527" t="s">
        <v>221</v>
      </c>
      <c r="D3" s="528"/>
      <c r="E3" s="528"/>
      <c r="F3" s="529"/>
      <c r="G3" s="27"/>
    </row>
    <row r="4" spans="2:7" x14ac:dyDescent="0.35">
      <c r="B4" s="577"/>
      <c r="C4" s="578"/>
      <c r="D4" s="578"/>
      <c r="E4" s="578"/>
      <c r="F4" s="578"/>
      <c r="G4" s="27"/>
    </row>
    <row r="5" spans="2:7" x14ac:dyDescent="0.35">
      <c r="B5" s="28"/>
      <c r="C5" s="579"/>
      <c r="D5" s="579"/>
      <c r="E5" s="579"/>
      <c r="F5" s="579"/>
      <c r="G5" s="27"/>
    </row>
    <row r="6" spans="2:7" x14ac:dyDescent="0.35">
      <c r="B6" s="28"/>
      <c r="C6" s="29"/>
      <c r="D6" s="30"/>
      <c r="E6" s="29"/>
      <c r="F6" s="30"/>
      <c r="G6" s="27"/>
    </row>
    <row r="7" spans="2:7" x14ac:dyDescent="0.35">
      <c r="B7" s="28"/>
      <c r="C7" s="580" t="s">
        <v>226</v>
      </c>
      <c r="D7" s="580"/>
      <c r="E7" s="31"/>
      <c r="F7" s="30"/>
      <c r="G7" s="27"/>
    </row>
    <row r="8" spans="2:7" ht="15" thickBot="1" x14ac:dyDescent="0.4">
      <c r="B8" s="28"/>
      <c r="C8" s="571" t="s">
        <v>279</v>
      </c>
      <c r="D8" s="571"/>
      <c r="E8" s="571"/>
      <c r="F8" s="571"/>
      <c r="G8" s="27"/>
    </row>
    <row r="9" spans="2:7" ht="15" thickBot="1" x14ac:dyDescent="0.4">
      <c r="B9" s="28"/>
      <c r="C9" s="18" t="s">
        <v>228</v>
      </c>
      <c r="D9" s="19" t="s">
        <v>790</v>
      </c>
      <c r="E9" s="581" t="s">
        <v>266</v>
      </c>
      <c r="F9" s="582"/>
      <c r="G9" s="27"/>
    </row>
    <row r="10" spans="2:7" ht="162.75" customHeight="1" thickBot="1" x14ac:dyDescent="0.4">
      <c r="B10" s="28"/>
      <c r="C10" s="193" t="s">
        <v>710</v>
      </c>
      <c r="D10" s="194" t="s">
        <v>783</v>
      </c>
      <c r="E10" s="572" t="s">
        <v>861</v>
      </c>
      <c r="F10" s="573"/>
      <c r="G10" s="27"/>
    </row>
    <row r="11" spans="2:7" ht="132" customHeight="1" thickBot="1" x14ac:dyDescent="0.4">
      <c r="B11" s="28"/>
      <c r="C11" s="158" t="s">
        <v>712</v>
      </c>
      <c r="D11" s="195" t="s">
        <v>783</v>
      </c>
      <c r="E11" s="572" t="s">
        <v>964</v>
      </c>
      <c r="F11" s="573"/>
      <c r="G11" s="27"/>
    </row>
    <row r="12" spans="2:7" ht="168.75" customHeight="1" thickBot="1" x14ac:dyDescent="0.4">
      <c r="B12" s="28"/>
      <c r="C12" s="196" t="s">
        <v>713</v>
      </c>
      <c r="D12" s="195" t="s">
        <v>783</v>
      </c>
      <c r="E12" s="574" t="s">
        <v>814</v>
      </c>
      <c r="F12" s="575"/>
      <c r="G12" s="27"/>
    </row>
    <row r="13" spans="2:7" ht="69" customHeight="1" thickBot="1" x14ac:dyDescent="0.4">
      <c r="B13" s="28"/>
      <c r="C13" s="196" t="s">
        <v>714</v>
      </c>
      <c r="D13" s="197" t="s">
        <v>711</v>
      </c>
      <c r="E13" s="572" t="s">
        <v>820</v>
      </c>
      <c r="F13" s="573"/>
      <c r="G13" s="27"/>
    </row>
    <row r="14" spans="2:7" ht="15" thickBot="1" x14ac:dyDescent="0.4"/>
    <row r="15" spans="2:7" ht="36.75" customHeight="1" thickBot="1" x14ac:dyDescent="0.4">
      <c r="B15" s="28"/>
      <c r="C15" s="198" t="s">
        <v>756</v>
      </c>
      <c r="D15" s="197" t="s">
        <v>711</v>
      </c>
      <c r="E15" s="572" t="s">
        <v>859</v>
      </c>
      <c r="F15" s="573"/>
      <c r="G15" s="27"/>
    </row>
    <row r="16" spans="2:7" ht="291.75" customHeight="1" thickBot="1" x14ac:dyDescent="0.4">
      <c r="B16" s="28"/>
      <c r="C16" s="196" t="s">
        <v>757</v>
      </c>
      <c r="D16" s="197" t="s">
        <v>711</v>
      </c>
      <c r="E16" s="572" t="s">
        <v>862</v>
      </c>
      <c r="F16" s="573"/>
      <c r="G16" s="27"/>
    </row>
    <row r="17" spans="2:7" x14ac:dyDescent="0.35">
      <c r="B17" s="28"/>
      <c r="C17" s="30"/>
      <c r="D17" s="30"/>
      <c r="E17" s="30"/>
      <c r="F17" s="30"/>
      <c r="G17" s="27"/>
    </row>
    <row r="18" spans="2:7" x14ac:dyDescent="0.35">
      <c r="B18" s="28"/>
      <c r="C18" s="590" t="s">
        <v>250</v>
      </c>
      <c r="D18" s="590"/>
      <c r="E18" s="590"/>
      <c r="F18" s="590"/>
      <c r="G18" s="27"/>
    </row>
    <row r="19" spans="2:7" ht="15" thickBot="1" x14ac:dyDescent="0.4">
      <c r="B19" s="28"/>
      <c r="C19" s="591" t="s">
        <v>264</v>
      </c>
      <c r="D19" s="591"/>
      <c r="E19" s="591"/>
      <c r="F19" s="591"/>
      <c r="G19" s="27"/>
    </row>
    <row r="20" spans="2:7" ht="15" thickBot="1" x14ac:dyDescent="0.4">
      <c r="B20" s="28"/>
      <c r="C20" s="199" t="s">
        <v>228</v>
      </c>
      <c r="D20" s="200" t="s">
        <v>227</v>
      </c>
      <c r="E20" s="586" t="s">
        <v>791</v>
      </c>
      <c r="F20" s="587"/>
      <c r="G20" s="27"/>
    </row>
    <row r="21" spans="2:7" ht="161.25" customHeight="1" thickBot="1" x14ac:dyDescent="0.4">
      <c r="B21" s="28"/>
      <c r="C21" s="198" t="s">
        <v>715</v>
      </c>
      <c r="D21" s="348" t="s">
        <v>784</v>
      </c>
      <c r="E21" s="572" t="s">
        <v>860</v>
      </c>
      <c r="F21" s="573"/>
      <c r="G21" s="27"/>
    </row>
    <row r="22" spans="2:7" ht="117.75" customHeight="1" thickBot="1" x14ac:dyDescent="0.4">
      <c r="B22" s="28"/>
      <c r="C22" s="158" t="s">
        <v>716</v>
      </c>
      <c r="D22" s="201" t="s">
        <v>717</v>
      </c>
      <c r="E22" s="572" t="s">
        <v>821</v>
      </c>
      <c r="F22" s="573"/>
      <c r="G22" s="27"/>
    </row>
    <row r="23" spans="2:7" ht="140.5" customHeight="1" thickBot="1" x14ac:dyDescent="0.4">
      <c r="B23" s="28"/>
      <c r="C23" s="158" t="s">
        <v>758</v>
      </c>
      <c r="D23" s="201" t="s">
        <v>717</v>
      </c>
      <c r="E23" s="572" t="s">
        <v>864</v>
      </c>
      <c r="F23" s="573"/>
      <c r="G23" s="27"/>
    </row>
    <row r="24" spans="2:7" ht="208" customHeight="1" x14ac:dyDescent="0.35">
      <c r="B24" s="28"/>
      <c r="C24" s="202" t="s">
        <v>759</v>
      </c>
      <c r="D24" s="201" t="s">
        <v>717</v>
      </c>
      <c r="E24" s="584" t="s">
        <v>863</v>
      </c>
      <c r="F24" s="585"/>
      <c r="G24" s="27"/>
    </row>
    <row r="25" spans="2:7" ht="45.75" customHeight="1" x14ac:dyDescent="0.35">
      <c r="B25" s="28"/>
      <c r="C25" s="355" t="s">
        <v>865</v>
      </c>
      <c r="D25" s="201" t="s">
        <v>815</v>
      </c>
      <c r="E25" s="588" t="s">
        <v>866</v>
      </c>
      <c r="F25" s="589"/>
      <c r="G25" s="27"/>
    </row>
    <row r="26" spans="2:7" x14ac:dyDescent="0.35">
      <c r="B26" s="28"/>
      <c r="C26" s="30"/>
      <c r="D26" s="30"/>
      <c r="E26" s="30"/>
      <c r="F26" s="30"/>
      <c r="G26" s="27"/>
    </row>
    <row r="27" spans="2:7" x14ac:dyDescent="0.35">
      <c r="B27" s="28"/>
      <c r="C27" s="30"/>
      <c r="D27" s="30"/>
      <c r="E27" s="30"/>
      <c r="F27" s="30"/>
      <c r="G27" s="27"/>
    </row>
    <row r="28" spans="2:7" x14ac:dyDescent="0.35">
      <c r="B28" s="28"/>
      <c r="C28" s="583" t="s">
        <v>249</v>
      </c>
      <c r="D28" s="583"/>
      <c r="E28" s="583"/>
      <c r="F28" s="583"/>
      <c r="G28" s="27"/>
    </row>
    <row r="29" spans="2:7" ht="15" thickBot="1" x14ac:dyDescent="0.4">
      <c r="B29" s="28"/>
      <c r="C29" s="571" t="s">
        <v>267</v>
      </c>
      <c r="D29" s="571"/>
      <c r="E29" s="576"/>
      <c r="F29" s="576"/>
      <c r="G29" s="27"/>
    </row>
    <row r="30" spans="2:7" ht="74.25" customHeight="1" x14ac:dyDescent="0.35">
      <c r="B30" s="28"/>
      <c r="C30" s="568" t="s">
        <v>867</v>
      </c>
      <c r="D30" s="569"/>
      <c r="E30" s="569"/>
      <c r="F30" s="570"/>
      <c r="G30" s="477" t="s">
        <v>950</v>
      </c>
    </row>
    <row r="31" spans="2:7" x14ac:dyDescent="0.35">
      <c r="B31" s="28"/>
      <c r="C31" s="30"/>
      <c r="D31" s="30"/>
      <c r="E31" s="30"/>
      <c r="F31" s="30"/>
      <c r="G31" s="27"/>
    </row>
    <row r="32" spans="2:7" x14ac:dyDescent="0.35">
      <c r="B32" s="28"/>
      <c r="C32" s="30"/>
      <c r="D32" s="30"/>
      <c r="E32" s="30"/>
      <c r="F32" s="30"/>
      <c r="G32" s="27"/>
    </row>
    <row r="33" spans="2:7" x14ac:dyDescent="0.35">
      <c r="B33" s="28"/>
      <c r="C33" s="30"/>
      <c r="D33" s="30"/>
      <c r="E33" s="30"/>
      <c r="F33" s="30"/>
      <c r="G33" s="27"/>
    </row>
    <row r="34" spans="2:7" ht="47.25" customHeight="1" thickBot="1" x14ac:dyDescent="0.4">
      <c r="B34" s="32"/>
      <c r="C34" s="33"/>
      <c r="D34" s="33"/>
      <c r="E34" s="33"/>
      <c r="F34" s="33"/>
      <c r="G34" s="34"/>
    </row>
    <row r="35" spans="2:7" x14ac:dyDescent="0.35">
      <c r="B35" s="7"/>
      <c r="C35" s="7"/>
      <c r="D35" s="7"/>
      <c r="E35" s="7"/>
      <c r="F35" s="7"/>
      <c r="G35" s="7"/>
    </row>
    <row r="36" spans="2:7" x14ac:dyDescent="0.35">
      <c r="B36" s="7"/>
      <c r="C36" s="7"/>
      <c r="D36" s="7"/>
      <c r="E36" s="7"/>
      <c r="F36" s="7"/>
      <c r="G36" s="7"/>
    </row>
    <row r="37" spans="2:7" x14ac:dyDescent="0.35">
      <c r="B37" s="7"/>
      <c r="C37" s="7"/>
      <c r="D37" s="7"/>
      <c r="E37" s="7"/>
      <c r="F37" s="7"/>
      <c r="G37" s="7"/>
    </row>
    <row r="38" spans="2:7" x14ac:dyDescent="0.35">
      <c r="B38" s="7"/>
      <c r="C38" s="7"/>
      <c r="D38" s="7"/>
      <c r="E38" s="7"/>
      <c r="F38" s="7"/>
      <c r="G38" s="7"/>
    </row>
    <row r="39" spans="2:7" x14ac:dyDescent="0.35">
      <c r="B39" s="7"/>
      <c r="C39" s="7"/>
      <c r="D39" s="7"/>
      <c r="E39" s="7"/>
      <c r="F39" s="7"/>
      <c r="G39" s="7"/>
    </row>
    <row r="40" spans="2:7" x14ac:dyDescent="0.35">
      <c r="B40" s="7"/>
      <c r="C40" s="7"/>
      <c r="D40" s="7"/>
      <c r="E40" s="7"/>
      <c r="F40" s="7"/>
      <c r="G40" s="7"/>
    </row>
    <row r="41" spans="2:7" x14ac:dyDescent="0.35">
      <c r="B41" s="7"/>
      <c r="C41" s="564"/>
      <c r="D41" s="564"/>
      <c r="E41" s="6"/>
      <c r="F41" s="7"/>
      <c r="G41" s="7"/>
    </row>
    <row r="42" spans="2:7" x14ac:dyDescent="0.35">
      <c r="B42" s="7"/>
      <c r="C42" s="564"/>
      <c r="D42" s="564"/>
      <c r="E42" s="6"/>
      <c r="F42" s="7"/>
      <c r="G42" s="7"/>
    </row>
    <row r="43" spans="2:7" x14ac:dyDescent="0.35">
      <c r="B43" s="7"/>
      <c r="C43" s="565"/>
      <c r="D43" s="565"/>
      <c r="E43" s="565"/>
      <c r="F43" s="565"/>
      <c r="G43" s="7"/>
    </row>
    <row r="44" spans="2:7" x14ac:dyDescent="0.35">
      <c r="B44" s="7"/>
      <c r="C44" s="562"/>
      <c r="D44" s="562"/>
      <c r="E44" s="567"/>
      <c r="F44" s="567"/>
      <c r="G44" s="7"/>
    </row>
    <row r="45" spans="2:7" x14ac:dyDescent="0.35">
      <c r="B45" s="7"/>
      <c r="C45" s="562"/>
      <c r="D45" s="562"/>
      <c r="E45" s="563"/>
      <c r="F45" s="563"/>
      <c r="G45" s="7"/>
    </row>
    <row r="46" spans="2:7" x14ac:dyDescent="0.35">
      <c r="B46" s="7"/>
      <c r="C46" s="7"/>
      <c r="D46" s="7"/>
      <c r="E46" s="7"/>
      <c r="F46" s="7"/>
      <c r="G46" s="7"/>
    </row>
    <row r="47" spans="2:7" x14ac:dyDescent="0.35">
      <c r="B47" s="7"/>
      <c r="C47" s="564"/>
      <c r="D47" s="564"/>
      <c r="E47" s="6"/>
      <c r="F47" s="7"/>
      <c r="G47" s="7"/>
    </row>
    <row r="48" spans="2:7" x14ac:dyDescent="0.35">
      <c r="B48" s="7"/>
      <c r="C48" s="564"/>
      <c r="D48" s="564"/>
      <c r="E48" s="566"/>
      <c r="F48" s="566"/>
      <c r="G48" s="7"/>
    </row>
    <row r="49" spans="2:7" x14ac:dyDescent="0.35">
      <c r="B49" s="7"/>
      <c r="C49" s="6"/>
      <c r="D49" s="6"/>
      <c r="E49" s="6"/>
      <c r="F49" s="6"/>
      <c r="G49" s="7"/>
    </row>
    <row r="50" spans="2:7" x14ac:dyDescent="0.35">
      <c r="B50" s="7"/>
      <c r="C50" s="562"/>
      <c r="D50" s="562"/>
      <c r="E50" s="567"/>
      <c r="F50" s="567"/>
      <c r="G50" s="7"/>
    </row>
    <row r="51" spans="2:7" x14ac:dyDescent="0.35">
      <c r="B51" s="7"/>
      <c r="C51" s="562"/>
      <c r="D51" s="562"/>
      <c r="E51" s="563"/>
      <c r="F51" s="563"/>
      <c r="G51" s="7"/>
    </row>
    <row r="52" spans="2:7" x14ac:dyDescent="0.35">
      <c r="B52" s="7"/>
      <c r="C52" s="7"/>
      <c r="D52" s="7"/>
      <c r="E52" s="7"/>
      <c r="F52" s="7"/>
      <c r="G52" s="7"/>
    </row>
    <row r="53" spans="2:7" x14ac:dyDescent="0.35">
      <c r="B53" s="7"/>
      <c r="C53" s="564"/>
      <c r="D53" s="564"/>
      <c r="E53" s="7"/>
      <c r="F53" s="7"/>
      <c r="G53" s="7"/>
    </row>
    <row r="54" spans="2:7" x14ac:dyDescent="0.35">
      <c r="B54" s="7"/>
      <c r="C54" s="564"/>
      <c r="D54" s="564"/>
      <c r="E54" s="563"/>
      <c r="F54" s="563"/>
      <c r="G54" s="7"/>
    </row>
    <row r="55" spans="2:7" x14ac:dyDescent="0.35">
      <c r="B55" s="7"/>
      <c r="C55" s="562"/>
      <c r="D55" s="562"/>
      <c r="E55" s="563"/>
      <c r="F55" s="563"/>
      <c r="G55" s="7"/>
    </row>
    <row r="56" spans="2:7" x14ac:dyDescent="0.35">
      <c r="B56" s="7"/>
      <c r="C56" s="8"/>
      <c r="D56" s="7"/>
      <c r="E56" s="8"/>
      <c r="F56" s="7"/>
      <c r="G56" s="7"/>
    </row>
    <row r="57" spans="2:7" x14ac:dyDescent="0.35">
      <c r="B57" s="7"/>
      <c r="C57" s="8"/>
      <c r="D57" s="8"/>
      <c r="E57" s="8"/>
      <c r="F57" s="8"/>
      <c r="G57" s="9"/>
    </row>
  </sheetData>
  <mergeCells count="43">
    <mergeCell ref="E13:F13"/>
    <mergeCell ref="E21:F21"/>
    <mergeCell ref="E15:F15"/>
    <mergeCell ref="C18:F18"/>
    <mergeCell ref="C19:F19"/>
    <mergeCell ref="E16:F16"/>
    <mergeCell ref="E24:F24"/>
    <mergeCell ref="E20:F20"/>
    <mergeCell ref="E22:F22"/>
    <mergeCell ref="E23:F23"/>
    <mergeCell ref="E25:F25"/>
    <mergeCell ref="C3:F3"/>
    <mergeCell ref="C53:D53"/>
    <mergeCell ref="C30:F30"/>
    <mergeCell ref="C29:D29"/>
    <mergeCell ref="E10:F10"/>
    <mergeCell ref="E11:F11"/>
    <mergeCell ref="E12:F12"/>
    <mergeCell ref="E44:F44"/>
    <mergeCell ref="C45:D45"/>
    <mergeCell ref="E29:F29"/>
    <mergeCell ref="B4:F4"/>
    <mergeCell ref="C5:F5"/>
    <mergeCell ref="C7:D7"/>
    <mergeCell ref="C8:F8"/>
    <mergeCell ref="E9:F9"/>
    <mergeCell ref="C28:F28"/>
    <mergeCell ref="C55:D55"/>
    <mergeCell ref="E55:F55"/>
    <mergeCell ref="C51:D51"/>
    <mergeCell ref="E51:F51"/>
    <mergeCell ref="C41:D41"/>
    <mergeCell ref="C42:D42"/>
    <mergeCell ref="E45:F45"/>
    <mergeCell ref="C47:D47"/>
    <mergeCell ref="C43:F43"/>
    <mergeCell ref="C44:D44"/>
    <mergeCell ref="C54:D54"/>
    <mergeCell ref="E54:F54"/>
    <mergeCell ref="C48:D48"/>
    <mergeCell ref="E48:F48"/>
    <mergeCell ref="C50:D50"/>
    <mergeCell ref="E50:F50"/>
  </mergeCells>
  <dataValidations count="2">
    <dataValidation type="whole" allowBlank="1" showInputMessage="1" showErrorMessage="1" sqref="E50 E44" xr:uid="{00000000-0002-0000-0300-000000000000}">
      <formula1>-999999999</formula1>
      <formula2>999999999</formula2>
    </dataValidation>
    <dataValidation type="list" allowBlank="1" showInputMessage="1" showErrorMessage="1" sqref="E54" xr:uid="{00000000-0002-0000-0300-000001000000}">
      <formula1>$K$61:$K$62</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92"/>
  <sheetViews>
    <sheetView topLeftCell="B81" zoomScale="134" zoomScaleNormal="90" zoomScalePageLayoutView="90" workbookViewId="0">
      <selection activeCell="H7" sqref="H7"/>
    </sheetView>
  </sheetViews>
  <sheetFormatPr defaultColWidth="9.1796875" defaultRowHeight="60" customHeight="1" x14ac:dyDescent="0.35"/>
  <cols>
    <col min="1" max="1" width="2.1796875" style="229" customWidth="1"/>
    <col min="2" max="2" width="2.453125" style="229" customWidth="1"/>
    <col min="3" max="3" width="4.453125" style="229" hidden="1" customWidth="1"/>
    <col min="4" max="4" width="15.453125" style="229" customWidth="1"/>
    <col min="5" max="5" width="20.81640625" style="229" customWidth="1"/>
    <col min="6" max="6" width="18.81640625" style="229" customWidth="1"/>
    <col min="7" max="7" width="12.81640625" style="229" customWidth="1"/>
    <col min="8" max="8" width="73" style="229" customWidth="1"/>
    <col min="9" max="9" width="23.7265625" style="229" customWidth="1"/>
    <col min="10" max="10" width="11.81640625" style="229" customWidth="1"/>
    <col min="11" max="11" width="19.453125" style="229" customWidth="1"/>
    <col min="12" max="12" width="40.453125" style="229" customWidth="1"/>
    <col min="13" max="16384" width="9.1796875" style="229"/>
  </cols>
  <sheetData>
    <row r="1" spans="1:11" ht="11.25" customHeight="1" thickBot="1" x14ac:dyDescent="0.4">
      <c r="A1" s="228"/>
      <c r="B1" s="228"/>
      <c r="C1" s="228"/>
      <c r="D1" s="228"/>
      <c r="E1" s="228"/>
      <c r="F1" s="228"/>
      <c r="G1" s="228"/>
      <c r="J1" s="228"/>
    </row>
    <row r="2" spans="1:11" ht="5.25" customHeight="1" thickBot="1" x14ac:dyDescent="0.4">
      <c r="A2" s="228"/>
      <c r="B2" s="230"/>
      <c r="C2" s="231"/>
      <c r="D2" s="231"/>
      <c r="E2" s="231"/>
      <c r="F2" s="231"/>
      <c r="G2" s="231"/>
      <c r="H2" s="232"/>
      <c r="I2" s="232"/>
      <c r="J2" s="233"/>
    </row>
    <row r="3" spans="1:11" ht="25.5" customHeight="1" thickBot="1" x14ac:dyDescent="0.4">
      <c r="A3" s="228"/>
      <c r="B3" s="234"/>
      <c r="C3" s="636" t="s">
        <v>246</v>
      </c>
      <c r="D3" s="637"/>
      <c r="E3" s="637"/>
      <c r="F3" s="637"/>
      <c r="G3" s="637"/>
      <c r="H3" s="637"/>
      <c r="I3" s="638"/>
      <c r="J3" s="235"/>
    </row>
    <row r="4" spans="1:11" ht="27.75" customHeight="1" x14ac:dyDescent="0.35">
      <c r="A4" s="228"/>
      <c r="B4" s="236"/>
      <c r="C4" s="639" t="s">
        <v>222</v>
      </c>
      <c r="D4" s="639"/>
      <c r="E4" s="639"/>
      <c r="F4" s="639"/>
      <c r="G4" s="639"/>
      <c r="H4" s="639"/>
      <c r="I4" s="639"/>
      <c r="J4" s="237"/>
    </row>
    <row r="5" spans="1:11" ht="12.75" customHeight="1" x14ac:dyDescent="0.35">
      <c r="A5" s="228"/>
      <c r="B5" s="236"/>
      <c r="C5" s="238"/>
      <c r="D5" s="238"/>
      <c r="E5" s="238"/>
      <c r="F5" s="238"/>
      <c r="G5" s="238"/>
      <c r="H5" s="238"/>
      <c r="I5" s="238"/>
      <c r="J5" s="237"/>
    </row>
    <row r="6" spans="1:11" ht="3.75" customHeight="1" x14ac:dyDescent="0.35">
      <c r="A6" s="228"/>
      <c r="B6" s="236"/>
      <c r="C6" s="239"/>
      <c r="D6" s="239"/>
      <c r="E6" s="239"/>
      <c r="F6" s="239"/>
      <c r="G6" s="239"/>
      <c r="H6" s="240"/>
      <c r="I6" s="240"/>
      <c r="J6" s="237"/>
    </row>
    <row r="7" spans="1:11" ht="18.75" customHeight="1" thickBot="1" x14ac:dyDescent="0.4">
      <c r="A7" s="228"/>
      <c r="B7" s="236"/>
      <c r="C7" s="239"/>
      <c r="D7" s="620" t="s">
        <v>247</v>
      </c>
      <c r="E7" s="620"/>
      <c r="F7" s="620" t="s">
        <v>793</v>
      </c>
      <c r="G7" s="620"/>
      <c r="H7" s="241" t="s">
        <v>795</v>
      </c>
      <c r="I7" s="241" t="s">
        <v>225</v>
      </c>
      <c r="J7" s="237"/>
    </row>
    <row r="8" spans="1:11" ht="65.150000000000006" customHeight="1" x14ac:dyDescent="0.35">
      <c r="A8" s="228"/>
      <c r="B8" s="236"/>
      <c r="C8" s="242" t="s">
        <v>244</v>
      </c>
      <c r="D8" s="624" t="s">
        <v>741</v>
      </c>
      <c r="E8" s="624"/>
      <c r="F8" s="619" t="s">
        <v>808</v>
      </c>
      <c r="G8" s="619"/>
      <c r="H8" s="270" t="s">
        <v>808</v>
      </c>
      <c r="I8" s="223" t="s">
        <v>743</v>
      </c>
      <c r="J8" s="237"/>
    </row>
    <row r="9" spans="1:11" ht="266.25" customHeight="1" x14ac:dyDescent="0.35">
      <c r="A9" s="228"/>
      <c r="B9" s="236"/>
      <c r="C9" s="242"/>
      <c r="D9" s="624" t="s">
        <v>719</v>
      </c>
      <c r="E9" s="624"/>
      <c r="F9" s="645" t="s">
        <v>888</v>
      </c>
      <c r="G9" s="646"/>
      <c r="H9" s="268" t="s">
        <v>889</v>
      </c>
      <c r="I9" s="223" t="s">
        <v>743</v>
      </c>
      <c r="J9" s="237"/>
    </row>
    <row r="10" spans="1:11" ht="76.5" customHeight="1" x14ac:dyDescent="0.35">
      <c r="A10" s="228"/>
      <c r="B10" s="236"/>
      <c r="C10" s="242"/>
      <c r="D10" s="624" t="s">
        <v>747</v>
      </c>
      <c r="E10" s="624"/>
      <c r="F10" s="597" t="s">
        <v>808</v>
      </c>
      <c r="G10" s="598"/>
      <c r="H10" s="270" t="s">
        <v>808</v>
      </c>
      <c r="I10" s="223" t="s">
        <v>743</v>
      </c>
      <c r="J10" s="237"/>
    </row>
    <row r="11" spans="1:11" ht="213" customHeight="1" x14ac:dyDescent="0.35">
      <c r="A11" s="228"/>
      <c r="B11" s="236"/>
      <c r="C11" s="242"/>
      <c r="D11" s="627" t="s">
        <v>720</v>
      </c>
      <c r="E11" s="596"/>
      <c r="F11" s="622" t="s">
        <v>890</v>
      </c>
      <c r="G11" s="623"/>
      <c r="H11" s="268" t="s">
        <v>891</v>
      </c>
      <c r="I11" s="223" t="s">
        <v>743</v>
      </c>
      <c r="J11" s="237"/>
      <c r="K11" s="243"/>
    </row>
    <row r="12" spans="1:11" ht="409.5" customHeight="1" x14ac:dyDescent="0.35">
      <c r="A12" s="228"/>
      <c r="B12" s="236"/>
      <c r="C12" s="242"/>
      <c r="D12" s="621" t="s">
        <v>721</v>
      </c>
      <c r="E12" s="621"/>
      <c r="F12" s="625" t="s">
        <v>892</v>
      </c>
      <c r="G12" s="626"/>
      <c r="H12" s="268" t="s">
        <v>897</v>
      </c>
      <c r="I12" s="223" t="s">
        <v>743</v>
      </c>
      <c r="J12" s="237"/>
    </row>
    <row r="13" spans="1:11" ht="186.65" customHeight="1" x14ac:dyDescent="0.35">
      <c r="A13" s="228"/>
      <c r="B13" s="236"/>
      <c r="C13" s="242"/>
      <c r="D13" s="621" t="s">
        <v>722</v>
      </c>
      <c r="E13" s="621"/>
      <c r="F13" s="622" t="s">
        <v>827</v>
      </c>
      <c r="G13" s="623"/>
      <c r="H13" s="356" t="s">
        <v>894</v>
      </c>
      <c r="I13" s="223" t="s">
        <v>743</v>
      </c>
      <c r="J13" s="237"/>
    </row>
    <row r="14" spans="1:11" ht="360" customHeight="1" x14ac:dyDescent="0.35">
      <c r="A14" s="228"/>
      <c r="B14" s="236"/>
      <c r="C14" s="242"/>
      <c r="D14" s="624" t="s">
        <v>749</v>
      </c>
      <c r="E14" s="624"/>
      <c r="F14" s="625" t="s">
        <v>895</v>
      </c>
      <c r="G14" s="626"/>
      <c r="H14" s="357" t="s">
        <v>898</v>
      </c>
      <c r="I14" s="223" t="s">
        <v>743</v>
      </c>
      <c r="J14" s="237"/>
    </row>
    <row r="15" spans="1:11" ht="200.5" customHeight="1" x14ac:dyDescent="0.35">
      <c r="A15" s="228"/>
      <c r="B15" s="236"/>
      <c r="C15" s="242"/>
      <c r="D15" s="624" t="s">
        <v>750</v>
      </c>
      <c r="E15" s="624"/>
      <c r="F15" s="625" t="s">
        <v>828</v>
      </c>
      <c r="G15" s="626"/>
      <c r="H15" s="268" t="s">
        <v>899</v>
      </c>
      <c r="I15" s="265" t="s">
        <v>809</v>
      </c>
      <c r="J15" s="237"/>
    </row>
    <row r="16" spans="1:11" ht="160.5" customHeight="1" x14ac:dyDescent="0.35">
      <c r="A16" s="228"/>
      <c r="B16" s="236"/>
      <c r="C16" s="242"/>
      <c r="D16" s="624" t="s">
        <v>755</v>
      </c>
      <c r="E16" s="624"/>
      <c r="F16" s="625" t="s">
        <v>900</v>
      </c>
      <c r="G16" s="626"/>
      <c r="H16" s="268" t="s">
        <v>956</v>
      </c>
      <c r="I16" s="223" t="s">
        <v>743</v>
      </c>
      <c r="J16" s="237"/>
    </row>
    <row r="17" spans="1:10" ht="389.25" customHeight="1" x14ac:dyDescent="0.35">
      <c r="A17" s="228"/>
      <c r="B17" s="236"/>
      <c r="C17" s="242"/>
      <c r="D17" s="624" t="s">
        <v>760</v>
      </c>
      <c r="E17" s="624"/>
      <c r="F17" s="625" t="s">
        <v>842</v>
      </c>
      <c r="G17" s="626"/>
      <c r="H17" s="471" t="s">
        <v>955</v>
      </c>
      <c r="I17" s="223" t="s">
        <v>743</v>
      </c>
      <c r="J17" s="237"/>
    </row>
    <row r="18" spans="1:10" ht="321.64999999999998" customHeight="1" x14ac:dyDescent="0.35">
      <c r="A18" s="228"/>
      <c r="B18" s="236"/>
      <c r="C18" s="242"/>
      <c r="D18" s="647" t="s">
        <v>724</v>
      </c>
      <c r="E18" s="647"/>
      <c r="F18" s="625" t="s">
        <v>843</v>
      </c>
      <c r="G18" s="626"/>
      <c r="H18" s="469" t="s">
        <v>954</v>
      </c>
      <c r="I18" s="223" t="s">
        <v>743</v>
      </c>
      <c r="J18" s="237"/>
    </row>
    <row r="19" spans="1:10" ht="73.5" customHeight="1" x14ac:dyDescent="0.35">
      <c r="A19" s="228"/>
      <c r="B19" s="236"/>
      <c r="C19" s="242"/>
      <c r="D19" s="624" t="s">
        <v>751</v>
      </c>
      <c r="E19" s="624"/>
      <c r="F19" s="625" t="s">
        <v>844</v>
      </c>
      <c r="G19" s="626"/>
      <c r="H19" s="469" t="s">
        <v>893</v>
      </c>
      <c r="I19" s="223" t="s">
        <v>743</v>
      </c>
      <c r="J19" s="237"/>
    </row>
    <row r="20" spans="1:10" ht="137.25" customHeight="1" x14ac:dyDescent="0.35">
      <c r="A20" s="228"/>
      <c r="B20" s="236"/>
      <c r="C20" s="242"/>
      <c r="D20" s="621" t="s">
        <v>725</v>
      </c>
      <c r="E20" s="621"/>
      <c r="F20" s="597" t="s">
        <v>845</v>
      </c>
      <c r="G20" s="598"/>
      <c r="H20" s="471" t="s">
        <v>951</v>
      </c>
      <c r="I20" s="244" t="s">
        <v>743</v>
      </c>
      <c r="J20" s="237"/>
    </row>
    <row r="21" spans="1:10" ht="65.5" customHeight="1" x14ac:dyDescent="0.35">
      <c r="A21" s="228"/>
      <c r="B21" s="236"/>
      <c r="C21" s="242"/>
      <c r="D21" s="628" t="s">
        <v>754</v>
      </c>
      <c r="E21" s="628"/>
      <c r="F21" s="597" t="s">
        <v>846</v>
      </c>
      <c r="G21" s="598"/>
      <c r="H21" s="471" t="s">
        <v>952</v>
      </c>
      <c r="I21" s="244" t="s">
        <v>743</v>
      </c>
      <c r="J21" s="237"/>
    </row>
    <row r="22" spans="1:10" ht="106.5" customHeight="1" x14ac:dyDescent="0.35">
      <c r="A22" s="228"/>
      <c r="B22" s="236"/>
      <c r="C22" s="242"/>
      <c r="D22" s="628" t="s">
        <v>726</v>
      </c>
      <c r="E22" s="628"/>
      <c r="F22" s="597" t="s">
        <v>831</v>
      </c>
      <c r="G22" s="598"/>
      <c r="H22" s="358" t="s">
        <v>953</v>
      </c>
      <c r="I22" s="244" t="s">
        <v>743</v>
      </c>
      <c r="J22" s="237"/>
    </row>
    <row r="23" spans="1:10" ht="24" customHeight="1" thickBot="1" x14ac:dyDescent="0.4">
      <c r="A23" s="228"/>
      <c r="B23" s="236"/>
      <c r="C23" s="242"/>
      <c r="D23" s="239"/>
      <c r="E23" s="239"/>
      <c r="F23" s="239"/>
      <c r="G23" s="239"/>
      <c r="H23" s="245" t="s">
        <v>727</v>
      </c>
      <c r="I23" s="244" t="s">
        <v>743</v>
      </c>
      <c r="J23" s="237"/>
    </row>
    <row r="24" spans="1:10" ht="60" customHeight="1" thickBot="1" x14ac:dyDescent="0.4">
      <c r="A24" s="228"/>
      <c r="B24" s="236"/>
      <c r="C24" s="241"/>
      <c r="D24" s="239"/>
      <c r="E24" s="239"/>
      <c r="F24" s="239"/>
      <c r="G24" s="239"/>
      <c r="H24" s="245" t="s">
        <v>248</v>
      </c>
      <c r="I24" s="246"/>
      <c r="J24" s="237"/>
    </row>
    <row r="25" spans="1:10" ht="11.25" customHeight="1" x14ac:dyDescent="0.35">
      <c r="A25" s="228"/>
      <c r="B25" s="236"/>
      <c r="C25" s="241"/>
      <c r="D25" s="239"/>
      <c r="E25" s="239"/>
      <c r="F25" s="239"/>
      <c r="G25" s="239"/>
      <c r="H25" s="239"/>
      <c r="I25" s="239"/>
      <c r="J25" s="237"/>
    </row>
    <row r="26" spans="1:10" ht="31.5" customHeight="1" thickBot="1" x14ac:dyDescent="0.4">
      <c r="A26" s="228"/>
      <c r="B26" s="236"/>
      <c r="C26" s="241"/>
      <c r="D26" s="644" t="s">
        <v>762</v>
      </c>
      <c r="E26" s="644"/>
      <c r="F26" s="644"/>
      <c r="G26" s="644"/>
      <c r="H26" s="644"/>
      <c r="I26" s="644"/>
      <c r="J26" s="237"/>
    </row>
    <row r="27" spans="1:10" ht="21.75" customHeight="1" thickBot="1" x14ac:dyDescent="0.4">
      <c r="A27" s="228"/>
      <c r="B27" s="236"/>
      <c r="C27" s="241"/>
      <c r="D27" s="239" t="s">
        <v>60</v>
      </c>
      <c r="E27" s="641" t="s">
        <v>728</v>
      </c>
      <c r="F27" s="642"/>
      <c r="G27" s="642"/>
      <c r="H27" s="643"/>
      <c r="I27" s="239"/>
      <c r="J27" s="237"/>
    </row>
    <row r="28" spans="1:10" ht="15.75" customHeight="1" thickBot="1" x14ac:dyDescent="0.4">
      <c r="A28" s="228"/>
      <c r="B28" s="236"/>
      <c r="C28" s="241"/>
      <c r="D28" s="239" t="s">
        <v>62</v>
      </c>
      <c r="E28" s="635" t="s">
        <v>729</v>
      </c>
      <c r="F28" s="633"/>
      <c r="G28" s="633"/>
      <c r="H28" s="634"/>
      <c r="I28" s="239"/>
      <c r="J28" s="237"/>
    </row>
    <row r="29" spans="1:10" ht="6" customHeight="1" x14ac:dyDescent="0.35">
      <c r="A29" s="228"/>
      <c r="B29" s="236"/>
      <c r="C29" s="241"/>
      <c r="D29" s="239"/>
      <c r="E29" s="239"/>
      <c r="F29" s="239"/>
      <c r="G29" s="239"/>
      <c r="H29" s="239"/>
      <c r="I29" s="239"/>
      <c r="J29" s="237"/>
    </row>
    <row r="30" spans="1:10" ht="42.75" customHeight="1" thickBot="1" x14ac:dyDescent="0.4">
      <c r="A30" s="228"/>
      <c r="B30" s="236"/>
      <c r="C30" s="640" t="s">
        <v>223</v>
      </c>
      <c r="D30" s="640"/>
      <c r="E30" s="640"/>
      <c r="F30" s="640"/>
      <c r="G30" s="640"/>
      <c r="H30" s="640"/>
      <c r="I30" s="240"/>
      <c r="J30" s="237"/>
    </row>
    <row r="31" spans="1:10" ht="14.5" x14ac:dyDescent="0.35">
      <c r="A31" s="228"/>
      <c r="B31" s="236"/>
      <c r="C31" s="238"/>
      <c r="D31" s="608" t="s">
        <v>901</v>
      </c>
      <c r="E31" s="609"/>
      <c r="F31" s="609"/>
      <c r="G31" s="609"/>
      <c r="H31" s="609"/>
      <c r="I31" s="610"/>
      <c r="J31" s="237"/>
    </row>
    <row r="32" spans="1:10" ht="14.5" x14ac:dyDescent="0.35">
      <c r="A32" s="228"/>
      <c r="B32" s="236"/>
      <c r="C32" s="238"/>
      <c r="D32" s="611"/>
      <c r="E32" s="612"/>
      <c r="F32" s="612"/>
      <c r="G32" s="612"/>
      <c r="H32" s="612"/>
      <c r="I32" s="613"/>
      <c r="J32" s="237"/>
    </row>
    <row r="33" spans="1:11" ht="14.5" x14ac:dyDescent="0.35">
      <c r="A33" s="228"/>
      <c r="B33" s="236"/>
      <c r="C33" s="238"/>
      <c r="D33" s="611"/>
      <c r="E33" s="612"/>
      <c r="F33" s="612"/>
      <c r="G33" s="612"/>
      <c r="H33" s="612"/>
      <c r="I33" s="613"/>
      <c r="J33" s="237"/>
    </row>
    <row r="34" spans="1:11" ht="90.65" customHeight="1" thickBot="1" x14ac:dyDescent="0.4">
      <c r="A34" s="228"/>
      <c r="B34" s="236"/>
      <c r="C34" s="238"/>
      <c r="D34" s="614"/>
      <c r="E34" s="615"/>
      <c r="F34" s="615"/>
      <c r="G34" s="615"/>
      <c r="H34" s="615"/>
      <c r="I34" s="616"/>
      <c r="J34" s="237"/>
    </row>
    <row r="35" spans="1:11" ht="20.25" customHeight="1" x14ac:dyDescent="0.35">
      <c r="A35" s="228"/>
      <c r="B35" s="236"/>
      <c r="C35" s="238"/>
      <c r="D35" s="238"/>
      <c r="E35" s="238"/>
      <c r="F35" s="238"/>
      <c r="G35" s="238"/>
      <c r="H35" s="240"/>
      <c r="I35" s="240"/>
      <c r="J35" s="237"/>
    </row>
    <row r="36" spans="1:11" ht="24" customHeight="1" thickBot="1" x14ac:dyDescent="0.4">
      <c r="A36" s="228"/>
      <c r="B36" s="236"/>
      <c r="C36" s="247"/>
      <c r="D36" s="620" t="s">
        <v>792</v>
      </c>
      <c r="E36" s="620"/>
      <c r="F36" s="620" t="s">
        <v>793</v>
      </c>
      <c r="G36" s="620"/>
      <c r="H36" s="241" t="s">
        <v>795</v>
      </c>
      <c r="I36" s="241" t="s">
        <v>225</v>
      </c>
      <c r="J36" s="237"/>
      <c r="K36" s="243"/>
    </row>
    <row r="37" spans="1:11" ht="54.75" customHeight="1" thickBot="1" x14ac:dyDescent="0.4">
      <c r="A37" s="228"/>
      <c r="B37" s="236"/>
      <c r="C37" s="242" t="s">
        <v>245</v>
      </c>
      <c r="D37" s="617" t="s">
        <v>741</v>
      </c>
      <c r="E37" s="618"/>
      <c r="F37" s="619" t="s">
        <v>808</v>
      </c>
      <c r="G37" s="619"/>
      <c r="H37" s="223"/>
      <c r="I37" s="267"/>
      <c r="J37" s="237"/>
      <c r="K37" s="243"/>
    </row>
    <row r="38" spans="1:11" ht="125.25" customHeight="1" thickBot="1" x14ac:dyDescent="0.4">
      <c r="A38" s="228"/>
      <c r="B38" s="236"/>
      <c r="C38" s="242"/>
      <c r="D38" s="595" t="s">
        <v>789</v>
      </c>
      <c r="E38" s="596"/>
      <c r="F38" s="597" t="s">
        <v>829</v>
      </c>
      <c r="G38" s="598"/>
      <c r="H38" s="223" t="s">
        <v>902</v>
      </c>
      <c r="I38" s="248" t="s">
        <v>823</v>
      </c>
      <c r="J38" s="237"/>
      <c r="K38" s="243"/>
    </row>
    <row r="39" spans="1:11" ht="63" customHeight="1" x14ac:dyDescent="0.35">
      <c r="A39" s="228"/>
      <c r="B39" s="236"/>
      <c r="C39" s="242"/>
      <c r="D39" s="595" t="s">
        <v>748</v>
      </c>
      <c r="E39" s="596"/>
      <c r="F39" s="597" t="s">
        <v>808</v>
      </c>
      <c r="G39" s="598"/>
      <c r="H39" s="452" t="s">
        <v>903</v>
      </c>
      <c r="I39" s="248" t="s">
        <v>823</v>
      </c>
      <c r="J39" s="237"/>
      <c r="K39" s="243"/>
    </row>
    <row r="40" spans="1:11" ht="66.75" customHeight="1" x14ac:dyDescent="0.35">
      <c r="A40" s="228"/>
      <c r="B40" s="236"/>
      <c r="C40" s="242"/>
      <c r="D40" s="595" t="s">
        <v>720</v>
      </c>
      <c r="E40" s="596"/>
      <c r="F40" s="604" t="s">
        <v>904</v>
      </c>
      <c r="G40" s="605"/>
      <c r="H40" s="270" t="s">
        <v>905</v>
      </c>
      <c r="I40" s="249" t="s">
        <v>823</v>
      </c>
      <c r="J40" s="237"/>
      <c r="K40" s="243"/>
    </row>
    <row r="41" spans="1:11" ht="148.5" customHeight="1" thickBot="1" x14ac:dyDescent="0.4">
      <c r="A41" s="228"/>
      <c r="B41" s="236"/>
      <c r="C41" s="242"/>
      <c r="D41" s="606" t="s">
        <v>721</v>
      </c>
      <c r="E41" s="607"/>
      <c r="F41" s="597" t="s">
        <v>906</v>
      </c>
      <c r="G41" s="598"/>
      <c r="H41" s="270" t="s">
        <v>907</v>
      </c>
      <c r="I41" s="249" t="s">
        <v>823</v>
      </c>
      <c r="J41" s="237"/>
      <c r="K41" s="243"/>
    </row>
    <row r="42" spans="1:11" ht="96" customHeight="1" thickBot="1" x14ac:dyDescent="0.4">
      <c r="A42" s="228"/>
      <c r="B42" s="236"/>
      <c r="C42" s="242"/>
      <c r="D42" s="606" t="s">
        <v>722</v>
      </c>
      <c r="E42" s="607"/>
      <c r="F42" s="604" t="s">
        <v>908</v>
      </c>
      <c r="G42" s="605"/>
      <c r="H42" s="223" t="s">
        <v>909</v>
      </c>
      <c r="I42" s="248" t="s">
        <v>823</v>
      </c>
      <c r="J42" s="237"/>
      <c r="K42" s="243"/>
    </row>
    <row r="43" spans="1:11" ht="153" customHeight="1" thickBot="1" x14ac:dyDescent="0.4">
      <c r="A43" s="228"/>
      <c r="B43" s="236"/>
      <c r="C43" s="242"/>
      <c r="D43" s="595" t="s">
        <v>749</v>
      </c>
      <c r="E43" s="596"/>
      <c r="F43" s="597" t="s">
        <v>910</v>
      </c>
      <c r="G43" s="598"/>
      <c r="H43" s="467" t="s">
        <v>911</v>
      </c>
      <c r="I43" s="248" t="s">
        <v>823</v>
      </c>
      <c r="J43" s="237"/>
      <c r="K43" s="243"/>
    </row>
    <row r="44" spans="1:11" ht="88.5" customHeight="1" thickBot="1" x14ac:dyDescent="0.4">
      <c r="A44" s="228"/>
      <c r="B44" s="236"/>
      <c r="C44" s="242"/>
      <c r="D44" s="595" t="s">
        <v>750</v>
      </c>
      <c r="E44" s="596"/>
      <c r="F44" s="597" t="s">
        <v>912</v>
      </c>
      <c r="G44" s="598"/>
      <c r="H44" s="467" t="s">
        <v>913</v>
      </c>
      <c r="I44" s="248" t="s">
        <v>824</v>
      </c>
      <c r="J44" s="237"/>
      <c r="K44" s="243"/>
    </row>
    <row r="45" spans="1:11" ht="71.25" customHeight="1" thickBot="1" x14ac:dyDescent="0.4">
      <c r="A45" s="228"/>
      <c r="B45" s="236"/>
      <c r="C45" s="242"/>
      <c r="D45" s="595" t="s">
        <v>763</v>
      </c>
      <c r="E45" s="596"/>
      <c r="F45" s="597" t="s">
        <v>830</v>
      </c>
      <c r="G45" s="598"/>
      <c r="H45" s="270" t="s">
        <v>914</v>
      </c>
      <c r="I45" s="248" t="s">
        <v>823</v>
      </c>
      <c r="J45" s="237"/>
      <c r="K45" s="243"/>
    </row>
    <row r="46" spans="1:11" ht="99" customHeight="1" thickBot="1" x14ac:dyDescent="0.4">
      <c r="A46" s="228"/>
      <c r="B46" s="236"/>
      <c r="C46" s="242"/>
      <c r="D46" s="595" t="s">
        <v>742</v>
      </c>
      <c r="E46" s="596"/>
      <c r="F46" s="597" t="s">
        <v>915</v>
      </c>
      <c r="G46" s="598"/>
      <c r="H46" s="270" t="s">
        <v>916</v>
      </c>
      <c r="I46" s="248" t="s">
        <v>823</v>
      </c>
      <c r="J46" s="237"/>
      <c r="K46" s="243"/>
    </row>
    <row r="47" spans="1:11" ht="79.5" customHeight="1" thickBot="1" x14ac:dyDescent="0.4">
      <c r="A47" s="228"/>
      <c r="B47" s="236"/>
      <c r="C47" s="242"/>
      <c r="D47" s="595" t="s">
        <v>724</v>
      </c>
      <c r="E47" s="596"/>
      <c r="F47" s="597" t="s">
        <v>843</v>
      </c>
      <c r="G47" s="598"/>
      <c r="H47" s="468" t="s">
        <v>917</v>
      </c>
      <c r="I47" s="248" t="s">
        <v>823</v>
      </c>
      <c r="J47" s="237"/>
      <c r="K47" s="243"/>
    </row>
    <row r="48" spans="1:11" ht="83.25" customHeight="1" thickBot="1" x14ac:dyDescent="0.4">
      <c r="A48" s="228"/>
      <c r="B48" s="236"/>
      <c r="C48" s="242"/>
      <c r="D48" s="595" t="s">
        <v>751</v>
      </c>
      <c r="E48" s="596"/>
      <c r="F48" s="603" t="s">
        <v>918</v>
      </c>
      <c r="G48" s="598"/>
      <c r="H48" s="223" t="s">
        <v>919</v>
      </c>
      <c r="I48" s="248" t="s">
        <v>823</v>
      </c>
      <c r="J48" s="237"/>
      <c r="K48" s="243"/>
    </row>
    <row r="49" spans="1:11" ht="66.75" customHeight="1" thickBot="1" x14ac:dyDescent="0.4">
      <c r="A49" s="228"/>
      <c r="B49" s="236"/>
      <c r="C49" s="242"/>
      <c r="D49" s="595" t="s">
        <v>725</v>
      </c>
      <c r="E49" s="596"/>
      <c r="F49" s="597" t="s">
        <v>849</v>
      </c>
      <c r="G49" s="598"/>
      <c r="H49" s="270" t="s">
        <v>920</v>
      </c>
      <c r="I49" s="248" t="s">
        <v>823</v>
      </c>
      <c r="J49" s="237"/>
      <c r="K49" s="243"/>
    </row>
    <row r="50" spans="1:11" ht="68.25" customHeight="1" thickBot="1" x14ac:dyDescent="0.4">
      <c r="A50" s="228"/>
      <c r="B50" s="236"/>
      <c r="C50" s="242"/>
      <c r="D50" s="599" t="s">
        <v>753</v>
      </c>
      <c r="E50" s="600"/>
      <c r="F50" s="597" t="s">
        <v>921</v>
      </c>
      <c r="G50" s="598"/>
      <c r="H50" s="270" t="s">
        <v>922</v>
      </c>
      <c r="I50" s="248" t="s">
        <v>823</v>
      </c>
      <c r="J50" s="237"/>
      <c r="K50" s="243"/>
    </row>
    <row r="51" spans="1:11" ht="72.75" customHeight="1" thickBot="1" x14ac:dyDescent="0.4">
      <c r="A51" s="228"/>
      <c r="B51" s="236"/>
      <c r="C51" s="242"/>
      <c r="D51" s="601" t="s">
        <v>708</v>
      </c>
      <c r="E51" s="602"/>
      <c r="F51" s="597" t="s">
        <v>831</v>
      </c>
      <c r="G51" s="598"/>
      <c r="H51" s="270" t="s">
        <v>923</v>
      </c>
      <c r="I51" s="248" t="s">
        <v>823</v>
      </c>
      <c r="J51" s="237"/>
      <c r="K51" s="243"/>
    </row>
    <row r="52" spans="1:11" ht="31.5" customHeight="1" thickBot="1" x14ac:dyDescent="0.4">
      <c r="A52" s="228"/>
      <c r="B52" s="236"/>
      <c r="C52" s="241"/>
      <c r="D52" s="593"/>
      <c r="E52" s="594"/>
      <c r="F52" s="592" t="s">
        <v>727</v>
      </c>
      <c r="G52" s="592"/>
      <c r="H52" s="592"/>
      <c r="I52" s="248" t="s">
        <v>823</v>
      </c>
      <c r="J52" s="237"/>
      <c r="K52" s="243"/>
    </row>
    <row r="53" spans="1:11" ht="200.15" customHeight="1" x14ac:dyDescent="0.35">
      <c r="A53" s="228"/>
      <c r="B53" s="236"/>
      <c r="C53" s="241"/>
      <c r="D53" s="649" t="s">
        <v>782</v>
      </c>
      <c r="E53" s="649"/>
      <c r="F53" s="603" t="s">
        <v>948</v>
      </c>
      <c r="G53" s="648"/>
      <c r="H53" s="598"/>
      <c r="I53" s="248" t="s">
        <v>823</v>
      </c>
      <c r="J53" s="237"/>
      <c r="K53" s="243"/>
    </row>
    <row r="54" spans="1:11" ht="60" customHeight="1" thickBot="1" x14ac:dyDescent="0.4">
      <c r="A54" s="228"/>
      <c r="B54" s="236"/>
      <c r="C54" s="239"/>
      <c r="D54" s="250" t="s">
        <v>762</v>
      </c>
      <c r="E54" s="251"/>
      <c r="F54" s="239"/>
      <c r="G54" s="239"/>
      <c r="H54" s="239"/>
      <c r="I54" s="239"/>
      <c r="J54" s="237"/>
    </row>
    <row r="55" spans="1:11" ht="27.75" customHeight="1" thickBot="1" x14ac:dyDescent="0.4">
      <c r="A55" s="228"/>
      <c r="B55" s="236"/>
      <c r="C55" s="239"/>
      <c r="D55" s="239" t="s">
        <v>60</v>
      </c>
      <c r="E55" s="632" t="s">
        <v>730</v>
      </c>
      <c r="F55" s="633"/>
      <c r="G55" s="633"/>
      <c r="H55" s="634"/>
      <c r="I55" s="239"/>
      <c r="J55" s="237"/>
    </row>
    <row r="56" spans="1:11" ht="21.75" customHeight="1" thickBot="1" x14ac:dyDescent="0.4">
      <c r="A56" s="228"/>
      <c r="B56" s="236"/>
      <c r="C56" s="239"/>
      <c r="D56" s="239" t="s">
        <v>62</v>
      </c>
      <c r="E56" s="635" t="s">
        <v>659</v>
      </c>
      <c r="F56" s="630"/>
      <c r="G56" s="630"/>
      <c r="H56" s="631"/>
      <c r="I56" s="239"/>
      <c r="J56" s="237"/>
    </row>
    <row r="57" spans="1:11" ht="14.25" customHeight="1" x14ac:dyDescent="0.35">
      <c r="A57" s="228"/>
      <c r="B57" s="236"/>
      <c r="C57" s="239"/>
      <c r="D57" s="239"/>
      <c r="E57" s="239"/>
      <c r="F57" s="239"/>
      <c r="G57" s="239"/>
      <c r="H57" s="239"/>
      <c r="I57" s="239"/>
      <c r="J57" s="237"/>
    </row>
    <row r="58" spans="1:11" ht="24" customHeight="1" thickBot="1" x14ac:dyDescent="0.4">
      <c r="A58" s="228"/>
      <c r="B58" s="236"/>
      <c r="C58" s="247"/>
      <c r="D58" s="620" t="s">
        <v>247</v>
      </c>
      <c r="E58" s="620"/>
      <c r="F58" s="620" t="s">
        <v>251</v>
      </c>
      <c r="G58" s="620"/>
      <c r="H58" s="241" t="s">
        <v>252</v>
      </c>
      <c r="I58" s="241" t="s">
        <v>225</v>
      </c>
      <c r="J58" s="237"/>
      <c r="K58" s="243"/>
    </row>
    <row r="59" spans="1:11" ht="54" customHeight="1" x14ac:dyDescent="0.35">
      <c r="A59" s="228"/>
      <c r="B59" s="236"/>
      <c r="C59" s="242" t="s">
        <v>275</v>
      </c>
      <c r="D59" s="617" t="s">
        <v>746</v>
      </c>
      <c r="E59" s="618"/>
      <c r="F59" s="619" t="s">
        <v>808</v>
      </c>
      <c r="G59" s="619"/>
      <c r="H59" s="465" t="s">
        <v>847</v>
      </c>
      <c r="I59" s="265"/>
      <c r="J59" s="237"/>
      <c r="K59" s="243"/>
    </row>
    <row r="60" spans="1:11" ht="168.75" customHeight="1" x14ac:dyDescent="0.35">
      <c r="A60" s="228"/>
      <c r="B60" s="236"/>
      <c r="C60" s="242"/>
      <c r="D60" s="595" t="s">
        <v>719</v>
      </c>
      <c r="E60" s="596"/>
      <c r="F60" s="597" t="s">
        <v>924</v>
      </c>
      <c r="G60" s="598"/>
      <c r="H60" s="470" t="s">
        <v>925</v>
      </c>
      <c r="I60" s="265" t="s">
        <v>823</v>
      </c>
      <c r="J60" s="237"/>
      <c r="K60" s="243"/>
    </row>
    <row r="61" spans="1:11" ht="72" customHeight="1" thickBot="1" x14ac:dyDescent="0.4">
      <c r="A61" s="228"/>
      <c r="B61" s="236"/>
      <c r="C61" s="242"/>
      <c r="D61" s="595" t="s">
        <v>748</v>
      </c>
      <c r="E61" s="596"/>
      <c r="F61" s="597" t="s">
        <v>808</v>
      </c>
      <c r="G61" s="598"/>
      <c r="H61" s="466" t="s">
        <v>926</v>
      </c>
      <c r="I61" s="265" t="s">
        <v>823</v>
      </c>
      <c r="J61" s="237"/>
      <c r="K61" s="243"/>
    </row>
    <row r="62" spans="1:11" ht="147.75" customHeight="1" x14ac:dyDescent="0.35">
      <c r="A62" s="228"/>
      <c r="B62" s="236"/>
      <c r="C62" s="242"/>
      <c r="D62" s="595" t="s">
        <v>720</v>
      </c>
      <c r="E62" s="596"/>
      <c r="F62" s="604" t="s">
        <v>927</v>
      </c>
      <c r="G62" s="605"/>
      <c r="H62" s="470" t="s">
        <v>928</v>
      </c>
      <c r="I62" s="265" t="s">
        <v>823</v>
      </c>
      <c r="J62" s="237"/>
      <c r="K62" s="243"/>
    </row>
    <row r="63" spans="1:11" ht="150" customHeight="1" x14ac:dyDescent="0.35">
      <c r="A63" s="228"/>
      <c r="B63" s="236"/>
      <c r="C63" s="242"/>
      <c r="D63" s="606" t="s">
        <v>721</v>
      </c>
      <c r="E63" s="607"/>
      <c r="F63" s="597" t="s">
        <v>929</v>
      </c>
      <c r="G63" s="598"/>
      <c r="H63" s="470" t="s">
        <v>930</v>
      </c>
      <c r="I63" s="265" t="s">
        <v>823</v>
      </c>
      <c r="J63" s="237"/>
      <c r="K63" s="243"/>
    </row>
    <row r="64" spans="1:11" ht="100.5" customHeight="1" x14ac:dyDescent="0.35">
      <c r="A64" s="228"/>
      <c r="B64" s="236"/>
      <c r="C64" s="242"/>
      <c r="D64" s="606" t="s">
        <v>722</v>
      </c>
      <c r="E64" s="607"/>
      <c r="F64" s="604" t="s">
        <v>931</v>
      </c>
      <c r="G64" s="605"/>
      <c r="H64" s="470" t="s">
        <v>932</v>
      </c>
      <c r="I64" s="266" t="s">
        <v>823</v>
      </c>
      <c r="J64" s="237"/>
      <c r="K64" s="243"/>
    </row>
    <row r="65" spans="1:11" ht="129.75" customHeight="1" x14ac:dyDescent="0.35">
      <c r="A65" s="228"/>
      <c r="B65" s="236"/>
      <c r="C65" s="242"/>
      <c r="D65" s="595" t="s">
        <v>749</v>
      </c>
      <c r="E65" s="596"/>
      <c r="F65" s="597" t="s">
        <v>933</v>
      </c>
      <c r="G65" s="598"/>
      <c r="H65" s="470" t="s">
        <v>934</v>
      </c>
      <c r="I65" s="265" t="s">
        <v>823</v>
      </c>
      <c r="J65" s="237"/>
      <c r="K65" s="243"/>
    </row>
    <row r="66" spans="1:11" ht="78.75" customHeight="1" x14ac:dyDescent="0.35">
      <c r="A66" s="228"/>
      <c r="B66" s="236"/>
      <c r="C66" s="242"/>
      <c r="D66" s="595" t="s">
        <v>750</v>
      </c>
      <c r="E66" s="596"/>
      <c r="F66" s="597" t="s">
        <v>828</v>
      </c>
      <c r="G66" s="598"/>
      <c r="H66" s="470" t="s">
        <v>935</v>
      </c>
      <c r="I66" s="461" t="s">
        <v>824</v>
      </c>
      <c r="J66" s="237"/>
    </row>
    <row r="67" spans="1:11" ht="70.5" customHeight="1" x14ac:dyDescent="0.35">
      <c r="A67" s="228"/>
      <c r="B67" s="236"/>
      <c r="C67" s="242"/>
      <c r="D67" s="595" t="s">
        <v>763</v>
      </c>
      <c r="E67" s="596"/>
      <c r="F67" s="597" t="s">
        <v>936</v>
      </c>
      <c r="G67" s="598"/>
      <c r="H67" s="470" t="s">
        <v>937</v>
      </c>
      <c r="I67" s="265" t="s">
        <v>823</v>
      </c>
      <c r="J67" s="237"/>
    </row>
    <row r="68" spans="1:11" ht="75.75" customHeight="1" x14ac:dyDescent="0.35">
      <c r="A68" s="228"/>
      <c r="B68" s="236"/>
      <c r="C68" s="239"/>
      <c r="D68" s="627" t="s">
        <v>723</v>
      </c>
      <c r="E68" s="596"/>
      <c r="F68" s="597" t="s">
        <v>848</v>
      </c>
      <c r="G68" s="598"/>
      <c r="H68" s="470" t="s">
        <v>938</v>
      </c>
      <c r="I68" s="265" t="s">
        <v>823</v>
      </c>
      <c r="J68" s="237"/>
    </row>
    <row r="69" spans="1:11" ht="97.5" customHeight="1" x14ac:dyDescent="0.35">
      <c r="A69" s="228"/>
      <c r="B69" s="236"/>
      <c r="C69" s="239"/>
      <c r="D69" s="627" t="s">
        <v>724</v>
      </c>
      <c r="E69" s="596"/>
      <c r="F69" s="597" t="s">
        <v>843</v>
      </c>
      <c r="G69" s="598"/>
      <c r="H69" s="470" t="s">
        <v>939</v>
      </c>
      <c r="I69" s="265" t="s">
        <v>823</v>
      </c>
      <c r="J69" s="237"/>
    </row>
    <row r="70" spans="1:11" ht="74.25" customHeight="1" x14ac:dyDescent="0.35">
      <c r="A70" s="228"/>
      <c r="B70" s="236"/>
      <c r="C70" s="239"/>
      <c r="D70" s="627" t="s">
        <v>751</v>
      </c>
      <c r="E70" s="596"/>
      <c r="F70" s="603" t="s">
        <v>940</v>
      </c>
      <c r="G70" s="598"/>
      <c r="H70" s="470" t="s">
        <v>941</v>
      </c>
      <c r="I70" s="265" t="s">
        <v>823</v>
      </c>
      <c r="J70" s="237"/>
    </row>
    <row r="71" spans="1:11" ht="111" customHeight="1" x14ac:dyDescent="0.35">
      <c r="A71" s="228"/>
      <c r="B71" s="236"/>
      <c r="C71" s="239"/>
      <c r="D71" s="627" t="s">
        <v>725</v>
      </c>
      <c r="E71" s="596"/>
      <c r="F71" s="597" t="s">
        <v>849</v>
      </c>
      <c r="G71" s="598"/>
      <c r="H71" s="470" t="s">
        <v>942</v>
      </c>
      <c r="I71" s="265" t="s">
        <v>823</v>
      </c>
      <c r="J71" s="237"/>
    </row>
    <row r="72" spans="1:11" ht="54" customHeight="1" x14ac:dyDescent="0.35">
      <c r="A72" s="228"/>
      <c r="B72" s="236"/>
      <c r="C72" s="239"/>
      <c r="D72" s="660" t="s">
        <v>752</v>
      </c>
      <c r="E72" s="600"/>
      <c r="F72" s="597" t="s">
        <v>846</v>
      </c>
      <c r="G72" s="598"/>
      <c r="H72" s="470" t="s">
        <v>943</v>
      </c>
      <c r="I72" s="265" t="s">
        <v>823</v>
      </c>
      <c r="J72" s="237"/>
    </row>
    <row r="73" spans="1:11" ht="96.75" customHeight="1" x14ac:dyDescent="0.35">
      <c r="A73" s="228"/>
      <c r="B73" s="236"/>
      <c r="C73" s="239"/>
      <c r="D73" s="628" t="s">
        <v>726</v>
      </c>
      <c r="E73" s="628"/>
      <c r="F73" s="597" t="s">
        <v>831</v>
      </c>
      <c r="G73" s="598"/>
      <c r="H73" s="470" t="s">
        <v>944</v>
      </c>
      <c r="I73" s="265" t="s">
        <v>823</v>
      </c>
      <c r="J73" s="237"/>
    </row>
    <row r="74" spans="1:11" ht="17.25" customHeight="1" x14ac:dyDescent="0.35">
      <c r="A74" s="228"/>
      <c r="B74" s="236"/>
      <c r="C74" s="251"/>
      <c r="D74" s="239"/>
      <c r="E74" s="239"/>
      <c r="F74" s="239"/>
      <c r="G74" s="239"/>
      <c r="H74" s="245" t="s">
        <v>727</v>
      </c>
      <c r="I74" s="265" t="s">
        <v>823</v>
      </c>
      <c r="J74" s="237"/>
    </row>
    <row r="75" spans="1:11" ht="22.5" customHeight="1" thickBot="1" x14ac:dyDescent="0.4">
      <c r="A75" s="228"/>
      <c r="B75" s="236"/>
      <c r="C75" s="252"/>
      <c r="D75" s="644" t="s">
        <v>762</v>
      </c>
      <c r="E75" s="644"/>
      <c r="F75" s="644"/>
      <c r="G75" s="644"/>
      <c r="H75" s="644"/>
      <c r="I75" s="644"/>
      <c r="J75" s="237"/>
    </row>
    <row r="76" spans="1:11" ht="24" customHeight="1" thickBot="1" x14ac:dyDescent="0.4">
      <c r="A76" s="228"/>
      <c r="B76" s="236"/>
      <c r="C76" s="239"/>
      <c r="D76" s="239" t="s">
        <v>60</v>
      </c>
      <c r="E76" s="632" t="s">
        <v>817</v>
      </c>
      <c r="F76" s="633"/>
      <c r="G76" s="633"/>
      <c r="H76" s="634"/>
      <c r="I76" s="239"/>
      <c r="J76" s="237"/>
    </row>
    <row r="77" spans="1:11" ht="27" customHeight="1" thickBot="1" x14ac:dyDescent="0.4">
      <c r="A77" s="228"/>
      <c r="B77" s="236"/>
      <c r="C77" s="239"/>
      <c r="D77" s="239" t="s">
        <v>62</v>
      </c>
      <c r="E77" s="629" t="s">
        <v>816</v>
      </c>
      <c r="F77" s="630"/>
      <c r="G77" s="630"/>
      <c r="H77" s="631"/>
      <c r="I77" s="239"/>
      <c r="J77" s="237"/>
    </row>
    <row r="78" spans="1:11" ht="15" customHeight="1" thickBot="1" x14ac:dyDescent="0.4">
      <c r="A78" s="228"/>
      <c r="B78" s="236"/>
      <c r="C78" s="239"/>
      <c r="D78" s="239"/>
      <c r="E78" s="239"/>
      <c r="F78" s="239"/>
      <c r="G78" s="239"/>
      <c r="H78" s="239"/>
      <c r="I78" s="239"/>
      <c r="J78" s="237"/>
    </row>
    <row r="79" spans="1:11" ht="225" customHeight="1" thickBot="1" x14ac:dyDescent="0.4">
      <c r="A79" s="228"/>
      <c r="B79" s="236"/>
      <c r="C79" s="239"/>
      <c r="D79" s="649" t="s">
        <v>850</v>
      </c>
      <c r="E79" s="649"/>
      <c r="F79" s="650" t="s">
        <v>945</v>
      </c>
      <c r="G79" s="651"/>
      <c r="H79" s="651"/>
      <c r="I79" s="652"/>
      <c r="J79" s="237"/>
    </row>
    <row r="80" spans="1:11" ht="27" customHeight="1" x14ac:dyDescent="0.35">
      <c r="A80" s="228"/>
      <c r="B80" s="236"/>
      <c r="C80" s="239"/>
      <c r="D80" s="252"/>
      <c r="E80" s="252"/>
      <c r="F80" s="252"/>
      <c r="G80" s="252"/>
      <c r="H80" s="240"/>
      <c r="I80" s="240"/>
      <c r="J80" s="237"/>
    </row>
    <row r="81" spans="1:10" ht="22.5" customHeight="1" x14ac:dyDescent="0.35">
      <c r="A81" s="228"/>
      <c r="B81" s="236"/>
      <c r="C81" s="239"/>
      <c r="D81" s="239"/>
      <c r="E81" s="239"/>
      <c r="F81" s="239"/>
      <c r="G81" s="239"/>
      <c r="H81" s="245" t="s">
        <v>696</v>
      </c>
      <c r="I81" s="463" t="s">
        <v>823</v>
      </c>
      <c r="J81" s="237"/>
    </row>
    <row r="82" spans="1:10" ht="40.5" customHeight="1" thickBot="1" x14ac:dyDescent="0.4">
      <c r="A82" s="228"/>
      <c r="B82" s="236"/>
      <c r="C82" s="239"/>
      <c r="D82" s="239"/>
      <c r="E82" s="239"/>
      <c r="F82" s="462" t="s">
        <v>794</v>
      </c>
      <c r="G82" s="657" t="s">
        <v>744</v>
      </c>
      <c r="H82" s="658"/>
      <c r="I82" s="659"/>
      <c r="J82" s="237"/>
    </row>
    <row r="83" spans="1:10" ht="60" customHeight="1" thickBot="1" x14ac:dyDescent="0.4">
      <c r="A83" s="228"/>
      <c r="B83" s="253"/>
      <c r="C83" s="254"/>
      <c r="D83" s="254"/>
      <c r="E83" s="254"/>
      <c r="F83" s="254"/>
      <c r="G83" s="254"/>
      <c r="H83" s="255"/>
      <c r="I83" s="255"/>
      <c r="J83" s="256"/>
    </row>
    <row r="84" spans="1:10" ht="24" customHeight="1" thickBot="1" x14ac:dyDescent="0.4">
      <c r="A84" s="228"/>
      <c r="D84" s="656" t="s">
        <v>773</v>
      </c>
      <c r="E84" s="656"/>
      <c r="F84" s="656"/>
      <c r="G84" s="656"/>
    </row>
    <row r="85" spans="1:10" ht="23" x14ac:dyDescent="0.35">
      <c r="A85" s="228"/>
      <c r="D85" s="257" t="s">
        <v>769</v>
      </c>
      <c r="E85" s="653" t="s">
        <v>774</v>
      </c>
      <c r="F85" s="654"/>
      <c r="G85" s="655"/>
      <c r="H85" s="258"/>
    </row>
    <row r="86" spans="1:10" ht="14.5" x14ac:dyDescent="0.35">
      <c r="A86" s="228"/>
      <c r="D86" s="259" t="s">
        <v>770</v>
      </c>
      <c r="E86" s="653" t="s">
        <v>775</v>
      </c>
      <c r="F86" s="654"/>
      <c r="G86" s="655"/>
      <c r="H86" s="258"/>
    </row>
    <row r="87" spans="1:10" ht="23" x14ac:dyDescent="0.35">
      <c r="A87" s="228"/>
      <c r="D87" s="259" t="s">
        <v>771</v>
      </c>
      <c r="E87" s="653" t="s">
        <v>776</v>
      </c>
      <c r="F87" s="654"/>
      <c r="G87" s="655"/>
      <c r="H87" s="258"/>
    </row>
    <row r="88" spans="1:10" ht="23" x14ac:dyDescent="0.35">
      <c r="A88" s="228"/>
      <c r="D88" s="259" t="s">
        <v>772</v>
      </c>
      <c r="E88" s="653" t="s">
        <v>777</v>
      </c>
      <c r="F88" s="654"/>
      <c r="G88" s="655"/>
      <c r="H88" s="258"/>
    </row>
    <row r="89" spans="1:10" ht="37.5" customHeight="1" x14ac:dyDescent="0.35">
      <c r="A89" s="228"/>
      <c r="D89" s="259" t="s">
        <v>785</v>
      </c>
      <c r="E89" s="653" t="s">
        <v>778</v>
      </c>
      <c r="F89" s="654"/>
      <c r="G89" s="655"/>
      <c r="H89" s="258"/>
    </row>
    <row r="90" spans="1:10" ht="23.5" thickBot="1" x14ac:dyDescent="0.4">
      <c r="A90" s="228"/>
      <c r="D90" s="260" t="s">
        <v>224</v>
      </c>
      <c r="E90" s="653" t="s">
        <v>779</v>
      </c>
      <c r="F90" s="654"/>
      <c r="G90" s="655"/>
      <c r="H90" s="258"/>
    </row>
    <row r="91" spans="1:10" ht="60" customHeight="1" x14ac:dyDescent="0.35">
      <c r="A91" s="228"/>
    </row>
    <row r="92" spans="1:10" ht="60" customHeight="1" x14ac:dyDescent="0.35">
      <c r="A92" s="228"/>
    </row>
  </sheetData>
  <mergeCells count="122">
    <mergeCell ref="F53:H53"/>
    <mergeCell ref="D53:E53"/>
    <mergeCell ref="F79:I79"/>
    <mergeCell ref="E90:G90"/>
    <mergeCell ref="D84:G84"/>
    <mergeCell ref="E85:G85"/>
    <mergeCell ref="E86:G86"/>
    <mergeCell ref="E87:G87"/>
    <mergeCell ref="E88:G88"/>
    <mergeCell ref="E89:G89"/>
    <mergeCell ref="G82:I82"/>
    <mergeCell ref="D68:E68"/>
    <mergeCell ref="D70:E70"/>
    <mergeCell ref="F69:G69"/>
    <mergeCell ref="F68:G68"/>
    <mergeCell ref="D69:E69"/>
    <mergeCell ref="F70:G70"/>
    <mergeCell ref="D71:E71"/>
    <mergeCell ref="F71:G71"/>
    <mergeCell ref="D79:E79"/>
    <mergeCell ref="D72:E72"/>
    <mergeCell ref="F72:G72"/>
    <mergeCell ref="D75:I75"/>
    <mergeCell ref="E76:H76"/>
    <mergeCell ref="C3:I3"/>
    <mergeCell ref="C4:I4"/>
    <mergeCell ref="C30:H30"/>
    <mergeCell ref="D8:E8"/>
    <mergeCell ref="D7:E7"/>
    <mergeCell ref="F7:G7"/>
    <mergeCell ref="F8:G8"/>
    <mergeCell ref="E27:H27"/>
    <mergeCell ref="E28:H28"/>
    <mergeCell ref="D26:I26"/>
    <mergeCell ref="D9:E9"/>
    <mergeCell ref="F9:G9"/>
    <mergeCell ref="F18:G18"/>
    <mergeCell ref="D19:E19"/>
    <mergeCell ref="F19:G19"/>
    <mergeCell ref="D20:E20"/>
    <mergeCell ref="F20:G20"/>
    <mergeCell ref="D21:E21"/>
    <mergeCell ref="F21:G21"/>
    <mergeCell ref="D16:E16"/>
    <mergeCell ref="F16:G16"/>
    <mergeCell ref="D17:E17"/>
    <mergeCell ref="F17:G17"/>
    <mergeCell ref="D18:E18"/>
    <mergeCell ref="E77:H77"/>
    <mergeCell ref="D73:E73"/>
    <mergeCell ref="F73:G73"/>
    <mergeCell ref="E55:H55"/>
    <mergeCell ref="E56:H56"/>
    <mergeCell ref="D58:E58"/>
    <mergeCell ref="F58:G58"/>
    <mergeCell ref="D63:E63"/>
    <mergeCell ref="F63:G63"/>
    <mergeCell ref="D67:E67"/>
    <mergeCell ref="F67:G67"/>
    <mergeCell ref="F59:G59"/>
    <mergeCell ref="D59:E59"/>
    <mergeCell ref="D60:E60"/>
    <mergeCell ref="D61:E61"/>
    <mergeCell ref="D62:E62"/>
    <mergeCell ref="F60:G60"/>
    <mergeCell ref="F61:G61"/>
    <mergeCell ref="F62:G62"/>
    <mergeCell ref="D64:E64"/>
    <mergeCell ref="F64:G64"/>
    <mergeCell ref="D65:E65"/>
    <mergeCell ref="F65:G65"/>
    <mergeCell ref="D66:E66"/>
    <mergeCell ref="F66:G66"/>
    <mergeCell ref="D13:E13"/>
    <mergeCell ref="F13:G13"/>
    <mergeCell ref="D14:E14"/>
    <mergeCell ref="F14:G14"/>
    <mergeCell ref="D15:E15"/>
    <mergeCell ref="F15:G15"/>
    <mergeCell ref="D10:E10"/>
    <mergeCell ref="F10:G10"/>
    <mergeCell ref="D11:E11"/>
    <mergeCell ref="F11:G11"/>
    <mergeCell ref="D12:E12"/>
    <mergeCell ref="F12:G12"/>
    <mergeCell ref="D43:E43"/>
    <mergeCell ref="F43:G43"/>
    <mergeCell ref="D44:E44"/>
    <mergeCell ref="F44:G44"/>
    <mergeCell ref="D45:E45"/>
    <mergeCell ref="F45:G45"/>
    <mergeCell ref="D22:E22"/>
    <mergeCell ref="F22:G22"/>
    <mergeCell ref="D38:E38"/>
    <mergeCell ref="F38:G38"/>
    <mergeCell ref="D39:E39"/>
    <mergeCell ref="F39:G39"/>
    <mergeCell ref="D40:E40"/>
    <mergeCell ref="F40:G40"/>
    <mergeCell ref="D41:E41"/>
    <mergeCell ref="F41:G41"/>
    <mergeCell ref="D42:E42"/>
    <mergeCell ref="F42:G42"/>
    <mergeCell ref="D31:I34"/>
    <mergeCell ref="D37:E37"/>
    <mergeCell ref="F37:G37"/>
    <mergeCell ref="D36:E36"/>
    <mergeCell ref="F36:G36"/>
    <mergeCell ref="F52:H52"/>
    <mergeCell ref="D52:E52"/>
    <mergeCell ref="D49:E49"/>
    <mergeCell ref="F49:G49"/>
    <mergeCell ref="D50:E50"/>
    <mergeCell ref="F50:G50"/>
    <mergeCell ref="D51:E51"/>
    <mergeCell ref="F51:G51"/>
    <mergeCell ref="D46:E46"/>
    <mergeCell ref="F46:G46"/>
    <mergeCell ref="D47:E47"/>
    <mergeCell ref="F47:G47"/>
    <mergeCell ref="D48:E48"/>
    <mergeCell ref="F48:G48"/>
  </mergeCells>
  <hyperlinks>
    <hyperlink ref="E28" r:id="rId1" xr:uid="{00000000-0004-0000-0400-000000000000}"/>
    <hyperlink ref="E56" r:id="rId2" xr:uid="{00000000-0004-0000-0400-000001000000}"/>
    <hyperlink ref="E77" r:id="rId3" xr:uid="{00000000-0004-0000-0400-000002000000}"/>
  </hyperlinks>
  <pageMargins left="0.2" right="0.21" top="0.17" bottom="0.17" header="0.17" footer="0.17"/>
  <pageSetup scale="40" fitToWidth="0" fitToHeight="0" orientation="landscape"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K21"/>
  <sheetViews>
    <sheetView zoomScale="70" zoomScaleNormal="70" zoomScalePageLayoutView="70" workbookViewId="0">
      <selection activeCell="K11" sqref="K11"/>
    </sheetView>
  </sheetViews>
  <sheetFormatPr defaultColWidth="9.1796875" defaultRowHeight="14.5" x14ac:dyDescent="0.35"/>
  <cols>
    <col min="1" max="1" width="1.453125" style="160" customWidth="1"/>
    <col min="2" max="2" width="1.81640625" style="160" customWidth="1"/>
    <col min="3" max="3" width="13.453125" style="160" customWidth="1"/>
    <col min="4" max="4" width="11.453125" style="160" customWidth="1"/>
    <col min="5" max="5" width="7.453125" style="160" customWidth="1"/>
    <col min="6" max="6" width="29.81640625" style="160" hidden="1" customWidth="1"/>
    <col min="7" max="7" width="151.453125" style="160" customWidth="1"/>
    <col min="8" max="8" width="50" style="160" customWidth="1"/>
    <col min="9" max="10" width="1.453125" style="160" customWidth="1"/>
    <col min="11" max="16384" width="9.1796875" style="160"/>
  </cols>
  <sheetData>
    <row r="1" spans="2:11" ht="15" thickBot="1" x14ac:dyDescent="0.4"/>
    <row r="2" spans="2:11" ht="15" thickBot="1" x14ac:dyDescent="0.4">
      <c r="B2" s="161"/>
      <c r="C2" s="162"/>
      <c r="D2" s="162"/>
      <c r="E2" s="162"/>
      <c r="F2" s="162"/>
      <c r="G2" s="162"/>
      <c r="H2" s="162"/>
      <c r="I2" s="163"/>
    </row>
    <row r="3" spans="2:11" ht="20.5" thickBot="1" x14ac:dyDescent="0.4">
      <c r="B3" s="164"/>
      <c r="C3" s="665" t="s">
        <v>239</v>
      </c>
      <c r="D3" s="666"/>
      <c r="E3" s="666"/>
      <c r="F3" s="666"/>
      <c r="G3" s="666"/>
      <c r="H3" s="667"/>
      <c r="I3" s="165"/>
    </row>
    <row r="4" spans="2:11" x14ac:dyDescent="0.35">
      <c r="B4" s="166"/>
      <c r="C4" s="668" t="s">
        <v>240</v>
      </c>
      <c r="D4" s="668"/>
      <c r="E4" s="668"/>
      <c r="F4" s="668"/>
      <c r="G4" s="668"/>
      <c r="H4" s="668"/>
      <c r="I4" s="37"/>
    </row>
    <row r="5" spans="2:11" x14ac:dyDescent="0.35">
      <c r="B5" s="166"/>
      <c r="C5" s="669"/>
      <c r="D5" s="669"/>
      <c r="E5" s="669"/>
      <c r="F5" s="669"/>
      <c r="G5" s="669"/>
      <c r="H5" s="669"/>
      <c r="I5" s="37"/>
    </row>
    <row r="6" spans="2:11" ht="15" thickBot="1" x14ac:dyDescent="0.4">
      <c r="B6" s="166"/>
      <c r="C6" s="674" t="s">
        <v>241</v>
      </c>
      <c r="D6" s="674"/>
      <c r="E6" s="38"/>
      <c r="F6" s="38"/>
      <c r="G6" s="38"/>
      <c r="H6" s="38"/>
      <c r="I6" s="37"/>
    </row>
    <row r="7" spans="2:11" ht="26.5" thickBot="1" x14ac:dyDescent="0.4">
      <c r="B7" s="166"/>
      <c r="C7" s="167" t="s">
        <v>238</v>
      </c>
      <c r="D7" s="670" t="s">
        <v>662</v>
      </c>
      <c r="E7" s="671"/>
      <c r="F7" s="168" t="s">
        <v>236</v>
      </c>
      <c r="G7" s="169" t="s">
        <v>268</v>
      </c>
      <c r="H7" s="168" t="s">
        <v>663</v>
      </c>
      <c r="I7" s="37"/>
    </row>
    <row r="8" spans="2:11" ht="130.5" customHeight="1" thickBot="1" x14ac:dyDescent="0.4">
      <c r="B8" s="166"/>
      <c r="C8" s="157" t="s">
        <v>664</v>
      </c>
      <c r="D8" s="672" t="s">
        <v>665</v>
      </c>
      <c r="E8" s="673"/>
      <c r="F8" s="170" t="s">
        <v>666</v>
      </c>
      <c r="G8" s="352" t="s">
        <v>822</v>
      </c>
      <c r="H8" s="261" t="s">
        <v>797</v>
      </c>
      <c r="I8" s="37"/>
    </row>
    <row r="9" spans="2:11" ht="129" customHeight="1" thickBot="1" x14ac:dyDescent="0.4">
      <c r="B9" s="166"/>
      <c r="C9" s="661" t="s">
        <v>799</v>
      </c>
      <c r="D9" s="675" t="s">
        <v>667</v>
      </c>
      <c r="E9" s="676"/>
      <c r="F9" s="171" t="s">
        <v>668</v>
      </c>
      <c r="G9" s="272" t="s">
        <v>882</v>
      </c>
      <c r="H9" s="172" t="s">
        <v>669</v>
      </c>
      <c r="I9" s="37"/>
    </row>
    <row r="10" spans="2:11" ht="409.5" customHeight="1" x14ac:dyDescent="0.35">
      <c r="B10" s="166"/>
      <c r="C10" s="662"/>
      <c r="D10" s="677" t="s">
        <v>670</v>
      </c>
      <c r="E10" s="678"/>
      <c r="F10" s="173" t="s">
        <v>671</v>
      </c>
      <c r="G10" s="214" t="s">
        <v>812</v>
      </c>
      <c r="H10" s="174" t="s">
        <v>798</v>
      </c>
      <c r="I10" s="37"/>
    </row>
    <row r="11" spans="2:11" ht="120" customHeight="1" thickBot="1" x14ac:dyDescent="0.4">
      <c r="B11" s="166"/>
      <c r="C11" s="663"/>
      <c r="D11" s="679" t="s">
        <v>672</v>
      </c>
      <c r="E11" s="680"/>
      <c r="F11" s="175" t="s">
        <v>673</v>
      </c>
      <c r="G11" s="354" t="s">
        <v>811</v>
      </c>
      <c r="H11" s="176" t="s">
        <v>674</v>
      </c>
      <c r="I11" s="37"/>
      <c r="K11" s="478"/>
    </row>
    <row r="12" spans="2:11" ht="114" customHeight="1" x14ac:dyDescent="0.35">
      <c r="B12" s="166"/>
      <c r="C12" s="661" t="s">
        <v>800</v>
      </c>
      <c r="D12" s="675" t="s">
        <v>675</v>
      </c>
      <c r="E12" s="681"/>
      <c r="F12" s="177" t="s">
        <v>676</v>
      </c>
      <c r="G12" s="354" t="s">
        <v>813</v>
      </c>
      <c r="H12" s="262" t="s">
        <v>801</v>
      </c>
      <c r="I12" s="37"/>
    </row>
    <row r="13" spans="2:11" ht="133.5" customHeight="1" thickBot="1" x14ac:dyDescent="0.4">
      <c r="B13" s="166"/>
      <c r="C13" s="664"/>
      <c r="D13" s="679" t="s">
        <v>677</v>
      </c>
      <c r="E13" s="682"/>
      <c r="F13" s="175" t="s">
        <v>678</v>
      </c>
      <c r="G13" s="351" t="s">
        <v>883</v>
      </c>
      <c r="H13" s="263" t="s">
        <v>786</v>
      </c>
      <c r="I13" s="37"/>
    </row>
    <row r="14" spans="2:11" ht="337" customHeight="1" x14ac:dyDescent="0.35">
      <c r="B14" s="166"/>
      <c r="C14" s="159" t="s">
        <v>802</v>
      </c>
      <c r="D14" s="686" t="s">
        <v>679</v>
      </c>
      <c r="E14" s="687"/>
      <c r="F14" s="178" t="s">
        <v>680</v>
      </c>
      <c r="G14" s="214" t="s">
        <v>884</v>
      </c>
      <c r="H14" s="273" t="s">
        <v>787</v>
      </c>
      <c r="I14" s="37"/>
    </row>
    <row r="15" spans="2:11" ht="328" customHeight="1" x14ac:dyDescent="0.35">
      <c r="B15" s="166"/>
      <c r="C15" s="179"/>
      <c r="D15" s="677" t="s">
        <v>681</v>
      </c>
      <c r="E15" s="678"/>
      <c r="F15" s="173" t="s">
        <v>682</v>
      </c>
      <c r="G15" s="276" t="s">
        <v>885</v>
      </c>
      <c r="H15" s="275" t="s">
        <v>804</v>
      </c>
      <c r="I15" s="37"/>
    </row>
    <row r="16" spans="2:11" ht="82.5" customHeight="1" thickBot="1" x14ac:dyDescent="0.4">
      <c r="B16" s="166"/>
      <c r="C16" s="180"/>
      <c r="D16" s="679" t="s">
        <v>761</v>
      </c>
      <c r="E16" s="682"/>
      <c r="F16" s="181" t="s">
        <v>683</v>
      </c>
      <c r="G16" s="278" t="s">
        <v>887</v>
      </c>
      <c r="H16" s="274" t="s">
        <v>803</v>
      </c>
      <c r="I16" s="37"/>
    </row>
    <row r="17" spans="2:9" ht="409.5" customHeight="1" x14ac:dyDescent="0.35">
      <c r="B17" s="166"/>
      <c r="C17" s="277" t="s">
        <v>805</v>
      </c>
      <c r="D17" s="675" t="s">
        <v>684</v>
      </c>
      <c r="E17" s="681"/>
      <c r="F17" s="171" t="s">
        <v>685</v>
      </c>
      <c r="G17" s="214" t="s">
        <v>832</v>
      </c>
      <c r="H17" s="172" t="s">
        <v>686</v>
      </c>
      <c r="I17" s="37"/>
    </row>
    <row r="18" spans="2:9" ht="148.5" customHeight="1" x14ac:dyDescent="0.35">
      <c r="B18" s="166"/>
      <c r="C18" s="179"/>
      <c r="D18" s="677" t="s">
        <v>687</v>
      </c>
      <c r="E18" s="683"/>
      <c r="F18" s="182" t="s">
        <v>688</v>
      </c>
      <c r="G18" s="278" t="s">
        <v>886</v>
      </c>
      <c r="H18" s="183" t="s">
        <v>689</v>
      </c>
      <c r="I18" s="37"/>
    </row>
    <row r="19" spans="2:9" ht="153.65" customHeight="1" x14ac:dyDescent="0.35">
      <c r="B19" s="166"/>
      <c r="C19" s="179"/>
      <c r="D19" s="677" t="s">
        <v>690</v>
      </c>
      <c r="E19" s="678"/>
      <c r="F19" s="182" t="s">
        <v>691</v>
      </c>
      <c r="G19" s="354" t="s">
        <v>810</v>
      </c>
      <c r="H19" s="183" t="s">
        <v>692</v>
      </c>
      <c r="I19" s="37"/>
    </row>
    <row r="20" spans="2:9" ht="409.5" x14ac:dyDescent="0.35">
      <c r="B20" s="166"/>
      <c r="C20" s="179"/>
      <c r="D20" s="684" t="s">
        <v>693</v>
      </c>
      <c r="E20" s="685"/>
      <c r="F20" s="184" t="s">
        <v>694</v>
      </c>
      <c r="G20" s="172" t="s">
        <v>896</v>
      </c>
      <c r="H20" s="185" t="s">
        <v>695</v>
      </c>
      <c r="I20" s="37"/>
    </row>
    <row r="21" spans="2:9" ht="15" thickBot="1" x14ac:dyDescent="0.4">
      <c r="B21" s="186"/>
      <c r="C21" s="25"/>
      <c r="D21" s="25"/>
      <c r="E21" s="25"/>
      <c r="F21" s="25"/>
      <c r="G21" s="25"/>
      <c r="H21" s="25"/>
      <c r="I21" s="39"/>
    </row>
  </sheetData>
  <mergeCells count="20">
    <mergeCell ref="D19:E19"/>
    <mergeCell ref="D13:E13"/>
    <mergeCell ref="D18:E18"/>
    <mergeCell ref="D16:E16"/>
    <mergeCell ref="D20:E20"/>
    <mergeCell ref="D14:E14"/>
    <mergeCell ref="D15:E15"/>
    <mergeCell ref="D17:E17"/>
    <mergeCell ref="C9:C11"/>
    <mergeCell ref="C12:C13"/>
    <mergeCell ref="C3:H3"/>
    <mergeCell ref="C4:H4"/>
    <mergeCell ref="C5:H5"/>
    <mergeCell ref="D7:E7"/>
    <mergeCell ref="D8:E8"/>
    <mergeCell ref="C6:D6"/>
    <mergeCell ref="D9:E9"/>
    <mergeCell ref="D10:E10"/>
    <mergeCell ref="D11:E11"/>
    <mergeCell ref="D12:E12"/>
  </mergeCells>
  <pageMargins left="0.25" right="0.25" top="0.17" bottom="0.17" header="0.17" footer="0.17"/>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E29"/>
  <sheetViews>
    <sheetView topLeftCell="A18" zoomScaleNormal="85" zoomScalePageLayoutView="85" workbookViewId="0">
      <selection activeCell="D16" sqref="D16"/>
    </sheetView>
  </sheetViews>
  <sheetFormatPr defaultColWidth="9.1796875" defaultRowHeight="14.5" x14ac:dyDescent="0.35"/>
  <cols>
    <col min="1" max="1" width="1.453125" customWidth="1"/>
    <col min="2" max="2" width="2" customWidth="1"/>
    <col min="3" max="3" width="47" customWidth="1"/>
    <col min="4" max="4" width="139" customWidth="1"/>
    <col min="5" max="5" width="20.81640625" customWidth="1"/>
    <col min="6" max="6" width="1.453125" customWidth="1"/>
  </cols>
  <sheetData>
    <row r="1" spans="2:5" ht="15" thickBot="1" x14ac:dyDescent="0.4"/>
    <row r="2" spans="2:5" ht="15" thickBot="1" x14ac:dyDescent="0.4">
      <c r="B2" s="57"/>
      <c r="C2" s="35"/>
      <c r="D2" s="35"/>
      <c r="E2" s="36"/>
    </row>
    <row r="3" spans="2:5" ht="18" thickBot="1" x14ac:dyDescent="0.4">
      <c r="B3" s="58"/>
      <c r="C3" s="689" t="s">
        <v>253</v>
      </c>
      <c r="D3" s="690"/>
      <c r="E3" s="59"/>
    </row>
    <row r="4" spans="2:5" x14ac:dyDescent="0.35">
      <c r="B4" s="58"/>
      <c r="C4" s="60"/>
      <c r="D4" s="60"/>
      <c r="E4" s="59"/>
    </row>
    <row r="5" spans="2:5" ht="15" thickBot="1" x14ac:dyDescent="0.4">
      <c r="B5" s="58"/>
      <c r="C5" s="61" t="s">
        <v>281</v>
      </c>
      <c r="D5" s="60"/>
      <c r="E5" s="59"/>
    </row>
    <row r="6" spans="2:5" ht="15" thickBot="1" x14ac:dyDescent="0.4">
      <c r="B6" s="58"/>
      <c r="C6" s="67" t="s">
        <v>254</v>
      </c>
      <c r="D6" s="68" t="s">
        <v>255</v>
      </c>
      <c r="E6" s="59"/>
    </row>
    <row r="7" spans="2:5" ht="169" thickBot="1" x14ac:dyDescent="0.4">
      <c r="B7" s="58"/>
      <c r="C7" s="62" t="s">
        <v>806</v>
      </c>
      <c r="D7" s="217" t="s">
        <v>873</v>
      </c>
      <c r="E7" s="59"/>
    </row>
    <row r="8" spans="2:5" ht="141" thickBot="1" x14ac:dyDescent="0.4">
      <c r="B8" s="58"/>
      <c r="C8" s="63" t="s">
        <v>285</v>
      </c>
      <c r="D8" s="217" t="s">
        <v>874</v>
      </c>
      <c r="E8" s="59"/>
    </row>
    <row r="9" spans="2:5" ht="85" thickBot="1" x14ac:dyDescent="0.4">
      <c r="B9" s="58"/>
      <c r="C9" s="64" t="s">
        <v>256</v>
      </c>
      <c r="D9" s="475" t="s">
        <v>875</v>
      </c>
      <c r="E9" s="59"/>
    </row>
    <row r="10" spans="2:5" ht="93.65" customHeight="1" thickBot="1" x14ac:dyDescent="0.4">
      <c r="B10" s="58"/>
      <c r="C10" s="62" t="s">
        <v>269</v>
      </c>
      <c r="D10" s="353" t="s">
        <v>876</v>
      </c>
      <c r="E10" s="59"/>
    </row>
    <row r="11" spans="2:5" x14ac:dyDescent="0.35">
      <c r="B11" s="58"/>
      <c r="C11" s="60"/>
      <c r="D11" s="60"/>
      <c r="E11" s="59"/>
    </row>
    <row r="12" spans="2:5" ht="15" thickBot="1" x14ac:dyDescent="0.4">
      <c r="B12" s="58"/>
      <c r="C12" s="691" t="s">
        <v>282</v>
      </c>
      <c r="D12" s="691"/>
      <c r="E12" s="59"/>
    </row>
    <row r="13" spans="2:5" ht="15" thickBot="1" x14ac:dyDescent="0.4">
      <c r="B13" s="58"/>
      <c r="C13" s="69" t="s">
        <v>257</v>
      </c>
      <c r="D13" s="69" t="s">
        <v>796</v>
      </c>
      <c r="E13" s="59"/>
    </row>
    <row r="14" spans="2:5" ht="15" thickBot="1" x14ac:dyDescent="0.4">
      <c r="B14" s="58"/>
      <c r="C14" s="688" t="s">
        <v>283</v>
      </c>
      <c r="D14" s="688"/>
      <c r="E14" s="59"/>
    </row>
    <row r="15" spans="2:5" ht="252.65" customHeight="1" thickBot="1" x14ac:dyDescent="0.4">
      <c r="B15" s="58"/>
      <c r="C15" s="64" t="s">
        <v>286</v>
      </c>
      <c r="D15" s="216" t="s">
        <v>949</v>
      </c>
      <c r="E15" s="59"/>
    </row>
    <row r="16" spans="2:5" ht="221.15" customHeight="1" thickBot="1" x14ac:dyDescent="0.4">
      <c r="B16" s="58"/>
      <c r="C16" s="64" t="s">
        <v>287</v>
      </c>
      <c r="D16" s="483" t="s">
        <v>965</v>
      </c>
      <c r="E16" s="59"/>
    </row>
    <row r="17" spans="2:5" ht="15" thickBot="1" x14ac:dyDescent="0.4">
      <c r="B17" s="58"/>
      <c r="C17" s="688" t="s">
        <v>284</v>
      </c>
      <c r="D17" s="688"/>
      <c r="E17" s="59"/>
    </row>
    <row r="18" spans="2:5" ht="224.5" thickBot="1" x14ac:dyDescent="0.4">
      <c r="B18" s="58"/>
      <c r="C18" s="64" t="s">
        <v>288</v>
      </c>
      <c r="D18" s="216" t="s">
        <v>877</v>
      </c>
      <c r="E18" s="59"/>
    </row>
    <row r="19" spans="2:5" ht="211.5" customHeight="1" thickBot="1" x14ac:dyDescent="0.4">
      <c r="B19" s="58"/>
      <c r="C19" s="64" t="s">
        <v>280</v>
      </c>
      <c r="D19" s="216" t="s">
        <v>878</v>
      </c>
      <c r="E19" s="59"/>
    </row>
    <row r="20" spans="2:5" ht="15" thickBot="1" x14ac:dyDescent="0.4">
      <c r="B20" s="58"/>
      <c r="C20" s="688" t="s">
        <v>258</v>
      </c>
      <c r="D20" s="688"/>
      <c r="E20" s="59"/>
    </row>
    <row r="21" spans="2:5" ht="194.15" customHeight="1" thickBot="1" x14ac:dyDescent="0.4">
      <c r="B21" s="58"/>
      <c r="C21" s="65" t="s">
        <v>259</v>
      </c>
      <c r="D21" s="216" t="s">
        <v>957</v>
      </c>
      <c r="E21" s="59"/>
    </row>
    <row r="22" spans="2:5" ht="308.5" thickBot="1" x14ac:dyDescent="0.4">
      <c r="B22" s="58"/>
      <c r="C22" s="65" t="s">
        <v>260</v>
      </c>
      <c r="D22" s="216" t="s">
        <v>958</v>
      </c>
      <c r="E22" s="59"/>
    </row>
    <row r="23" spans="2:5" ht="98.5" thickBot="1" x14ac:dyDescent="0.4">
      <c r="B23" s="58"/>
      <c r="C23" s="65" t="s">
        <v>261</v>
      </c>
      <c r="D23" s="216" t="s">
        <v>959</v>
      </c>
      <c r="E23" s="59"/>
    </row>
    <row r="24" spans="2:5" ht="15" thickBot="1" x14ac:dyDescent="0.4">
      <c r="B24" s="58"/>
      <c r="C24" s="688" t="s">
        <v>262</v>
      </c>
      <c r="D24" s="688"/>
      <c r="E24" s="59"/>
    </row>
    <row r="25" spans="2:5" ht="168.5" thickBot="1" x14ac:dyDescent="0.4">
      <c r="B25" s="58"/>
      <c r="C25" s="64" t="s">
        <v>289</v>
      </c>
      <c r="D25" s="279" t="s">
        <v>879</v>
      </c>
      <c r="E25" s="59"/>
    </row>
    <row r="26" spans="2:5" ht="98.5" thickBot="1" x14ac:dyDescent="0.4">
      <c r="B26" s="58"/>
      <c r="C26" s="64" t="s">
        <v>290</v>
      </c>
      <c r="D26" s="216" t="s">
        <v>880</v>
      </c>
      <c r="E26" s="59"/>
    </row>
    <row r="27" spans="2:5" ht="184.5" customHeight="1" thickBot="1" x14ac:dyDescent="0.4">
      <c r="B27" s="58"/>
      <c r="C27" s="64" t="s">
        <v>263</v>
      </c>
      <c r="D27" s="216" t="s">
        <v>881</v>
      </c>
      <c r="E27" s="59"/>
    </row>
    <row r="28" spans="2:5" ht="112.5" thickBot="1" x14ac:dyDescent="0.4">
      <c r="B28" s="58"/>
      <c r="C28" s="64" t="s">
        <v>291</v>
      </c>
      <c r="D28" s="216" t="s">
        <v>960</v>
      </c>
      <c r="E28" s="59"/>
    </row>
    <row r="29" spans="2:5" ht="15" thickBot="1" x14ac:dyDescent="0.4">
      <c r="B29" s="83"/>
      <c r="C29" s="66"/>
      <c r="D29" s="66"/>
      <c r="E29" s="84"/>
    </row>
  </sheetData>
  <mergeCells count="6">
    <mergeCell ref="C24:D24"/>
    <mergeCell ref="C3:D3"/>
    <mergeCell ref="C12:D12"/>
    <mergeCell ref="C14:D14"/>
    <mergeCell ref="C17:D17"/>
    <mergeCell ref="C20:D20"/>
  </mergeCells>
  <pageMargins left="0.25" right="0.25" top="0.18" bottom="0.17" header="0.17" footer="0.17"/>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B4"/>
  <sheetViews>
    <sheetView topLeftCell="A29" workbookViewId="0">
      <selection activeCell="B2" sqref="B2"/>
    </sheetView>
  </sheetViews>
  <sheetFormatPr defaultColWidth="9.1796875" defaultRowHeight="14.5" x14ac:dyDescent="0.35"/>
  <cols>
    <col min="1" max="1" width="2.453125" customWidth="1"/>
    <col min="2" max="2" width="109.453125" customWidth="1"/>
    <col min="3" max="3" width="2.453125" customWidth="1"/>
  </cols>
  <sheetData>
    <row r="1" spans="2:2" ht="15.5" thickBot="1" x14ac:dyDescent="0.4">
      <c r="B1" s="20" t="s">
        <v>231</v>
      </c>
    </row>
    <row r="2" spans="2:2" ht="273.5" thickBot="1" x14ac:dyDescent="0.4">
      <c r="B2" s="21" t="s">
        <v>232</v>
      </c>
    </row>
    <row r="3" spans="2:2" ht="15.5" thickBot="1" x14ac:dyDescent="0.4">
      <c r="B3" s="20" t="s">
        <v>233</v>
      </c>
    </row>
    <row r="4" spans="2:2" ht="247.5" thickBot="1" x14ac:dyDescent="0.4">
      <c r="B4" s="22" t="s">
        <v>234</v>
      </c>
    </row>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BV321"/>
  <sheetViews>
    <sheetView topLeftCell="I4" zoomScale="64" zoomScaleNormal="64" zoomScalePageLayoutView="69" workbookViewId="0">
      <selection activeCell="T19" sqref="T19"/>
    </sheetView>
  </sheetViews>
  <sheetFormatPr defaultColWidth="9.1796875" defaultRowHeight="14.5" outlineLevelRow="1" x14ac:dyDescent="0.35"/>
  <cols>
    <col min="1" max="1" width="3" style="85" customWidth="1"/>
    <col min="2" max="3" width="28.453125" style="85" customWidth="1"/>
    <col min="4" max="4" width="23.1796875" style="85" customWidth="1"/>
    <col min="5" max="5" width="21.26953125" style="85" customWidth="1"/>
    <col min="6" max="6" width="13" style="85" customWidth="1"/>
    <col min="7" max="7" width="40.26953125" style="85" customWidth="1"/>
    <col min="8" max="8" width="24.54296875" style="85" customWidth="1"/>
    <col min="9" max="9" width="22.81640625" style="85" customWidth="1"/>
    <col min="10" max="10" width="27.7265625" style="85" customWidth="1"/>
    <col min="11" max="11" width="29.81640625" style="85" customWidth="1"/>
    <col min="12" max="12" width="22.54296875" style="85" customWidth="1"/>
    <col min="13" max="13" width="16.1796875" style="85" customWidth="1"/>
    <col min="14" max="14" width="20.81640625" style="85" customWidth="1"/>
    <col min="15" max="15" width="38.453125" style="85" customWidth="1"/>
    <col min="16" max="16" width="28.36328125" style="85" customWidth="1"/>
    <col min="17" max="17" width="30.26953125" style="85" customWidth="1"/>
    <col min="18" max="18" width="24.26953125" style="85" customWidth="1"/>
    <col min="19" max="19" width="23.1796875" style="85" bestFit="1" customWidth="1"/>
    <col min="20" max="20" width="27.7265625" style="85" customWidth="1"/>
    <col min="21" max="16384" width="9.1796875" style="85"/>
  </cols>
  <sheetData>
    <row r="1" spans="2:19" ht="15" thickBot="1" x14ac:dyDescent="0.4"/>
    <row r="2" spans="2:19" ht="26" x14ac:dyDescent="0.35">
      <c r="B2" s="280"/>
      <c r="C2" s="750"/>
      <c r="D2" s="750"/>
      <c r="E2" s="750"/>
      <c r="F2" s="750"/>
      <c r="G2" s="750"/>
      <c r="H2" s="281"/>
      <c r="I2" s="281"/>
      <c r="J2" s="281"/>
      <c r="K2" s="281"/>
      <c r="L2" s="281"/>
      <c r="M2" s="281"/>
      <c r="N2" s="281"/>
      <c r="O2" s="281"/>
      <c r="P2" s="281"/>
      <c r="Q2" s="281"/>
      <c r="R2" s="281"/>
      <c r="S2" s="282"/>
    </row>
    <row r="3" spans="2:19" ht="26" x14ac:dyDescent="0.35">
      <c r="B3" s="283"/>
      <c r="C3" s="756" t="s">
        <v>277</v>
      </c>
      <c r="D3" s="757"/>
      <c r="E3" s="757"/>
      <c r="F3" s="757"/>
      <c r="G3" s="758"/>
      <c r="H3" s="284"/>
      <c r="I3" s="284"/>
      <c r="J3" s="284"/>
      <c r="K3" s="284"/>
      <c r="L3" s="284"/>
      <c r="M3" s="284"/>
      <c r="N3" s="284"/>
      <c r="O3" s="284"/>
      <c r="P3" s="284"/>
      <c r="Q3" s="284"/>
      <c r="R3" s="284"/>
      <c r="S3" s="285"/>
    </row>
    <row r="4" spans="2:19" ht="26" x14ac:dyDescent="0.35">
      <c r="B4" s="283"/>
      <c r="C4" s="286"/>
      <c r="D4" s="286"/>
      <c r="E4" s="286"/>
      <c r="F4" s="286"/>
      <c r="G4" s="286"/>
      <c r="H4" s="284"/>
      <c r="I4" s="284"/>
      <c r="J4" s="284"/>
      <c r="K4" s="284"/>
      <c r="L4" s="284"/>
      <c r="M4" s="284"/>
      <c r="N4" s="284"/>
      <c r="O4" s="284"/>
      <c r="P4" s="284"/>
      <c r="Q4" s="284"/>
      <c r="R4" s="284"/>
      <c r="S4" s="285"/>
    </row>
    <row r="5" spans="2:19" ht="15" thickBot="1" x14ac:dyDescent="0.4">
      <c r="B5" s="287"/>
      <c r="C5" s="284"/>
      <c r="D5" s="284"/>
      <c r="E5" s="284"/>
      <c r="F5" s="284"/>
      <c r="G5" s="284"/>
      <c r="H5" s="284"/>
      <c r="I5" s="284"/>
      <c r="J5" s="284"/>
      <c r="K5" s="284"/>
      <c r="L5" s="284"/>
      <c r="M5" s="284"/>
      <c r="N5" s="284"/>
      <c r="O5" s="284"/>
      <c r="P5" s="284"/>
      <c r="Q5" s="284"/>
      <c r="R5" s="284"/>
      <c r="S5" s="285"/>
    </row>
    <row r="6" spans="2:19" ht="34.5" customHeight="1" thickBot="1" x14ac:dyDescent="0.4">
      <c r="B6" s="751" t="s">
        <v>583</v>
      </c>
      <c r="C6" s="752"/>
      <c r="D6" s="752"/>
      <c r="E6" s="752"/>
      <c r="F6" s="752"/>
      <c r="G6" s="752"/>
      <c r="H6" s="288"/>
      <c r="I6" s="288"/>
      <c r="J6" s="288"/>
      <c r="K6" s="288"/>
      <c r="L6" s="288"/>
      <c r="M6" s="288"/>
      <c r="N6" s="288"/>
      <c r="O6" s="288"/>
      <c r="P6" s="288"/>
      <c r="Q6" s="288"/>
      <c r="R6" s="288"/>
      <c r="S6" s="289"/>
    </row>
    <row r="7" spans="2:19" ht="15.75" customHeight="1" x14ac:dyDescent="0.35">
      <c r="B7" s="751" t="s">
        <v>645</v>
      </c>
      <c r="C7" s="753"/>
      <c r="D7" s="753"/>
      <c r="E7" s="753"/>
      <c r="F7" s="753"/>
      <c r="G7" s="753"/>
      <c r="H7" s="288"/>
      <c r="I7" s="288"/>
      <c r="J7" s="288"/>
      <c r="K7" s="288"/>
      <c r="L7" s="288"/>
      <c r="M7" s="288"/>
      <c r="N7" s="288"/>
      <c r="O7" s="288"/>
      <c r="P7" s="288"/>
      <c r="Q7" s="288"/>
      <c r="R7" s="288"/>
      <c r="S7" s="289"/>
    </row>
    <row r="8" spans="2:19" ht="33" customHeight="1" thickBot="1" x14ac:dyDescent="0.4">
      <c r="B8" s="754" t="s">
        <v>235</v>
      </c>
      <c r="C8" s="755"/>
      <c r="D8" s="755"/>
      <c r="E8" s="755"/>
      <c r="F8" s="755"/>
      <c r="G8" s="755"/>
      <c r="H8" s="290"/>
      <c r="I8" s="290"/>
      <c r="J8" s="290"/>
      <c r="K8" s="290"/>
      <c r="L8" s="290"/>
      <c r="M8" s="290"/>
      <c r="N8" s="290"/>
      <c r="O8" s="290"/>
      <c r="P8" s="290"/>
      <c r="Q8" s="290"/>
      <c r="R8" s="290"/>
      <c r="S8" s="291"/>
    </row>
    <row r="10" spans="2:19" ht="18" customHeight="1" x14ac:dyDescent="0.5">
      <c r="B10" s="817" t="s">
        <v>294</v>
      </c>
      <c r="C10" s="817"/>
    </row>
    <row r="11" spans="2:19" ht="7.5" customHeight="1" thickBot="1" x14ac:dyDescent="0.4"/>
    <row r="12" spans="2:19" ht="15" hidden="1" customHeight="1" thickBot="1" x14ac:dyDescent="0.4">
      <c r="B12" s="292" t="s">
        <v>295</v>
      </c>
      <c r="C12" s="86" t="s">
        <v>660</v>
      </c>
    </row>
    <row r="13" spans="2:19" ht="15.75" customHeight="1" thickBot="1" x14ac:dyDescent="0.4">
      <c r="B13" s="292" t="s">
        <v>272</v>
      </c>
      <c r="C13" s="86" t="s">
        <v>661</v>
      </c>
      <c r="E13" s="85" t="s">
        <v>870</v>
      </c>
    </row>
    <row r="14" spans="2:19" ht="13.5" customHeight="1" thickBot="1" x14ac:dyDescent="0.4">
      <c r="B14" s="292" t="s">
        <v>646</v>
      </c>
      <c r="C14" s="86"/>
    </row>
    <row r="15" spans="2:19" ht="15.75" hidden="1" customHeight="1" thickBot="1" x14ac:dyDescent="0.4">
      <c r="B15" s="292" t="s">
        <v>296</v>
      </c>
      <c r="C15" s="86" t="s">
        <v>618</v>
      </c>
    </row>
    <row r="16" spans="2:19" ht="15" hidden="1" thickBot="1" x14ac:dyDescent="0.4">
      <c r="B16" s="292" t="s">
        <v>297</v>
      </c>
      <c r="C16" s="86" t="s">
        <v>588</v>
      </c>
      <c r="E16" s="156"/>
    </row>
    <row r="17" spans="2:19" ht="15" hidden="1" thickBot="1" x14ac:dyDescent="0.4">
      <c r="B17" s="292" t="s">
        <v>298</v>
      </c>
      <c r="C17" s="86" t="s">
        <v>478</v>
      </c>
    </row>
    <row r="18" spans="2:19" ht="12" customHeight="1" thickBot="1" x14ac:dyDescent="0.4">
      <c r="G18" s="85">
        <v>0</v>
      </c>
    </row>
    <row r="19" spans="2:19" ht="15" thickBot="1" x14ac:dyDescent="0.4">
      <c r="D19" s="700" t="s">
        <v>299</v>
      </c>
      <c r="E19" s="701"/>
      <c r="F19" s="701"/>
      <c r="G19" s="702"/>
      <c r="H19" s="700" t="s">
        <v>300</v>
      </c>
      <c r="I19" s="701"/>
      <c r="J19" s="701"/>
      <c r="K19" s="702"/>
      <c r="L19" s="700" t="s">
        <v>301</v>
      </c>
      <c r="M19" s="701"/>
      <c r="N19" s="701"/>
      <c r="O19" s="702"/>
      <c r="P19" s="700" t="s">
        <v>300</v>
      </c>
      <c r="Q19" s="701"/>
      <c r="R19" s="701"/>
      <c r="S19" s="702"/>
    </row>
    <row r="20" spans="2:19" ht="45" customHeight="1" thickBot="1" x14ac:dyDescent="0.4">
      <c r="B20" s="767" t="s">
        <v>303</v>
      </c>
      <c r="C20" s="772" t="s">
        <v>718</v>
      </c>
      <c r="D20" s="87"/>
      <c r="E20" s="293" t="s">
        <v>304</v>
      </c>
      <c r="F20" s="294" t="s">
        <v>305</v>
      </c>
      <c r="G20" s="295" t="s">
        <v>306</v>
      </c>
      <c r="H20" s="87"/>
      <c r="I20" s="293" t="s">
        <v>304</v>
      </c>
      <c r="J20" s="294" t="s">
        <v>305</v>
      </c>
      <c r="K20" s="295" t="s">
        <v>306</v>
      </c>
      <c r="L20" s="87"/>
      <c r="M20" s="293" t="s">
        <v>304</v>
      </c>
      <c r="N20" s="294" t="s">
        <v>305</v>
      </c>
      <c r="O20" s="295" t="s">
        <v>306</v>
      </c>
      <c r="P20" s="87"/>
      <c r="Q20" s="293" t="s">
        <v>304</v>
      </c>
      <c r="R20" s="294" t="s">
        <v>305</v>
      </c>
      <c r="S20" s="295" t="s">
        <v>306</v>
      </c>
    </row>
    <row r="21" spans="2:19" ht="40.5" customHeight="1" x14ac:dyDescent="0.35">
      <c r="B21" s="790"/>
      <c r="C21" s="818"/>
      <c r="D21" s="88" t="s">
        <v>307</v>
      </c>
      <c r="E21" s="203">
        <v>211857</v>
      </c>
      <c r="F21" s="203">
        <v>54000</v>
      </c>
      <c r="G21" s="203">
        <v>157857</v>
      </c>
      <c r="H21" s="89" t="s">
        <v>307</v>
      </c>
      <c r="I21" s="203">
        <v>18297</v>
      </c>
      <c r="J21" s="204">
        <v>7319</v>
      </c>
      <c r="K21" s="204">
        <v>10978</v>
      </c>
      <c r="L21" s="88" t="s">
        <v>307</v>
      </c>
      <c r="M21" s="90">
        <v>17111</v>
      </c>
      <c r="N21" s="91">
        <v>15555</v>
      </c>
      <c r="O21" s="92">
        <v>1556</v>
      </c>
      <c r="P21" s="88" t="s">
        <v>307</v>
      </c>
      <c r="Q21" s="264">
        <f>SUM(R21:S21)</f>
        <v>55469</v>
      </c>
      <c r="R21" s="264">
        <v>52160</v>
      </c>
      <c r="S21" s="264">
        <v>3309</v>
      </c>
    </row>
    <row r="22" spans="2:19" ht="39.75" customHeight="1" x14ac:dyDescent="0.35">
      <c r="B22" s="790"/>
      <c r="C22" s="818"/>
      <c r="D22" s="93" t="s">
        <v>308</v>
      </c>
      <c r="E22" s="203">
        <v>0.55000000000000004</v>
      </c>
      <c r="F22" s="203">
        <v>0.55000000000000004</v>
      </c>
      <c r="G22" s="203">
        <v>0.55000000000000004</v>
      </c>
      <c r="H22" s="94" t="s">
        <v>308</v>
      </c>
      <c r="I22" s="95">
        <v>0.62</v>
      </c>
      <c r="J22" s="95">
        <v>0.62</v>
      </c>
      <c r="K22" s="96">
        <v>0.62</v>
      </c>
      <c r="L22" s="93" t="s">
        <v>308</v>
      </c>
      <c r="M22" s="95">
        <v>0.5</v>
      </c>
      <c r="N22" s="95">
        <v>0.5</v>
      </c>
      <c r="O22" s="96">
        <v>0.5</v>
      </c>
      <c r="P22" s="93" t="s">
        <v>308</v>
      </c>
      <c r="Q22" s="95">
        <v>0.56000000000000005</v>
      </c>
      <c r="R22" s="95">
        <v>0.56000000000000005</v>
      </c>
      <c r="S22" s="95">
        <v>0.16</v>
      </c>
    </row>
    <row r="23" spans="2:19" ht="37.5" customHeight="1" x14ac:dyDescent="0.35">
      <c r="B23" s="768"/>
      <c r="C23" s="773"/>
      <c r="D23" s="93" t="s">
        <v>309</v>
      </c>
      <c r="E23" s="203"/>
      <c r="F23" s="203"/>
      <c r="G23" s="203"/>
      <c r="H23" s="94" t="s">
        <v>309</v>
      </c>
      <c r="I23" s="95">
        <v>0.1</v>
      </c>
      <c r="J23" s="95">
        <v>0.1</v>
      </c>
      <c r="K23" s="96">
        <v>0.1</v>
      </c>
      <c r="L23" s="93" t="s">
        <v>309</v>
      </c>
      <c r="M23" s="95">
        <v>0.15</v>
      </c>
      <c r="N23" s="95">
        <v>0.15</v>
      </c>
      <c r="O23" s="96">
        <v>0.15</v>
      </c>
      <c r="P23" s="93" t="s">
        <v>309</v>
      </c>
      <c r="Q23" s="95">
        <v>0.34</v>
      </c>
      <c r="R23" s="95">
        <v>0.34</v>
      </c>
      <c r="S23" s="95">
        <v>0.15</v>
      </c>
    </row>
    <row r="24" spans="2:19" ht="15" thickBot="1" x14ac:dyDescent="0.4">
      <c r="B24" s="97"/>
      <c r="C24" s="97"/>
      <c r="Q24" s="98"/>
      <c r="R24" s="98"/>
      <c r="S24" s="98"/>
    </row>
    <row r="25" spans="2:19" ht="30" customHeight="1" thickBot="1" x14ac:dyDescent="0.4">
      <c r="B25" s="97"/>
      <c r="C25" s="97"/>
      <c r="D25" s="700" t="s">
        <v>299</v>
      </c>
      <c r="E25" s="701"/>
      <c r="F25" s="701"/>
      <c r="G25" s="702"/>
      <c r="H25" s="700" t="s">
        <v>300</v>
      </c>
      <c r="I25" s="701"/>
      <c r="J25" s="701"/>
      <c r="K25" s="702"/>
      <c r="L25" s="700" t="s">
        <v>301</v>
      </c>
      <c r="M25" s="701"/>
      <c r="N25" s="701"/>
      <c r="O25" s="702"/>
      <c r="P25" s="700" t="s">
        <v>302</v>
      </c>
      <c r="Q25" s="701"/>
      <c r="R25" s="701"/>
      <c r="S25" s="702"/>
    </row>
    <row r="26" spans="2:19" ht="47.25" customHeight="1" x14ac:dyDescent="0.35">
      <c r="B26" s="767" t="s">
        <v>310</v>
      </c>
      <c r="C26" s="767" t="s">
        <v>311</v>
      </c>
      <c r="D26" s="747" t="s">
        <v>312</v>
      </c>
      <c r="E26" s="733"/>
      <c r="F26" s="296" t="s">
        <v>313</v>
      </c>
      <c r="G26" s="297" t="s">
        <v>314</v>
      </c>
      <c r="H26" s="747" t="s">
        <v>312</v>
      </c>
      <c r="I26" s="733"/>
      <c r="J26" s="296" t="s">
        <v>313</v>
      </c>
      <c r="K26" s="297" t="s">
        <v>314</v>
      </c>
      <c r="L26" s="747" t="s">
        <v>312</v>
      </c>
      <c r="M26" s="733"/>
      <c r="N26" s="296" t="s">
        <v>313</v>
      </c>
      <c r="O26" s="297" t="s">
        <v>314</v>
      </c>
      <c r="P26" s="747" t="s">
        <v>312</v>
      </c>
      <c r="Q26" s="733"/>
      <c r="R26" s="296" t="s">
        <v>313</v>
      </c>
      <c r="S26" s="297" t="s">
        <v>314</v>
      </c>
    </row>
    <row r="27" spans="2:19" ht="51" customHeight="1" x14ac:dyDescent="0.35">
      <c r="B27" s="790"/>
      <c r="C27" s="790"/>
      <c r="D27" s="99" t="s">
        <v>307</v>
      </c>
      <c r="E27" s="204">
        <v>0</v>
      </c>
      <c r="F27" s="748" t="s">
        <v>392</v>
      </c>
      <c r="G27" s="802" t="s">
        <v>513</v>
      </c>
      <c r="H27" s="99" t="s">
        <v>307</v>
      </c>
      <c r="I27" s="204">
        <v>7319</v>
      </c>
      <c r="J27" s="748" t="s">
        <v>392</v>
      </c>
      <c r="K27" s="802" t="s">
        <v>502</v>
      </c>
      <c r="L27" s="99" t="s">
        <v>307</v>
      </c>
      <c r="M27" s="218">
        <v>15555</v>
      </c>
      <c r="N27" s="748" t="s">
        <v>392</v>
      </c>
      <c r="O27" s="802" t="s">
        <v>508</v>
      </c>
      <c r="P27" s="99" t="s">
        <v>307</v>
      </c>
      <c r="Q27" s="204">
        <v>52160</v>
      </c>
      <c r="R27" s="748" t="s">
        <v>402</v>
      </c>
      <c r="S27" s="748" t="s">
        <v>502</v>
      </c>
    </row>
    <row r="28" spans="2:19" ht="51" customHeight="1" x14ac:dyDescent="0.35">
      <c r="B28" s="768"/>
      <c r="C28" s="768"/>
      <c r="D28" s="102" t="s">
        <v>315</v>
      </c>
      <c r="E28" s="95">
        <v>0</v>
      </c>
      <c r="F28" s="749"/>
      <c r="G28" s="803"/>
      <c r="H28" s="102" t="s">
        <v>315</v>
      </c>
      <c r="I28" s="95">
        <v>0.62</v>
      </c>
      <c r="J28" s="749"/>
      <c r="K28" s="803"/>
      <c r="L28" s="102" t="s">
        <v>315</v>
      </c>
      <c r="M28" s="104">
        <v>0.5</v>
      </c>
      <c r="N28" s="749"/>
      <c r="O28" s="803"/>
      <c r="P28" s="102" t="s">
        <v>315</v>
      </c>
      <c r="Q28" s="104">
        <v>0.56000000000000005</v>
      </c>
      <c r="R28" s="749"/>
      <c r="S28" s="749"/>
    </row>
    <row r="29" spans="2:19" ht="33.75" customHeight="1" x14ac:dyDescent="0.35">
      <c r="B29" s="759" t="s">
        <v>316</v>
      </c>
      <c r="C29" s="814" t="s">
        <v>317</v>
      </c>
      <c r="D29" s="450" t="s">
        <v>318</v>
      </c>
      <c r="E29" s="298" t="s">
        <v>298</v>
      </c>
      <c r="F29" s="298" t="s">
        <v>319</v>
      </c>
      <c r="G29" s="299" t="s">
        <v>320</v>
      </c>
      <c r="H29" s="450" t="s">
        <v>318</v>
      </c>
      <c r="I29" s="298" t="s">
        <v>298</v>
      </c>
      <c r="J29" s="298" t="s">
        <v>319</v>
      </c>
      <c r="K29" s="299" t="s">
        <v>320</v>
      </c>
      <c r="L29" s="450" t="s">
        <v>318</v>
      </c>
      <c r="M29" s="298" t="s">
        <v>298</v>
      </c>
      <c r="N29" s="298" t="s">
        <v>319</v>
      </c>
      <c r="O29" s="299" t="s">
        <v>320</v>
      </c>
      <c r="P29" s="450" t="s">
        <v>318</v>
      </c>
      <c r="Q29" s="298" t="s">
        <v>298</v>
      </c>
      <c r="R29" s="298" t="s">
        <v>319</v>
      </c>
      <c r="S29" s="299" t="s">
        <v>320</v>
      </c>
    </row>
    <row r="30" spans="2:19" ht="30" customHeight="1" x14ac:dyDescent="0.35">
      <c r="B30" s="766"/>
      <c r="C30" s="815"/>
      <c r="D30" s="105"/>
      <c r="E30" s="106"/>
      <c r="F30" s="106"/>
      <c r="G30" s="107"/>
      <c r="H30" s="108"/>
      <c r="I30" s="109"/>
      <c r="J30" s="108"/>
      <c r="K30" s="110"/>
      <c r="L30" s="108"/>
      <c r="M30" s="109"/>
      <c r="N30" s="108"/>
      <c r="O30" s="110"/>
      <c r="P30" s="108"/>
      <c r="Q30" s="108"/>
      <c r="R30" s="108"/>
      <c r="S30" s="108"/>
    </row>
    <row r="31" spans="2:19" ht="36.75" hidden="1" customHeight="1" outlineLevel="1" x14ac:dyDescent="0.35">
      <c r="B31" s="766"/>
      <c r="C31" s="815"/>
      <c r="D31" s="450" t="s">
        <v>318</v>
      </c>
      <c r="E31" s="298" t="s">
        <v>298</v>
      </c>
      <c r="F31" s="298" t="s">
        <v>319</v>
      </c>
      <c r="G31" s="299" t="s">
        <v>320</v>
      </c>
      <c r="H31" s="450" t="s">
        <v>318</v>
      </c>
      <c r="I31" s="298" t="s">
        <v>298</v>
      </c>
      <c r="J31" s="298" t="s">
        <v>319</v>
      </c>
      <c r="K31" s="299" t="s">
        <v>320</v>
      </c>
      <c r="L31" s="450" t="s">
        <v>318</v>
      </c>
      <c r="M31" s="298" t="s">
        <v>298</v>
      </c>
      <c r="N31" s="298" t="s">
        <v>319</v>
      </c>
      <c r="O31" s="299" t="s">
        <v>320</v>
      </c>
      <c r="P31" s="450" t="s">
        <v>318</v>
      </c>
      <c r="Q31" s="298" t="s">
        <v>298</v>
      </c>
      <c r="R31" s="298" t="s">
        <v>319</v>
      </c>
      <c r="S31" s="299" t="s">
        <v>320</v>
      </c>
    </row>
    <row r="32" spans="2:19" ht="30" hidden="1" customHeight="1" outlineLevel="1" x14ac:dyDescent="0.35">
      <c r="B32" s="766"/>
      <c r="C32" s="815"/>
      <c r="D32" s="105"/>
      <c r="E32" s="106"/>
      <c r="F32" s="106"/>
      <c r="G32" s="107"/>
      <c r="H32" s="108"/>
      <c r="I32" s="109"/>
      <c r="J32" s="108"/>
      <c r="K32" s="110"/>
      <c r="L32" s="108"/>
      <c r="M32" s="109"/>
      <c r="N32" s="108"/>
      <c r="O32" s="110"/>
      <c r="P32" s="108"/>
      <c r="Q32" s="109"/>
      <c r="R32" s="108"/>
      <c r="S32" s="110"/>
    </row>
    <row r="33" spans="2:19" ht="36" hidden="1" customHeight="1" outlineLevel="1" x14ac:dyDescent="0.35">
      <c r="B33" s="766"/>
      <c r="C33" s="815"/>
      <c r="D33" s="450" t="s">
        <v>318</v>
      </c>
      <c r="E33" s="298" t="s">
        <v>298</v>
      </c>
      <c r="F33" s="298" t="s">
        <v>319</v>
      </c>
      <c r="G33" s="299" t="s">
        <v>320</v>
      </c>
      <c r="H33" s="450" t="s">
        <v>318</v>
      </c>
      <c r="I33" s="298" t="s">
        <v>298</v>
      </c>
      <c r="J33" s="298" t="s">
        <v>319</v>
      </c>
      <c r="K33" s="299" t="s">
        <v>320</v>
      </c>
      <c r="L33" s="450" t="s">
        <v>318</v>
      </c>
      <c r="M33" s="298" t="s">
        <v>298</v>
      </c>
      <c r="N33" s="298" t="s">
        <v>319</v>
      </c>
      <c r="O33" s="299" t="s">
        <v>320</v>
      </c>
      <c r="P33" s="450" t="s">
        <v>318</v>
      </c>
      <c r="Q33" s="298" t="s">
        <v>298</v>
      </c>
      <c r="R33" s="298" t="s">
        <v>319</v>
      </c>
      <c r="S33" s="299" t="s">
        <v>320</v>
      </c>
    </row>
    <row r="34" spans="2:19" ht="30" hidden="1" customHeight="1" outlineLevel="1" x14ac:dyDescent="0.35">
      <c r="B34" s="766"/>
      <c r="C34" s="815"/>
      <c r="D34" s="105"/>
      <c r="E34" s="106"/>
      <c r="F34" s="106"/>
      <c r="G34" s="107"/>
      <c r="H34" s="108"/>
      <c r="I34" s="109"/>
      <c r="J34" s="108"/>
      <c r="K34" s="110"/>
      <c r="L34" s="108"/>
      <c r="M34" s="109"/>
      <c r="N34" s="108"/>
      <c r="O34" s="110"/>
      <c r="P34" s="108"/>
      <c r="Q34" s="109"/>
      <c r="R34" s="108"/>
      <c r="S34" s="110"/>
    </row>
    <row r="35" spans="2:19" ht="39" hidden="1" customHeight="1" outlineLevel="1" x14ac:dyDescent="0.35">
      <c r="B35" s="766"/>
      <c r="C35" s="815"/>
      <c r="D35" s="450" t="s">
        <v>318</v>
      </c>
      <c r="E35" s="298" t="s">
        <v>298</v>
      </c>
      <c r="F35" s="298" t="s">
        <v>319</v>
      </c>
      <c r="G35" s="299" t="s">
        <v>320</v>
      </c>
      <c r="H35" s="450" t="s">
        <v>318</v>
      </c>
      <c r="I35" s="298" t="s">
        <v>298</v>
      </c>
      <c r="J35" s="298" t="s">
        <v>319</v>
      </c>
      <c r="K35" s="299" t="s">
        <v>320</v>
      </c>
      <c r="L35" s="450" t="s">
        <v>318</v>
      </c>
      <c r="M35" s="298" t="s">
        <v>298</v>
      </c>
      <c r="N35" s="298" t="s">
        <v>319</v>
      </c>
      <c r="O35" s="299" t="s">
        <v>320</v>
      </c>
      <c r="P35" s="450" t="s">
        <v>318</v>
      </c>
      <c r="Q35" s="298" t="s">
        <v>298</v>
      </c>
      <c r="R35" s="298" t="s">
        <v>319</v>
      </c>
      <c r="S35" s="299" t="s">
        <v>320</v>
      </c>
    </row>
    <row r="36" spans="2:19" ht="30" hidden="1" customHeight="1" outlineLevel="1" x14ac:dyDescent="0.35">
      <c r="B36" s="766"/>
      <c r="C36" s="815"/>
      <c r="D36" s="105"/>
      <c r="E36" s="106"/>
      <c r="F36" s="106"/>
      <c r="G36" s="107"/>
      <c r="H36" s="108"/>
      <c r="I36" s="109"/>
      <c r="J36" s="108"/>
      <c r="K36" s="110"/>
      <c r="L36" s="108"/>
      <c r="M36" s="109"/>
      <c r="N36" s="108"/>
      <c r="O36" s="110"/>
      <c r="P36" s="108"/>
      <c r="Q36" s="109"/>
      <c r="R36" s="108"/>
      <c r="S36" s="110"/>
    </row>
    <row r="37" spans="2:19" ht="36.75" hidden="1" customHeight="1" outlineLevel="1" x14ac:dyDescent="0.35">
      <c r="B37" s="766"/>
      <c r="C37" s="815"/>
      <c r="D37" s="450" t="s">
        <v>318</v>
      </c>
      <c r="E37" s="298" t="s">
        <v>298</v>
      </c>
      <c r="F37" s="298" t="s">
        <v>319</v>
      </c>
      <c r="G37" s="299" t="s">
        <v>320</v>
      </c>
      <c r="H37" s="450" t="s">
        <v>318</v>
      </c>
      <c r="I37" s="298" t="s">
        <v>298</v>
      </c>
      <c r="J37" s="298" t="s">
        <v>319</v>
      </c>
      <c r="K37" s="299" t="s">
        <v>320</v>
      </c>
      <c r="L37" s="450" t="s">
        <v>318</v>
      </c>
      <c r="M37" s="298" t="s">
        <v>298</v>
      </c>
      <c r="N37" s="298" t="s">
        <v>319</v>
      </c>
      <c r="O37" s="299" t="s">
        <v>320</v>
      </c>
      <c r="P37" s="450" t="s">
        <v>318</v>
      </c>
      <c r="Q37" s="298" t="s">
        <v>298</v>
      </c>
      <c r="R37" s="298" t="s">
        <v>319</v>
      </c>
      <c r="S37" s="299" t="s">
        <v>320</v>
      </c>
    </row>
    <row r="38" spans="2:19" ht="30" hidden="1" customHeight="1" outlineLevel="1" x14ac:dyDescent="0.35">
      <c r="B38" s="760"/>
      <c r="C38" s="816"/>
      <c r="D38" s="105"/>
      <c r="E38" s="106"/>
      <c r="F38" s="106"/>
      <c r="G38" s="107"/>
      <c r="H38" s="108"/>
      <c r="I38" s="109"/>
      <c r="J38" s="108"/>
      <c r="K38" s="110"/>
      <c r="L38" s="108"/>
      <c r="M38" s="109"/>
      <c r="N38" s="108"/>
      <c r="O38" s="110"/>
      <c r="P38" s="108"/>
      <c r="Q38" s="109"/>
      <c r="R38" s="108"/>
      <c r="S38" s="110"/>
    </row>
    <row r="39" spans="2:19" ht="30" customHeight="1" collapsed="1" x14ac:dyDescent="0.35">
      <c r="B39" s="759" t="s">
        <v>321</v>
      </c>
      <c r="C39" s="759" t="s">
        <v>322</v>
      </c>
      <c r="D39" s="298" t="s">
        <v>323</v>
      </c>
      <c r="E39" s="298" t="s">
        <v>324</v>
      </c>
      <c r="F39" s="294" t="s">
        <v>325</v>
      </c>
      <c r="G39" s="111"/>
      <c r="H39" s="298" t="s">
        <v>323</v>
      </c>
      <c r="I39" s="298" t="s">
        <v>324</v>
      </c>
      <c r="J39" s="294" t="s">
        <v>325</v>
      </c>
      <c r="K39" s="112"/>
      <c r="L39" s="298" t="s">
        <v>323</v>
      </c>
      <c r="M39" s="298" t="s">
        <v>324</v>
      </c>
      <c r="N39" s="294" t="s">
        <v>325</v>
      </c>
      <c r="O39" s="112" t="s">
        <v>392</v>
      </c>
      <c r="P39" s="298" t="s">
        <v>323</v>
      </c>
      <c r="Q39" s="298" t="s">
        <v>324</v>
      </c>
      <c r="R39" s="294" t="s">
        <v>325</v>
      </c>
      <c r="S39" s="112"/>
    </row>
    <row r="40" spans="2:19" ht="30" customHeight="1" x14ac:dyDescent="0.35">
      <c r="B40" s="766"/>
      <c r="C40" s="766"/>
      <c r="D40" s="812">
        <v>0</v>
      </c>
      <c r="E40" s="812" t="s">
        <v>529</v>
      </c>
      <c r="F40" s="294" t="s">
        <v>326</v>
      </c>
      <c r="G40" s="113" t="s">
        <v>473</v>
      </c>
      <c r="H40" s="741">
        <v>1</v>
      </c>
      <c r="I40" s="741" t="s">
        <v>529</v>
      </c>
      <c r="J40" s="294" t="s">
        <v>326</v>
      </c>
      <c r="K40" s="114" t="s">
        <v>473</v>
      </c>
      <c r="L40" s="741">
        <v>1</v>
      </c>
      <c r="M40" s="741" t="s">
        <v>529</v>
      </c>
      <c r="N40" s="294" t="s">
        <v>326</v>
      </c>
      <c r="O40" s="114" t="s">
        <v>473</v>
      </c>
      <c r="P40" s="741">
        <v>27</v>
      </c>
      <c r="Q40" s="741" t="s">
        <v>526</v>
      </c>
      <c r="R40" s="294" t="s">
        <v>326</v>
      </c>
      <c r="S40" s="112" t="s">
        <v>473</v>
      </c>
    </row>
    <row r="41" spans="2:19" ht="30" customHeight="1" x14ac:dyDescent="0.35">
      <c r="B41" s="766"/>
      <c r="C41" s="766"/>
      <c r="D41" s="813"/>
      <c r="E41" s="813"/>
      <c r="F41" s="294" t="s">
        <v>327</v>
      </c>
      <c r="G41" s="107">
        <v>3</v>
      </c>
      <c r="H41" s="742"/>
      <c r="I41" s="742"/>
      <c r="J41" s="294" t="s">
        <v>327</v>
      </c>
      <c r="K41" s="110">
        <v>3</v>
      </c>
      <c r="L41" s="742"/>
      <c r="M41" s="742"/>
      <c r="N41" s="294" t="s">
        <v>327</v>
      </c>
      <c r="O41" s="110">
        <v>3</v>
      </c>
      <c r="P41" s="742"/>
      <c r="Q41" s="742"/>
      <c r="R41" s="294" t="s">
        <v>327</v>
      </c>
      <c r="S41" s="112">
        <v>3</v>
      </c>
    </row>
    <row r="42" spans="2:19" ht="30" customHeight="1" outlineLevel="1" x14ac:dyDescent="0.35">
      <c r="B42" s="766"/>
      <c r="C42" s="766"/>
      <c r="D42" s="298" t="s">
        <v>323</v>
      </c>
      <c r="E42" s="298" t="s">
        <v>324</v>
      </c>
      <c r="F42" s="294" t="s">
        <v>325</v>
      </c>
      <c r="G42" s="111" t="s">
        <v>392</v>
      </c>
      <c r="H42" s="298" t="s">
        <v>323</v>
      </c>
      <c r="I42" s="298" t="s">
        <v>324</v>
      </c>
      <c r="J42" s="294" t="s">
        <v>325</v>
      </c>
      <c r="K42" s="112" t="s">
        <v>392</v>
      </c>
      <c r="L42" s="298" t="s">
        <v>323</v>
      </c>
      <c r="M42" s="298" t="s">
        <v>324</v>
      </c>
      <c r="N42" s="294" t="s">
        <v>325</v>
      </c>
      <c r="O42" s="112" t="s">
        <v>392</v>
      </c>
      <c r="P42" s="298" t="s">
        <v>323</v>
      </c>
      <c r="Q42" s="298" t="s">
        <v>324</v>
      </c>
      <c r="R42" s="294" t="s">
        <v>325</v>
      </c>
      <c r="S42" s="112"/>
    </row>
    <row r="43" spans="2:19" ht="30" customHeight="1" outlineLevel="1" x14ac:dyDescent="0.35">
      <c r="B43" s="766"/>
      <c r="C43" s="766"/>
      <c r="D43" s="812">
        <v>0</v>
      </c>
      <c r="E43" s="812" t="s">
        <v>526</v>
      </c>
      <c r="F43" s="294" t="s">
        <v>326</v>
      </c>
      <c r="G43" s="113" t="s">
        <v>473</v>
      </c>
      <c r="H43" s="741">
        <v>1</v>
      </c>
      <c r="I43" s="741" t="s">
        <v>526</v>
      </c>
      <c r="J43" s="294" t="s">
        <v>326</v>
      </c>
      <c r="K43" s="114" t="s">
        <v>473</v>
      </c>
      <c r="L43" s="741">
        <v>1</v>
      </c>
      <c r="M43" s="741" t="s">
        <v>526</v>
      </c>
      <c r="N43" s="294" t="s">
        <v>326</v>
      </c>
      <c r="O43" s="114" t="s">
        <v>473</v>
      </c>
      <c r="P43" s="741">
        <v>27</v>
      </c>
      <c r="Q43" s="741" t="s">
        <v>529</v>
      </c>
      <c r="R43" s="294" t="s">
        <v>326</v>
      </c>
      <c r="S43" s="112" t="s">
        <v>473</v>
      </c>
    </row>
    <row r="44" spans="2:19" ht="30" customHeight="1" outlineLevel="1" x14ac:dyDescent="0.35">
      <c r="B44" s="766"/>
      <c r="C44" s="766"/>
      <c r="D44" s="813"/>
      <c r="E44" s="813"/>
      <c r="F44" s="294" t="s">
        <v>327</v>
      </c>
      <c r="G44" s="107">
        <v>3</v>
      </c>
      <c r="H44" s="742"/>
      <c r="I44" s="742"/>
      <c r="J44" s="294" t="s">
        <v>327</v>
      </c>
      <c r="K44" s="110">
        <v>3</v>
      </c>
      <c r="L44" s="742"/>
      <c r="M44" s="742"/>
      <c r="N44" s="294" t="s">
        <v>327</v>
      </c>
      <c r="O44" s="110">
        <v>3</v>
      </c>
      <c r="P44" s="742"/>
      <c r="Q44" s="742"/>
      <c r="R44" s="294" t="s">
        <v>327</v>
      </c>
      <c r="S44" s="112">
        <v>3</v>
      </c>
    </row>
    <row r="45" spans="2:19" ht="30" customHeight="1" outlineLevel="1" x14ac:dyDescent="0.35">
      <c r="B45" s="766"/>
      <c r="C45" s="766"/>
      <c r="D45" s="298" t="s">
        <v>323</v>
      </c>
      <c r="E45" s="298" t="s">
        <v>324</v>
      </c>
      <c r="F45" s="294" t="s">
        <v>325</v>
      </c>
      <c r="G45" s="111"/>
      <c r="H45" s="298"/>
      <c r="I45" s="298" t="s">
        <v>324</v>
      </c>
      <c r="J45" s="294" t="s">
        <v>325</v>
      </c>
      <c r="K45" s="112"/>
      <c r="L45" s="298" t="s">
        <v>323</v>
      </c>
      <c r="M45" s="298" t="s">
        <v>324</v>
      </c>
      <c r="N45" s="294" t="s">
        <v>325</v>
      </c>
      <c r="O45" s="112"/>
      <c r="P45" s="298" t="s">
        <v>323</v>
      </c>
      <c r="Q45" s="298" t="s">
        <v>324</v>
      </c>
      <c r="R45" s="294" t="s">
        <v>325</v>
      </c>
      <c r="S45" s="112"/>
    </row>
    <row r="46" spans="2:19" ht="30" customHeight="1" outlineLevel="1" x14ac:dyDescent="0.35">
      <c r="B46" s="766"/>
      <c r="C46" s="766"/>
      <c r="D46" s="812"/>
      <c r="E46" s="812"/>
      <c r="F46" s="294" t="s">
        <v>326</v>
      </c>
      <c r="G46" s="113"/>
      <c r="H46" s="741"/>
      <c r="I46" s="741"/>
      <c r="J46" s="294" t="s">
        <v>326</v>
      </c>
      <c r="K46" s="114"/>
      <c r="L46" s="741"/>
      <c r="M46" s="741"/>
      <c r="N46" s="294" t="s">
        <v>326</v>
      </c>
      <c r="O46" s="114"/>
      <c r="P46" s="741"/>
      <c r="Q46" s="741"/>
      <c r="R46" s="294" t="s">
        <v>326</v>
      </c>
      <c r="S46" s="112"/>
    </row>
    <row r="47" spans="2:19" ht="30" customHeight="1" outlineLevel="1" x14ac:dyDescent="0.35">
      <c r="B47" s="766"/>
      <c r="C47" s="766"/>
      <c r="D47" s="813"/>
      <c r="E47" s="813"/>
      <c r="F47" s="294" t="s">
        <v>327</v>
      </c>
      <c r="G47" s="107"/>
      <c r="H47" s="742"/>
      <c r="I47" s="742"/>
      <c r="J47" s="294" t="s">
        <v>327</v>
      </c>
      <c r="K47" s="110"/>
      <c r="L47" s="742"/>
      <c r="M47" s="742"/>
      <c r="N47" s="294" t="s">
        <v>327</v>
      </c>
      <c r="O47" s="110"/>
      <c r="P47" s="742"/>
      <c r="Q47" s="742"/>
      <c r="R47" s="294" t="s">
        <v>327</v>
      </c>
      <c r="S47" s="112"/>
    </row>
    <row r="48" spans="2:19" ht="30" customHeight="1" outlineLevel="1" x14ac:dyDescent="0.35">
      <c r="B48" s="766"/>
      <c r="C48" s="766"/>
      <c r="D48" s="298" t="s">
        <v>323</v>
      </c>
      <c r="E48" s="298" t="s">
        <v>324</v>
      </c>
      <c r="F48" s="294" t="s">
        <v>325</v>
      </c>
      <c r="G48" s="111"/>
      <c r="H48" s="298" t="s">
        <v>323</v>
      </c>
      <c r="I48" s="298" t="s">
        <v>324</v>
      </c>
      <c r="J48" s="294" t="s">
        <v>325</v>
      </c>
      <c r="K48" s="112"/>
      <c r="L48" s="298" t="s">
        <v>323</v>
      </c>
      <c r="M48" s="298" t="s">
        <v>324</v>
      </c>
      <c r="N48" s="294" t="s">
        <v>325</v>
      </c>
      <c r="O48" s="112"/>
      <c r="P48" s="298" t="s">
        <v>323</v>
      </c>
      <c r="Q48" s="298" t="s">
        <v>324</v>
      </c>
      <c r="R48" s="294" t="s">
        <v>325</v>
      </c>
      <c r="S48" s="112"/>
    </row>
    <row r="49" spans="2:19" ht="30" customHeight="1" outlineLevel="1" x14ac:dyDescent="0.35">
      <c r="B49" s="766"/>
      <c r="C49" s="766"/>
      <c r="D49" s="812"/>
      <c r="E49" s="812"/>
      <c r="F49" s="294" t="s">
        <v>326</v>
      </c>
      <c r="G49" s="113"/>
      <c r="H49" s="741"/>
      <c r="I49" s="741"/>
      <c r="J49" s="294" t="s">
        <v>326</v>
      </c>
      <c r="K49" s="114"/>
      <c r="L49" s="741"/>
      <c r="M49" s="741"/>
      <c r="N49" s="294" t="s">
        <v>326</v>
      </c>
      <c r="O49" s="114"/>
      <c r="P49" s="741"/>
      <c r="Q49" s="741"/>
      <c r="R49" s="294" t="s">
        <v>326</v>
      </c>
      <c r="S49" s="112"/>
    </row>
    <row r="50" spans="2:19" ht="30" customHeight="1" outlineLevel="1" x14ac:dyDescent="0.35">
      <c r="B50" s="760"/>
      <c r="C50" s="760"/>
      <c r="D50" s="813"/>
      <c r="E50" s="813"/>
      <c r="F50" s="294" t="s">
        <v>327</v>
      </c>
      <c r="G50" s="107"/>
      <c r="H50" s="742"/>
      <c r="I50" s="742"/>
      <c r="J50" s="294" t="s">
        <v>327</v>
      </c>
      <c r="K50" s="110"/>
      <c r="L50" s="742"/>
      <c r="M50" s="742"/>
      <c r="N50" s="294" t="s">
        <v>327</v>
      </c>
      <c r="O50" s="110"/>
      <c r="P50" s="742"/>
      <c r="Q50" s="742"/>
      <c r="R50" s="294" t="s">
        <v>327</v>
      </c>
      <c r="S50" s="112"/>
    </row>
    <row r="51" spans="2:19" ht="30" customHeight="1" thickBot="1" x14ac:dyDescent="0.4">
      <c r="C51" s="115"/>
      <c r="D51" s="116"/>
    </row>
    <row r="52" spans="2:19" ht="30" customHeight="1" thickBot="1" x14ac:dyDescent="0.4">
      <c r="D52" s="700" t="s">
        <v>299</v>
      </c>
      <c r="E52" s="701"/>
      <c r="F52" s="701"/>
      <c r="G52" s="702"/>
      <c r="H52" s="700" t="s">
        <v>300</v>
      </c>
      <c r="I52" s="701"/>
      <c r="J52" s="701"/>
      <c r="K52" s="702"/>
      <c r="L52" s="700" t="s">
        <v>301</v>
      </c>
      <c r="M52" s="701"/>
      <c r="N52" s="701"/>
      <c r="O52" s="702"/>
      <c r="P52" s="700" t="s">
        <v>302</v>
      </c>
      <c r="Q52" s="701"/>
      <c r="R52" s="701"/>
      <c r="S52" s="702"/>
    </row>
    <row r="53" spans="2:19" ht="30" customHeight="1" x14ac:dyDescent="0.35">
      <c r="B53" s="767" t="s">
        <v>328</v>
      </c>
      <c r="C53" s="767" t="s">
        <v>329</v>
      </c>
      <c r="D53" s="703" t="s">
        <v>330</v>
      </c>
      <c r="E53" s="724"/>
      <c r="F53" s="300" t="s">
        <v>298</v>
      </c>
      <c r="G53" s="301" t="s">
        <v>331</v>
      </c>
      <c r="H53" s="703" t="s">
        <v>330</v>
      </c>
      <c r="I53" s="724"/>
      <c r="J53" s="300" t="s">
        <v>298</v>
      </c>
      <c r="K53" s="301" t="s">
        <v>331</v>
      </c>
      <c r="L53" s="703" t="s">
        <v>330</v>
      </c>
      <c r="M53" s="724"/>
      <c r="N53" s="300" t="s">
        <v>298</v>
      </c>
      <c r="O53" s="301" t="s">
        <v>331</v>
      </c>
      <c r="P53" s="703" t="s">
        <v>330</v>
      </c>
      <c r="Q53" s="724"/>
      <c r="R53" s="300" t="s">
        <v>298</v>
      </c>
      <c r="S53" s="301" t="s">
        <v>331</v>
      </c>
    </row>
    <row r="54" spans="2:19" ht="45" customHeight="1" x14ac:dyDescent="0.35">
      <c r="B54" s="790"/>
      <c r="C54" s="790"/>
      <c r="D54" s="99" t="s">
        <v>307</v>
      </c>
      <c r="E54" s="100">
        <v>0</v>
      </c>
      <c r="F54" s="804" t="s">
        <v>458</v>
      </c>
      <c r="G54" s="806" t="s">
        <v>503</v>
      </c>
      <c r="H54" s="99" t="s">
        <v>307</v>
      </c>
      <c r="I54" s="101">
        <v>33</v>
      </c>
      <c r="J54" s="748" t="s">
        <v>478</v>
      </c>
      <c r="K54" s="802" t="s">
        <v>489</v>
      </c>
      <c r="L54" s="99" t="s">
        <v>307</v>
      </c>
      <c r="M54" s="101">
        <v>33</v>
      </c>
      <c r="N54" s="748" t="s">
        <v>478</v>
      </c>
      <c r="O54" s="802" t="s">
        <v>489</v>
      </c>
      <c r="P54" s="99" t="s">
        <v>307</v>
      </c>
      <c r="Q54" s="503">
        <v>57</v>
      </c>
      <c r="R54" s="743" t="s">
        <v>478</v>
      </c>
      <c r="S54" s="745" t="s">
        <v>489</v>
      </c>
    </row>
    <row r="55" spans="2:19" ht="45" customHeight="1" x14ac:dyDescent="0.35">
      <c r="B55" s="768"/>
      <c r="C55" s="768"/>
      <c r="D55" s="102" t="s">
        <v>315</v>
      </c>
      <c r="E55" s="103">
        <v>0</v>
      </c>
      <c r="F55" s="805"/>
      <c r="G55" s="807"/>
      <c r="H55" s="102" t="s">
        <v>315</v>
      </c>
      <c r="I55" s="104">
        <v>0.39</v>
      </c>
      <c r="J55" s="749"/>
      <c r="K55" s="803"/>
      <c r="L55" s="102" t="s">
        <v>315</v>
      </c>
      <c r="M55" s="104">
        <v>0.39</v>
      </c>
      <c r="N55" s="749"/>
      <c r="O55" s="803"/>
      <c r="P55" s="102" t="s">
        <v>315</v>
      </c>
      <c r="Q55" s="504">
        <v>0.35</v>
      </c>
      <c r="R55" s="744"/>
      <c r="S55" s="746"/>
    </row>
    <row r="56" spans="2:19" ht="30" customHeight="1" x14ac:dyDescent="0.35">
      <c r="B56" s="759" t="s">
        <v>332</v>
      </c>
      <c r="C56" s="759" t="s">
        <v>333</v>
      </c>
      <c r="D56" s="298" t="s">
        <v>334</v>
      </c>
      <c r="E56" s="448" t="s">
        <v>335</v>
      </c>
      <c r="F56" s="692" t="s">
        <v>336</v>
      </c>
      <c r="G56" s="727"/>
      <c r="H56" s="298" t="s">
        <v>334</v>
      </c>
      <c r="I56" s="448" t="s">
        <v>335</v>
      </c>
      <c r="J56" s="692" t="s">
        <v>336</v>
      </c>
      <c r="K56" s="727"/>
      <c r="L56" s="298" t="s">
        <v>334</v>
      </c>
      <c r="M56" s="448" t="s">
        <v>335</v>
      </c>
      <c r="N56" s="692" t="s">
        <v>336</v>
      </c>
      <c r="O56" s="727"/>
      <c r="P56" s="298" t="s">
        <v>334</v>
      </c>
      <c r="Q56" s="448" t="s">
        <v>335</v>
      </c>
      <c r="R56" s="692" t="s">
        <v>336</v>
      </c>
      <c r="S56" s="727"/>
    </row>
    <row r="57" spans="2:19" ht="30" customHeight="1" x14ac:dyDescent="0.35">
      <c r="B57" s="766"/>
      <c r="C57" s="760"/>
      <c r="D57" s="117"/>
      <c r="E57" s="118"/>
      <c r="F57" s="808"/>
      <c r="G57" s="809"/>
      <c r="H57" s="119"/>
      <c r="I57" s="120"/>
      <c r="J57" s="810"/>
      <c r="K57" s="811"/>
      <c r="L57" s="119"/>
      <c r="M57" s="120"/>
      <c r="N57" s="810"/>
      <c r="O57" s="811"/>
      <c r="P57" s="497">
        <v>57</v>
      </c>
      <c r="Q57" s="491">
        <v>0.35</v>
      </c>
      <c r="R57" s="730" t="s">
        <v>451</v>
      </c>
      <c r="S57" s="731"/>
    </row>
    <row r="58" spans="2:19" ht="30" customHeight="1" x14ac:dyDescent="0.35">
      <c r="B58" s="766"/>
      <c r="C58" s="759" t="s">
        <v>337</v>
      </c>
      <c r="D58" s="302" t="s">
        <v>336</v>
      </c>
      <c r="E58" s="447" t="s">
        <v>319</v>
      </c>
      <c r="F58" s="298" t="s">
        <v>298</v>
      </c>
      <c r="G58" s="451" t="s">
        <v>331</v>
      </c>
      <c r="H58" s="302" t="s">
        <v>336</v>
      </c>
      <c r="I58" s="447" t="s">
        <v>319</v>
      </c>
      <c r="J58" s="298" t="s">
        <v>298</v>
      </c>
      <c r="K58" s="451" t="s">
        <v>331</v>
      </c>
      <c r="L58" s="302" t="s">
        <v>336</v>
      </c>
      <c r="M58" s="447" t="s">
        <v>319</v>
      </c>
      <c r="N58" s="298" t="s">
        <v>298</v>
      </c>
      <c r="O58" s="451" t="s">
        <v>331</v>
      </c>
      <c r="P58" s="302" t="s">
        <v>336</v>
      </c>
      <c r="Q58" s="447" t="s">
        <v>319</v>
      </c>
      <c r="R58" s="298" t="s">
        <v>298</v>
      </c>
      <c r="S58" s="451" t="s">
        <v>331</v>
      </c>
    </row>
    <row r="59" spans="2:19" ht="30" customHeight="1" x14ac:dyDescent="0.35">
      <c r="B59" s="760"/>
      <c r="C59" s="801"/>
      <c r="D59" s="121"/>
      <c r="E59" s="122"/>
      <c r="F59" s="106"/>
      <c r="G59" s="123"/>
      <c r="H59" s="124"/>
      <c r="I59" s="125"/>
      <c r="J59" s="108"/>
      <c r="K59" s="126"/>
      <c r="L59" s="124"/>
      <c r="M59" s="125"/>
      <c r="N59" s="108"/>
      <c r="O59" s="126"/>
      <c r="P59" s="505" t="s">
        <v>451</v>
      </c>
      <c r="Q59" s="506" t="s">
        <v>468</v>
      </c>
      <c r="R59" s="496" t="s">
        <v>478</v>
      </c>
      <c r="S59" s="507" t="s">
        <v>489</v>
      </c>
    </row>
    <row r="60" spans="2:19" ht="30" customHeight="1" thickBot="1" x14ac:dyDescent="0.4">
      <c r="B60" s="97"/>
      <c r="C60" s="127"/>
      <c r="D60" s="116"/>
    </row>
    <row r="61" spans="2:19" ht="30" customHeight="1" thickBot="1" x14ac:dyDescent="0.4">
      <c r="B61" s="97"/>
      <c r="C61" s="97"/>
      <c r="D61" s="700" t="s">
        <v>299</v>
      </c>
      <c r="E61" s="701"/>
      <c r="F61" s="701"/>
      <c r="G61" s="701"/>
      <c r="H61" s="700" t="s">
        <v>300</v>
      </c>
      <c r="I61" s="701"/>
      <c r="J61" s="701"/>
      <c r="K61" s="702"/>
      <c r="L61" s="701" t="s">
        <v>301</v>
      </c>
      <c r="M61" s="701"/>
      <c r="N61" s="701"/>
      <c r="O61" s="701"/>
      <c r="P61" s="700" t="s">
        <v>302</v>
      </c>
      <c r="Q61" s="701"/>
      <c r="R61" s="701"/>
      <c r="S61" s="702"/>
    </row>
    <row r="62" spans="2:19" ht="30" customHeight="1" x14ac:dyDescent="0.35">
      <c r="B62" s="767" t="s">
        <v>338</v>
      </c>
      <c r="C62" s="767" t="s">
        <v>339</v>
      </c>
      <c r="D62" s="747" t="s">
        <v>340</v>
      </c>
      <c r="E62" s="733"/>
      <c r="F62" s="703" t="s">
        <v>298</v>
      </c>
      <c r="G62" s="704"/>
      <c r="H62" s="732" t="s">
        <v>340</v>
      </c>
      <c r="I62" s="733"/>
      <c r="J62" s="703" t="s">
        <v>298</v>
      </c>
      <c r="K62" s="705"/>
      <c r="L62" s="732" t="s">
        <v>340</v>
      </c>
      <c r="M62" s="733"/>
      <c r="N62" s="703" t="s">
        <v>298</v>
      </c>
      <c r="O62" s="705"/>
      <c r="P62" s="732" t="s">
        <v>340</v>
      </c>
      <c r="Q62" s="733"/>
      <c r="R62" s="703" t="s">
        <v>298</v>
      </c>
      <c r="S62" s="705"/>
    </row>
    <row r="63" spans="2:19" ht="78" customHeight="1" x14ac:dyDescent="0.35">
      <c r="B63" s="768"/>
      <c r="C63" s="768"/>
      <c r="D63" s="796">
        <v>0.5</v>
      </c>
      <c r="E63" s="797"/>
      <c r="F63" s="774" t="s">
        <v>462</v>
      </c>
      <c r="G63" s="798"/>
      <c r="H63" s="799">
        <v>0.56000000000000005</v>
      </c>
      <c r="I63" s="800"/>
      <c r="J63" s="728" t="s">
        <v>462</v>
      </c>
      <c r="K63" s="729"/>
      <c r="L63" s="799">
        <v>0.7</v>
      </c>
      <c r="M63" s="800"/>
      <c r="N63" s="728"/>
      <c r="O63" s="729"/>
      <c r="P63" s="734">
        <v>50</v>
      </c>
      <c r="Q63" s="735"/>
      <c r="R63" s="736" t="s">
        <v>478</v>
      </c>
      <c r="S63" s="737"/>
    </row>
    <row r="64" spans="2:19" ht="45" customHeight="1" x14ac:dyDescent="0.35">
      <c r="B64" s="759" t="s">
        <v>341</v>
      </c>
      <c r="C64" s="759" t="s">
        <v>342</v>
      </c>
      <c r="D64" s="298" t="s">
        <v>343</v>
      </c>
      <c r="E64" s="298" t="s">
        <v>344</v>
      </c>
      <c r="F64" s="692" t="s">
        <v>345</v>
      </c>
      <c r="G64" s="727"/>
      <c r="H64" s="303" t="s">
        <v>343</v>
      </c>
      <c r="I64" s="298" t="s">
        <v>344</v>
      </c>
      <c r="J64" s="738" t="s">
        <v>345</v>
      </c>
      <c r="K64" s="727"/>
      <c r="L64" s="303" t="s">
        <v>343</v>
      </c>
      <c r="M64" s="298" t="s">
        <v>344</v>
      </c>
      <c r="N64" s="738" t="s">
        <v>345</v>
      </c>
      <c r="O64" s="727"/>
      <c r="P64" s="303" t="s">
        <v>343</v>
      </c>
      <c r="Q64" s="298" t="s">
        <v>344</v>
      </c>
      <c r="R64" s="738" t="s">
        <v>345</v>
      </c>
      <c r="S64" s="727"/>
    </row>
    <row r="65" spans="2:19" ht="57.75" customHeight="1" x14ac:dyDescent="0.35">
      <c r="B65" s="760"/>
      <c r="C65" s="760"/>
      <c r="D65" s="117">
        <v>0</v>
      </c>
      <c r="E65" s="118">
        <v>0</v>
      </c>
      <c r="F65" s="795" t="s">
        <v>498</v>
      </c>
      <c r="G65" s="795"/>
      <c r="H65" s="204">
        <v>7319</v>
      </c>
      <c r="I65" s="120">
        <v>62</v>
      </c>
      <c r="J65" s="793" t="s">
        <v>490</v>
      </c>
      <c r="K65" s="794"/>
      <c r="L65" s="219">
        <v>9125</v>
      </c>
      <c r="M65" s="120">
        <v>0.5</v>
      </c>
      <c r="N65" s="793" t="s">
        <v>490</v>
      </c>
      <c r="O65" s="794"/>
      <c r="P65" s="508">
        <v>1987</v>
      </c>
      <c r="Q65" s="491">
        <v>0.47</v>
      </c>
      <c r="R65" s="739" t="s">
        <v>490</v>
      </c>
      <c r="S65" s="740"/>
    </row>
    <row r="66" spans="2:19" ht="33.75" customHeight="1" thickBot="1" x14ac:dyDescent="0.4">
      <c r="B66" s="97"/>
      <c r="C66" s="97"/>
    </row>
    <row r="67" spans="2:19" ht="37.5" customHeight="1" thickBot="1" x14ac:dyDescent="0.4">
      <c r="B67" s="97"/>
      <c r="C67" s="97"/>
      <c r="D67" s="700" t="s">
        <v>299</v>
      </c>
      <c r="E67" s="701"/>
      <c r="F67" s="701"/>
      <c r="G67" s="702"/>
      <c r="H67" s="701" t="s">
        <v>300</v>
      </c>
      <c r="I67" s="701"/>
      <c r="J67" s="701"/>
      <c r="K67" s="702"/>
      <c r="L67" s="701" t="s">
        <v>301</v>
      </c>
      <c r="M67" s="701"/>
      <c r="N67" s="701"/>
      <c r="O67" s="702"/>
      <c r="P67" s="701" t="s">
        <v>302</v>
      </c>
      <c r="Q67" s="701"/>
      <c r="R67" s="701"/>
      <c r="S67" s="702"/>
    </row>
    <row r="68" spans="2:19" ht="37.5" customHeight="1" x14ac:dyDescent="0.35">
      <c r="B68" s="767" t="s">
        <v>346</v>
      </c>
      <c r="C68" s="767" t="s">
        <v>347</v>
      </c>
      <c r="D68" s="304" t="s">
        <v>348</v>
      </c>
      <c r="E68" s="300" t="s">
        <v>349</v>
      </c>
      <c r="F68" s="703" t="s">
        <v>350</v>
      </c>
      <c r="G68" s="705"/>
      <c r="H68" s="304" t="s">
        <v>348</v>
      </c>
      <c r="I68" s="300" t="s">
        <v>349</v>
      </c>
      <c r="J68" s="703" t="s">
        <v>350</v>
      </c>
      <c r="K68" s="705"/>
      <c r="L68" s="304" t="s">
        <v>348</v>
      </c>
      <c r="M68" s="300" t="s">
        <v>349</v>
      </c>
      <c r="N68" s="703" t="s">
        <v>350</v>
      </c>
      <c r="O68" s="705"/>
      <c r="P68" s="304" t="s">
        <v>348</v>
      </c>
      <c r="Q68" s="300" t="s">
        <v>349</v>
      </c>
      <c r="R68" s="703" t="s">
        <v>350</v>
      </c>
      <c r="S68" s="705"/>
    </row>
    <row r="69" spans="2:19" ht="44.25" customHeight="1" x14ac:dyDescent="0.35">
      <c r="B69" s="790"/>
      <c r="C69" s="768"/>
      <c r="D69" s="128" t="s">
        <v>458</v>
      </c>
      <c r="E69" s="129" t="s">
        <v>473</v>
      </c>
      <c r="F69" s="791" t="s">
        <v>505</v>
      </c>
      <c r="G69" s="792"/>
      <c r="H69" s="130" t="s">
        <v>458</v>
      </c>
      <c r="I69" s="131" t="s">
        <v>473</v>
      </c>
      <c r="J69" s="725" t="s">
        <v>510</v>
      </c>
      <c r="K69" s="726"/>
      <c r="L69" s="130" t="s">
        <v>458</v>
      </c>
      <c r="M69" s="131" t="s">
        <v>468</v>
      </c>
      <c r="N69" s="725"/>
      <c r="O69" s="726"/>
      <c r="P69" s="130" t="s">
        <v>458</v>
      </c>
      <c r="Q69" s="131" t="s">
        <v>468</v>
      </c>
      <c r="R69" s="725" t="s">
        <v>491</v>
      </c>
      <c r="S69" s="726"/>
    </row>
    <row r="70" spans="2:19" ht="36.75" customHeight="1" x14ac:dyDescent="0.35">
      <c r="B70" s="790"/>
      <c r="C70" s="767" t="s">
        <v>647</v>
      </c>
      <c r="D70" s="298" t="s">
        <v>298</v>
      </c>
      <c r="E70" s="450" t="s">
        <v>351</v>
      </c>
      <c r="F70" s="692" t="s">
        <v>352</v>
      </c>
      <c r="G70" s="727"/>
      <c r="H70" s="298" t="s">
        <v>298</v>
      </c>
      <c r="I70" s="450" t="s">
        <v>351</v>
      </c>
      <c r="J70" s="692" t="s">
        <v>352</v>
      </c>
      <c r="K70" s="727"/>
      <c r="L70" s="298" t="s">
        <v>298</v>
      </c>
      <c r="M70" s="450" t="s">
        <v>351</v>
      </c>
      <c r="N70" s="692" t="s">
        <v>352</v>
      </c>
      <c r="O70" s="727"/>
      <c r="P70" s="298" t="s">
        <v>298</v>
      </c>
      <c r="Q70" s="450" t="s">
        <v>351</v>
      </c>
      <c r="R70" s="692" t="s">
        <v>352</v>
      </c>
      <c r="S70" s="727"/>
    </row>
    <row r="71" spans="2:19" ht="46.4" customHeight="1" x14ac:dyDescent="0.35">
      <c r="B71" s="790"/>
      <c r="C71" s="790"/>
      <c r="D71" s="106" t="s">
        <v>475</v>
      </c>
      <c r="E71" s="129" t="s">
        <v>764</v>
      </c>
      <c r="F71" s="774" t="s">
        <v>506</v>
      </c>
      <c r="G71" s="775"/>
      <c r="H71" s="108" t="s">
        <v>475</v>
      </c>
      <c r="I71" s="131" t="s">
        <v>732</v>
      </c>
      <c r="J71" s="728" t="s">
        <v>492</v>
      </c>
      <c r="K71" s="729"/>
      <c r="L71" s="108" t="s">
        <v>475</v>
      </c>
      <c r="M71" s="131" t="s">
        <v>732</v>
      </c>
      <c r="N71" s="728" t="s">
        <v>492</v>
      </c>
      <c r="O71" s="729"/>
      <c r="P71" s="108" t="s">
        <v>458</v>
      </c>
      <c r="Q71" s="131" t="s">
        <v>732</v>
      </c>
      <c r="R71" s="728" t="s">
        <v>506</v>
      </c>
      <c r="S71" s="729"/>
    </row>
    <row r="72" spans="2:19" ht="43.4" customHeight="1" outlineLevel="1" x14ac:dyDescent="0.35">
      <c r="B72" s="790"/>
      <c r="C72" s="790"/>
      <c r="D72" s="106" t="s">
        <v>462</v>
      </c>
      <c r="E72" s="129" t="s">
        <v>731</v>
      </c>
      <c r="F72" s="774" t="s">
        <v>506</v>
      </c>
      <c r="G72" s="775"/>
      <c r="H72" s="108" t="s">
        <v>462</v>
      </c>
      <c r="I72" s="131" t="s">
        <v>731</v>
      </c>
      <c r="J72" s="728" t="s">
        <v>484</v>
      </c>
      <c r="K72" s="729"/>
      <c r="L72" s="108" t="s">
        <v>462</v>
      </c>
      <c r="M72" s="131" t="s">
        <v>732</v>
      </c>
      <c r="N72" s="728" t="s">
        <v>492</v>
      </c>
      <c r="O72" s="729"/>
      <c r="P72" s="108" t="s">
        <v>462</v>
      </c>
      <c r="Q72" s="131" t="s">
        <v>731</v>
      </c>
      <c r="R72" s="728" t="s">
        <v>506</v>
      </c>
      <c r="S72" s="729"/>
    </row>
    <row r="73" spans="2:19" ht="54.65" customHeight="1" outlineLevel="1" x14ac:dyDescent="0.35">
      <c r="B73" s="790"/>
      <c r="C73" s="790"/>
      <c r="D73" s="106" t="s">
        <v>423</v>
      </c>
      <c r="E73" s="129" t="s">
        <v>764</v>
      </c>
      <c r="F73" s="774" t="s">
        <v>511</v>
      </c>
      <c r="G73" s="775"/>
      <c r="H73" s="108" t="s">
        <v>423</v>
      </c>
      <c r="I73" s="131" t="s">
        <v>764</v>
      </c>
      <c r="J73" s="728" t="s">
        <v>500</v>
      </c>
      <c r="K73" s="729"/>
      <c r="L73" s="108" t="s">
        <v>423</v>
      </c>
      <c r="M73" s="131" t="s">
        <v>732</v>
      </c>
      <c r="N73" s="728" t="s">
        <v>492</v>
      </c>
      <c r="O73" s="729"/>
      <c r="P73" s="108" t="s">
        <v>423</v>
      </c>
      <c r="Q73" s="131" t="s">
        <v>764</v>
      </c>
      <c r="R73" s="728" t="s">
        <v>492</v>
      </c>
      <c r="S73" s="729"/>
    </row>
    <row r="74" spans="2:19" ht="47.15" customHeight="1" outlineLevel="1" x14ac:dyDescent="0.35">
      <c r="B74" s="790"/>
      <c r="C74" s="790"/>
      <c r="D74" s="106" t="s">
        <v>478</v>
      </c>
      <c r="E74" s="129" t="s">
        <v>732</v>
      </c>
      <c r="F74" s="774" t="s">
        <v>511</v>
      </c>
      <c r="G74" s="775"/>
      <c r="H74" s="108"/>
      <c r="I74" s="131"/>
      <c r="J74" s="728"/>
      <c r="K74" s="729"/>
      <c r="L74" s="108"/>
      <c r="M74" s="131"/>
      <c r="N74" s="728"/>
      <c r="O74" s="729"/>
      <c r="P74" s="108" t="s">
        <v>475</v>
      </c>
      <c r="Q74" s="131" t="s">
        <v>732</v>
      </c>
      <c r="R74" s="728" t="s">
        <v>500</v>
      </c>
      <c r="S74" s="729"/>
    </row>
    <row r="75" spans="2:19" ht="30" customHeight="1" outlineLevel="1" x14ac:dyDescent="0.35">
      <c r="B75" s="790"/>
      <c r="C75" s="790"/>
      <c r="D75" s="106"/>
      <c r="E75" s="129"/>
      <c r="F75" s="774"/>
      <c r="G75" s="775"/>
      <c r="H75" s="108"/>
      <c r="I75" s="131"/>
      <c r="J75" s="728"/>
      <c r="K75" s="729"/>
      <c r="L75" s="108"/>
      <c r="M75" s="131"/>
      <c r="N75" s="728"/>
      <c r="O75" s="729"/>
      <c r="P75" s="108"/>
      <c r="Q75" s="131"/>
      <c r="R75" s="728"/>
      <c r="S75" s="729"/>
    </row>
    <row r="76" spans="2:19" ht="30" customHeight="1" outlineLevel="1" x14ac:dyDescent="0.35">
      <c r="B76" s="768"/>
      <c r="C76" s="768"/>
      <c r="D76" s="106"/>
      <c r="E76" s="129"/>
      <c r="F76" s="774"/>
      <c r="G76" s="775"/>
      <c r="H76" s="108"/>
      <c r="I76" s="131"/>
      <c r="J76" s="728"/>
      <c r="K76" s="729"/>
      <c r="L76" s="108"/>
      <c r="M76" s="131"/>
      <c r="N76" s="728"/>
      <c r="O76" s="729"/>
      <c r="P76" s="108"/>
      <c r="Q76" s="131"/>
      <c r="R76" s="728"/>
      <c r="S76" s="729"/>
    </row>
    <row r="77" spans="2:19" ht="35.25" customHeight="1" x14ac:dyDescent="0.35">
      <c r="B77" s="759" t="s">
        <v>353</v>
      </c>
      <c r="C77" s="789" t="s">
        <v>648</v>
      </c>
      <c r="D77" s="448" t="s">
        <v>354</v>
      </c>
      <c r="E77" s="692" t="s">
        <v>336</v>
      </c>
      <c r="F77" s="693"/>
      <c r="G77" s="299" t="s">
        <v>298</v>
      </c>
      <c r="H77" s="448" t="s">
        <v>354</v>
      </c>
      <c r="I77" s="692" t="s">
        <v>336</v>
      </c>
      <c r="J77" s="693"/>
      <c r="K77" s="299" t="s">
        <v>298</v>
      </c>
      <c r="L77" s="448" t="s">
        <v>354</v>
      </c>
      <c r="M77" s="692" t="s">
        <v>336</v>
      </c>
      <c r="N77" s="693"/>
      <c r="O77" s="299" t="s">
        <v>298</v>
      </c>
      <c r="P77" s="448" t="s">
        <v>354</v>
      </c>
      <c r="Q77" s="692" t="s">
        <v>336</v>
      </c>
      <c r="R77" s="693"/>
      <c r="S77" s="299" t="s">
        <v>298</v>
      </c>
    </row>
    <row r="78" spans="2:19" ht="35.25" customHeight="1" x14ac:dyDescent="0.35">
      <c r="B78" s="766"/>
      <c r="C78" s="789"/>
      <c r="D78" s="442">
        <v>0</v>
      </c>
      <c r="E78" s="786" t="s">
        <v>441</v>
      </c>
      <c r="F78" s="787"/>
      <c r="G78" s="132" t="s">
        <v>475</v>
      </c>
      <c r="H78" s="443">
        <v>515</v>
      </c>
      <c r="I78" s="720" t="s">
        <v>441</v>
      </c>
      <c r="J78" s="721"/>
      <c r="K78" s="133" t="s">
        <v>475</v>
      </c>
      <c r="L78" s="220">
        <v>515</v>
      </c>
      <c r="M78" s="720" t="s">
        <v>441</v>
      </c>
      <c r="N78" s="721"/>
      <c r="O78" s="133" t="s">
        <v>475</v>
      </c>
      <c r="P78" s="220">
        <v>523</v>
      </c>
      <c r="Q78" s="720" t="s">
        <v>447</v>
      </c>
      <c r="R78" s="721"/>
      <c r="S78" s="133" t="s">
        <v>478</v>
      </c>
    </row>
    <row r="79" spans="2:19" ht="35.25" customHeight="1" outlineLevel="1" x14ac:dyDescent="0.35">
      <c r="B79" s="766"/>
      <c r="C79" s="789"/>
      <c r="D79" s="442"/>
      <c r="E79" s="786"/>
      <c r="F79" s="787"/>
      <c r="G79" s="132"/>
      <c r="H79" s="443"/>
      <c r="I79" s="720"/>
      <c r="J79" s="721"/>
      <c r="K79" s="133"/>
      <c r="L79" s="443"/>
      <c r="M79" s="720"/>
      <c r="N79" s="721"/>
      <c r="O79" s="133"/>
      <c r="P79" s="487"/>
      <c r="Q79" s="119"/>
      <c r="R79" s="119"/>
      <c r="S79" s="489"/>
    </row>
    <row r="80" spans="2:19" ht="35.25" customHeight="1" outlineLevel="1" x14ac:dyDescent="0.35">
      <c r="B80" s="766"/>
      <c r="C80" s="789"/>
      <c r="D80" s="442"/>
      <c r="E80" s="786"/>
      <c r="F80" s="787"/>
      <c r="G80" s="132"/>
      <c r="H80" s="443"/>
      <c r="I80" s="720"/>
      <c r="J80" s="721"/>
      <c r="K80" s="133"/>
      <c r="L80" s="443"/>
      <c r="M80" s="720"/>
      <c r="N80" s="721"/>
      <c r="O80" s="133"/>
      <c r="P80" s="487"/>
      <c r="Q80" s="487"/>
      <c r="R80" s="487"/>
      <c r="S80" s="133"/>
    </row>
    <row r="81" spans="2:19" ht="35.25" customHeight="1" outlineLevel="1" x14ac:dyDescent="0.35">
      <c r="B81" s="766"/>
      <c r="C81" s="789"/>
      <c r="D81" s="442"/>
      <c r="E81" s="786"/>
      <c r="F81" s="787"/>
      <c r="G81" s="132"/>
      <c r="H81" s="443"/>
      <c r="I81" s="720"/>
      <c r="J81" s="721"/>
      <c r="K81" s="133"/>
      <c r="L81" s="443"/>
      <c r="M81" s="720"/>
      <c r="N81" s="721"/>
      <c r="O81" s="133"/>
      <c r="P81" s="487"/>
      <c r="Q81" s="119"/>
      <c r="R81" s="488"/>
      <c r="S81" s="133"/>
    </row>
    <row r="82" spans="2:19" ht="35.25" customHeight="1" outlineLevel="1" x14ac:dyDescent="0.35">
      <c r="B82" s="766"/>
      <c r="C82" s="789"/>
      <c r="D82" s="442"/>
      <c r="E82" s="786"/>
      <c r="F82" s="787"/>
      <c r="G82" s="132"/>
      <c r="H82" s="443"/>
      <c r="I82" s="720"/>
      <c r="J82" s="721"/>
      <c r="K82" s="133"/>
      <c r="L82" s="443"/>
      <c r="M82" s="720"/>
      <c r="N82" s="721"/>
      <c r="O82" s="133"/>
      <c r="P82" s="487"/>
      <c r="Q82" s="487"/>
      <c r="R82" s="487"/>
      <c r="S82" s="133"/>
    </row>
    <row r="83" spans="2:19" ht="33" customHeight="1" outlineLevel="1" x14ac:dyDescent="0.35">
      <c r="B83" s="760"/>
      <c r="C83" s="789"/>
      <c r="D83" s="442"/>
      <c r="E83" s="786"/>
      <c r="F83" s="787"/>
      <c r="G83" s="132"/>
      <c r="H83" s="443"/>
      <c r="I83" s="720"/>
      <c r="J83" s="721"/>
      <c r="K83" s="133"/>
      <c r="L83" s="443"/>
      <c r="M83" s="720"/>
      <c r="N83" s="721"/>
      <c r="O83" s="133"/>
      <c r="P83" s="487"/>
      <c r="Q83" s="119"/>
      <c r="R83" s="119"/>
      <c r="S83" s="489"/>
    </row>
    <row r="84" spans="2:19" ht="31.5" customHeight="1" thickBot="1" x14ac:dyDescent="0.4">
      <c r="B84" s="97"/>
      <c r="C84" s="134"/>
      <c r="D84" s="116"/>
    </row>
    <row r="85" spans="2:19" ht="30.75" customHeight="1" thickBot="1" x14ac:dyDescent="0.4">
      <c r="B85" s="97"/>
      <c r="C85" s="97"/>
      <c r="D85" s="700" t="s">
        <v>299</v>
      </c>
      <c r="E85" s="701"/>
      <c r="F85" s="701"/>
      <c r="G85" s="702"/>
      <c r="H85" s="711" t="s">
        <v>300</v>
      </c>
      <c r="I85" s="712"/>
      <c r="J85" s="712"/>
      <c r="K85" s="713"/>
      <c r="L85" s="711" t="s">
        <v>301</v>
      </c>
      <c r="M85" s="712"/>
      <c r="N85" s="712"/>
      <c r="O85" s="785"/>
      <c r="P85" s="722" t="s">
        <v>302</v>
      </c>
      <c r="Q85" s="712"/>
      <c r="R85" s="712"/>
      <c r="S85" s="713"/>
    </row>
    <row r="86" spans="2:19" ht="30.75" customHeight="1" x14ac:dyDescent="0.35">
      <c r="B86" s="767" t="s">
        <v>355</v>
      </c>
      <c r="C86" s="767" t="s">
        <v>356</v>
      </c>
      <c r="D86" s="703" t="s">
        <v>357</v>
      </c>
      <c r="E86" s="724"/>
      <c r="F86" s="300" t="s">
        <v>298</v>
      </c>
      <c r="G86" s="305" t="s">
        <v>336</v>
      </c>
      <c r="H86" s="723" t="s">
        <v>357</v>
      </c>
      <c r="I86" s="724"/>
      <c r="J86" s="300" t="s">
        <v>298</v>
      </c>
      <c r="K86" s="305" t="s">
        <v>336</v>
      </c>
      <c r="L86" s="723" t="s">
        <v>357</v>
      </c>
      <c r="M86" s="724"/>
      <c r="N86" s="300" t="s">
        <v>298</v>
      </c>
      <c r="O86" s="305" t="s">
        <v>336</v>
      </c>
      <c r="P86" s="723" t="s">
        <v>357</v>
      </c>
      <c r="Q86" s="724"/>
      <c r="R86" s="300" t="s">
        <v>298</v>
      </c>
      <c r="S86" s="305" t="s">
        <v>336</v>
      </c>
    </row>
    <row r="87" spans="2:19" ht="29.25" customHeight="1" x14ac:dyDescent="0.35">
      <c r="B87" s="768"/>
      <c r="C87" s="768"/>
      <c r="D87" s="774" t="s">
        <v>513</v>
      </c>
      <c r="E87" s="788"/>
      <c r="F87" s="128" t="s">
        <v>478</v>
      </c>
      <c r="G87" s="135" t="s">
        <v>404</v>
      </c>
      <c r="H87" s="444" t="s">
        <v>508</v>
      </c>
      <c r="I87" s="446"/>
      <c r="J87" s="130" t="s">
        <v>478</v>
      </c>
      <c r="K87" s="136"/>
      <c r="L87" s="444" t="s">
        <v>502</v>
      </c>
      <c r="M87" s="446"/>
      <c r="N87" s="130"/>
      <c r="O87" s="136"/>
      <c r="P87" s="130" t="s">
        <v>502</v>
      </c>
      <c r="Q87" s="130"/>
      <c r="R87" s="130" t="s">
        <v>458</v>
      </c>
      <c r="S87" s="130" t="s">
        <v>394</v>
      </c>
    </row>
    <row r="88" spans="2:19" ht="45" customHeight="1" x14ac:dyDescent="0.35">
      <c r="B88" s="784" t="s">
        <v>765</v>
      </c>
      <c r="C88" s="759" t="s">
        <v>358</v>
      </c>
      <c r="D88" s="298" t="s">
        <v>359</v>
      </c>
      <c r="E88" s="298" t="s">
        <v>360</v>
      </c>
      <c r="F88" s="448" t="s">
        <v>361</v>
      </c>
      <c r="G88" s="299" t="s">
        <v>362</v>
      </c>
      <c r="H88" s="298" t="s">
        <v>359</v>
      </c>
      <c r="I88" s="298" t="s">
        <v>360</v>
      </c>
      <c r="J88" s="448" t="s">
        <v>361</v>
      </c>
      <c r="K88" s="299" t="s">
        <v>362</v>
      </c>
      <c r="L88" s="298" t="s">
        <v>359</v>
      </c>
      <c r="M88" s="298" t="s">
        <v>360</v>
      </c>
      <c r="N88" s="448" t="s">
        <v>361</v>
      </c>
      <c r="O88" s="299" t="s">
        <v>362</v>
      </c>
      <c r="P88" s="298" t="s">
        <v>359</v>
      </c>
      <c r="Q88" s="298" t="s">
        <v>360</v>
      </c>
      <c r="R88" s="448" t="s">
        <v>361</v>
      </c>
      <c r="S88" s="299" t="s">
        <v>362</v>
      </c>
    </row>
    <row r="89" spans="2:19" ht="29.25" customHeight="1" x14ac:dyDescent="0.35">
      <c r="B89" s="784"/>
      <c r="C89" s="766"/>
      <c r="D89" s="778" t="s">
        <v>532</v>
      </c>
      <c r="E89" s="780">
        <v>1</v>
      </c>
      <c r="F89" s="778" t="s">
        <v>516</v>
      </c>
      <c r="G89" s="782" t="s">
        <v>513</v>
      </c>
      <c r="H89" s="718" t="s">
        <v>532</v>
      </c>
      <c r="I89" s="718">
        <v>22</v>
      </c>
      <c r="J89" s="718" t="s">
        <v>516</v>
      </c>
      <c r="K89" s="709" t="s">
        <v>502</v>
      </c>
      <c r="L89" s="718" t="s">
        <v>532</v>
      </c>
      <c r="M89" s="718">
        <v>40</v>
      </c>
      <c r="N89" s="718" t="s">
        <v>516</v>
      </c>
      <c r="O89" s="709" t="s">
        <v>502</v>
      </c>
      <c r="P89" s="718" t="s">
        <v>532</v>
      </c>
      <c r="Q89" s="718">
        <v>893</v>
      </c>
      <c r="R89" s="718" t="s">
        <v>502</v>
      </c>
      <c r="S89" s="709"/>
    </row>
    <row r="90" spans="2:19" ht="29.25" customHeight="1" x14ac:dyDescent="0.35">
      <c r="B90" s="784"/>
      <c r="C90" s="766"/>
      <c r="D90" s="779"/>
      <c r="E90" s="781"/>
      <c r="F90" s="779"/>
      <c r="G90" s="783"/>
      <c r="H90" s="719"/>
      <c r="I90" s="719"/>
      <c r="J90" s="719"/>
      <c r="K90" s="710"/>
      <c r="L90" s="719"/>
      <c r="M90" s="719"/>
      <c r="N90" s="719"/>
      <c r="O90" s="710"/>
      <c r="P90" s="719"/>
      <c r="Q90" s="719"/>
      <c r="R90" s="719"/>
      <c r="S90" s="710"/>
    </row>
    <row r="91" spans="2:19" ht="60" outlineLevel="1" x14ac:dyDescent="0.35">
      <c r="B91" s="784"/>
      <c r="C91" s="766"/>
      <c r="D91" s="298" t="s">
        <v>359</v>
      </c>
      <c r="E91" s="298" t="s">
        <v>360</v>
      </c>
      <c r="F91" s="448" t="s">
        <v>361</v>
      </c>
      <c r="G91" s="299" t="s">
        <v>362</v>
      </c>
      <c r="H91" s="298" t="s">
        <v>359</v>
      </c>
      <c r="I91" s="298" t="s">
        <v>360</v>
      </c>
      <c r="J91" s="448" t="s">
        <v>361</v>
      </c>
      <c r="K91" s="299" t="s">
        <v>362</v>
      </c>
      <c r="L91" s="298" t="s">
        <v>359</v>
      </c>
      <c r="M91" s="298" t="s">
        <v>360</v>
      </c>
      <c r="N91" s="448" t="s">
        <v>361</v>
      </c>
      <c r="O91" s="299" t="s">
        <v>362</v>
      </c>
      <c r="P91" s="298" t="s">
        <v>359</v>
      </c>
      <c r="Q91" s="298" t="s">
        <v>360</v>
      </c>
      <c r="R91" s="448" t="s">
        <v>361</v>
      </c>
      <c r="S91" s="299" t="s">
        <v>362</v>
      </c>
    </row>
    <row r="92" spans="2:19" ht="29.25" customHeight="1" outlineLevel="1" x14ac:dyDescent="0.35">
      <c r="B92" s="784"/>
      <c r="C92" s="766"/>
      <c r="D92" s="778" t="s">
        <v>535</v>
      </c>
      <c r="E92" s="780"/>
      <c r="F92" s="778" t="s">
        <v>516</v>
      </c>
      <c r="G92" s="782" t="s">
        <v>513</v>
      </c>
      <c r="H92" s="718"/>
      <c r="I92" s="718"/>
      <c r="J92" s="718"/>
      <c r="K92" s="709"/>
      <c r="L92" s="718"/>
      <c r="M92" s="718"/>
      <c r="N92" s="718"/>
      <c r="O92" s="709"/>
      <c r="P92" s="709"/>
      <c r="Q92" s="709"/>
      <c r="R92" s="709"/>
      <c r="S92" s="709"/>
    </row>
    <row r="93" spans="2:19" ht="29.25" customHeight="1" outlineLevel="1" x14ac:dyDescent="0.35">
      <c r="B93" s="784"/>
      <c r="C93" s="766"/>
      <c r="D93" s="779"/>
      <c r="E93" s="781"/>
      <c r="F93" s="779"/>
      <c r="G93" s="783"/>
      <c r="H93" s="719"/>
      <c r="I93" s="719"/>
      <c r="J93" s="719"/>
      <c r="K93" s="710"/>
      <c r="L93" s="719"/>
      <c r="M93" s="719"/>
      <c r="N93" s="719"/>
      <c r="O93" s="710"/>
      <c r="P93" s="710"/>
      <c r="Q93" s="710"/>
      <c r="R93" s="710"/>
      <c r="S93" s="710"/>
    </row>
    <row r="94" spans="2:19" ht="60" outlineLevel="1" x14ac:dyDescent="0.35">
      <c r="B94" s="784"/>
      <c r="C94" s="766"/>
      <c r="D94" s="298" t="s">
        <v>359</v>
      </c>
      <c r="E94" s="298" t="s">
        <v>360</v>
      </c>
      <c r="F94" s="448" t="s">
        <v>361</v>
      </c>
      <c r="G94" s="299" t="s">
        <v>362</v>
      </c>
      <c r="H94" s="298" t="s">
        <v>359</v>
      </c>
      <c r="I94" s="298" t="s">
        <v>360</v>
      </c>
      <c r="J94" s="448" t="s">
        <v>361</v>
      </c>
      <c r="K94" s="299" t="s">
        <v>362</v>
      </c>
      <c r="L94" s="298" t="s">
        <v>359</v>
      </c>
      <c r="M94" s="298" t="s">
        <v>360</v>
      </c>
      <c r="N94" s="448" t="s">
        <v>361</v>
      </c>
      <c r="O94" s="299" t="s">
        <v>362</v>
      </c>
      <c r="P94" s="298" t="s">
        <v>359</v>
      </c>
      <c r="Q94" s="298" t="s">
        <v>360</v>
      </c>
      <c r="R94" s="448" t="s">
        <v>361</v>
      </c>
      <c r="S94" s="299" t="s">
        <v>362</v>
      </c>
    </row>
    <row r="95" spans="2:19" ht="29.25" customHeight="1" outlineLevel="1" x14ac:dyDescent="0.35">
      <c r="B95" s="784"/>
      <c r="C95" s="766"/>
      <c r="D95" s="778" t="s">
        <v>545</v>
      </c>
      <c r="E95" s="780"/>
      <c r="F95" s="778" t="s">
        <v>516</v>
      </c>
      <c r="G95" s="782" t="s">
        <v>513</v>
      </c>
      <c r="H95" s="718"/>
      <c r="I95" s="718"/>
      <c r="J95" s="718"/>
      <c r="K95" s="709"/>
      <c r="L95" s="718"/>
      <c r="M95" s="718"/>
      <c r="N95" s="718"/>
      <c r="O95" s="709"/>
      <c r="P95" s="709"/>
      <c r="Q95" s="709"/>
      <c r="R95" s="709"/>
      <c r="S95" s="709"/>
    </row>
    <row r="96" spans="2:19" ht="29.25" customHeight="1" outlineLevel="1" x14ac:dyDescent="0.35">
      <c r="B96" s="784"/>
      <c r="C96" s="766"/>
      <c r="D96" s="779"/>
      <c r="E96" s="781"/>
      <c r="F96" s="779"/>
      <c r="G96" s="783"/>
      <c r="H96" s="719"/>
      <c r="I96" s="719"/>
      <c r="J96" s="719"/>
      <c r="K96" s="710"/>
      <c r="L96" s="719"/>
      <c r="M96" s="719"/>
      <c r="N96" s="719"/>
      <c r="O96" s="710"/>
      <c r="P96" s="710"/>
      <c r="Q96" s="710"/>
      <c r="R96" s="710"/>
      <c r="S96" s="710"/>
    </row>
    <row r="97" spans="2:74" ht="60" outlineLevel="1" x14ac:dyDescent="0.35">
      <c r="B97" s="784"/>
      <c r="C97" s="766"/>
      <c r="D97" s="298" t="s">
        <v>359</v>
      </c>
      <c r="E97" s="298" t="s">
        <v>360</v>
      </c>
      <c r="F97" s="448" t="s">
        <v>361</v>
      </c>
      <c r="G97" s="299" t="s">
        <v>362</v>
      </c>
      <c r="H97" s="298" t="s">
        <v>359</v>
      </c>
      <c r="I97" s="298" t="s">
        <v>360</v>
      </c>
      <c r="J97" s="448" t="s">
        <v>361</v>
      </c>
      <c r="K97" s="299" t="s">
        <v>362</v>
      </c>
      <c r="L97" s="298" t="s">
        <v>359</v>
      </c>
      <c r="M97" s="298" t="s">
        <v>360</v>
      </c>
      <c r="N97" s="448" t="s">
        <v>361</v>
      </c>
      <c r="O97" s="299" t="s">
        <v>362</v>
      </c>
      <c r="P97" s="298" t="s">
        <v>359</v>
      </c>
      <c r="Q97" s="298" t="s">
        <v>360</v>
      </c>
      <c r="R97" s="448" t="s">
        <v>361</v>
      </c>
      <c r="S97" s="299" t="s">
        <v>362</v>
      </c>
    </row>
    <row r="98" spans="2:74" ht="29.25" customHeight="1" outlineLevel="1" x14ac:dyDescent="0.35">
      <c r="B98" s="784"/>
      <c r="C98" s="766"/>
      <c r="D98" s="778" t="s">
        <v>275</v>
      </c>
      <c r="E98" s="780"/>
      <c r="F98" s="778" t="s">
        <v>516</v>
      </c>
      <c r="G98" s="782"/>
      <c r="H98" s="718"/>
      <c r="I98" s="718"/>
      <c r="J98" s="718"/>
      <c r="K98" s="709"/>
      <c r="L98" s="718"/>
      <c r="M98" s="718"/>
      <c r="N98" s="718"/>
      <c r="O98" s="709"/>
      <c r="P98" s="709"/>
      <c r="Q98" s="709"/>
      <c r="R98" s="709"/>
      <c r="S98" s="709"/>
    </row>
    <row r="99" spans="2:74" ht="29.25" customHeight="1" outlineLevel="1" x14ac:dyDescent="0.35">
      <c r="B99" s="784"/>
      <c r="C99" s="760"/>
      <c r="D99" s="779"/>
      <c r="E99" s="781"/>
      <c r="F99" s="779"/>
      <c r="G99" s="783"/>
      <c r="H99" s="719"/>
      <c r="I99" s="719"/>
      <c r="J99" s="719"/>
      <c r="K99" s="710"/>
      <c r="L99" s="719"/>
      <c r="M99" s="719"/>
      <c r="N99" s="719"/>
      <c r="O99" s="710"/>
      <c r="P99" s="710"/>
      <c r="Q99" s="710"/>
      <c r="R99" s="710"/>
      <c r="S99" s="710"/>
    </row>
    <row r="100" spans="2:74" ht="15" thickBot="1" x14ac:dyDescent="0.4">
      <c r="B100" s="97"/>
      <c r="C100" s="97"/>
    </row>
    <row r="101" spans="2:74" ht="15" thickBot="1" x14ac:dyDescent="0.4">
      <c r="B101" s="97"/>
      <c r="C101" s="97"/>
      <c r="D101" s="700" t="s">
        <v>299</v>
      </c>
      <c r="E101" s="701"/>
      <c r="F101" s="701"/>
      <c r="G101" s="702"/>
      <c r="H101" s="711" t="s">
        <v>363</v>
      </c>
      <c r="I101" s="712"/>
      <c r="J101" s="712"/>
      <c r="K101" s="713"/>
      <c r="L101" s="711" t="s">
        <v>301</v>
      </c>
      <c r="M101" s="712"/>
      <c r="N101" s="712"/>
      <c r="O101" s="713"/>
      <c r="P101" s="711" t="s">
        <v>302</v>
      </c>
      <c r="Q101" s="712"/>
      <c r="R101" s="712"/>
      <c r="S101" s="713"/>
    </row>
    <row r="102" spans="2:74" ht="33.75" customHeight="1" x14ac:dyDescent="0.35">
      <c r="B102" s="769" t="s">
        <v>364</v>
      </c>
      <c r="C102" s="767" t="s">
        <v>365</v>
      </c>
      <c r="D102" s="449" t="s">
        <v>366</v>
      </c>
      <c r="E102" s="306" t="s">
        <v>367</v>
      </c>
      <c r="F102" s="703" t="s">
        <v>368</v>
      </c>
      <c r="G102" s="705"/>
      <c r="H102" s="449" t="s">
        <v>366</v>
      </c>
      <c r="I102" s="306" t="s">
        <v>367</v>
      </c>
      <c r="J102" s="703" t="s">
        <v>368</v>
      </c>
      <c r="K102" s="705"/>
      <c r="L102" s="449" t="s">
        <v>366</v>
      </c>
      <c r="M102" s="306" t="s">
        <v>367</v>
      </c>
      <c r="N102" s="703" t="s">
        <v>368</v>
      </c>
      <c r="O102" s="705"/>
      <c r="P102" s="449" t="s">
        <v>366</v>
      </c>
      <c r="Q102" s="306" t="s">
        <v>367</v>
      </c>
      <c r="R102" s="703" t="s">
        <v>368</v>
      </c>
      <c r="S102" s="705"/>
    </row>
    <row r="103" spans="2:74" ht="38.5" customHeight="1" x14ac:dyDescent="0.35">
      <c r="B103" s="770"/>
      <c r="C103" s="768"/>
      <c r="D103" s="137">
        <v>0</v>
      </c>
      <c r="E103" s="138">
        <v>0</v>
      </c>
      <c r="F103" s="774" t="s">
        <v>474</v>
      </c>
      <c r="G103" s="775"/>
      <c r="H103" s="205">
        <v>2365</v>
      </c>
      <c r="I103" s="140">
        <v>0.63</v>
      </c>
      <c r="J103" s="776" t="s">
        <v>464</v>
      </c>
      <c r="K103" s="777"/>
      <c r="L103" s="139">
        <v>3111</v>
      </c>
      <c r="M103" s="140">
        <v>0.5</v>
      </c>
      <c r="N103" s="776" t="s">
        <v>464</v>
      </c>
      <c r="O103" s="777"/>
      <c r="P103" s="499">
        <v>4433</v>
      </c>
      <c r="Q103" s="500">
        <v>0.6</v>
      </c>
      <c r="R103" s="714" t="s">
        <v>464</v>
      </c>
      <c r="S103" s="715"/>
    </row>
    <row r="104" spans="2:74" ht="32.25" customHeight="1" x14ac:dyDescent="0.35">
      <c r="B104" s="770"/>
      <c r="C104" s="769" t="s">
        <v>369</v>
      </c>
      <c r="D104" s="307" t="s">
        <v>366</v>
      </c>
      <c r="E104" s="298" t="s">
        <v>367</v>
      </c>
      <c r="F104" s="298" t="s">
        <v>370</v>
      </c>
      <c r="G104" s="451" t="s">
        <v>371</v>
      </c>
      <c r="H104" s="307" t="s">
        <v>366</v>
      </c>
      <c r="I104" s="298" t="s">
        <v>367</v>
      </c>
      <c r="J104" s="298" t="s">
        <v>370</v>
      </c>
      <c r="K104" s="451" t="s">
        <v>371</v>
      </c>
      <c r="L104" s="307" t="s">
        <v>366</v>
      </c>
      <c r="M104" s="298" t="s">
        <v>367</v>
      </c>
      <c r="N104" s="298" t="s">
        <v>370</v>
      </c>
      <c r="O104" s="451" t="s">
        <v>371</v>
      </c>
      <c r="P104" s="307" t="s">
        <v>366</v>
      </c>
      <c r="Q104" s="298" t="s">
        <v>367</v>
      </c>
      <c r="R104" s="298" t="s">
        <v>370</v>
      </c>
      <c r="S104" s="451" t="s">
        <v>371</v>
      </c>
      <c r="U104" s="486"/>
    </row>
    <row r="105" spans="2:74" ht="27.75" customHeight="1" x14ac:dyDescent="0.35">
      <c r="B105" s="770"/>
      <c r="C105" s="770"/>
      <c r="D105" s="137">
        <v>0</v>
      </c>
      <c r="E105" s="118">
        <v>0.05</v>
      </c>
      <c r="F105" s="129" t="s">
        <v>538</v>
      </c>
      <c r="G105" s="135" t="s">
        <v>417</v>
      </c>
      <c r="H105" s="205">
        <v>2365</v>
      </c>
      <c r="I105" s="120">
        <v>0.63</v>
      </c>
      <c r="J105" s="131" t="s">
        <v>550</v>
      </c>
      <c r="K105" s="136" t="s">
        <v>417</v>
      </c>
      <c r="L105" s="139">
        <v>3111</v>
      </c>
      <c r="M105" s="120">
        <v>0.5</v>
      </c>
      <c r="N105" s="131" t="s">
        <v>557</v>
      </c>
      <c r="O105" s="136" t="s">
        <v>417</v>
      </c>
      <c r="P105" s="499">
        <v>4433</v>
      </c>
      <c r="Q105" s="491">
        <v>0.6</v>
      </c>
      <c r="R105" s="501" t="s">
        <v>560</v>
      </c>
      <c r="S105" s="502" t="s">
        <v>417</v>
      </c>
    </row>
    <row r="106" spans="2:74" ht="27.75" customHeight="1" outlineLevel="1" x14ac:dyDescent="0.35">
      <c r="B106" s="770"/>
      <c r="C106" s="770"/>
      <c r="D106" s="307" t="s">
        <v>366</v>
      </c>
      <c r="E106" s="298" t="s">
        <v>367</v>
      </c>
      <c r="F106" s="298" t="s">
        <v>370</v>
      </c>
      <c r="G106" s="451" t="s">
        <v>371</v>
      </c>
      <c r="H106" s="307" t="s">
        <v>366</v>
      </c>
      <c r="I106" s="298" t="s">
        <v>367</v>
      </c>
      <c r="J106" s="298" t="s">
        <v>370</v>
      </c>
      <c r="K106" s="451" t="s">
        <v>371</v>
      </c>
      <c r="L106" s="307" t="s">
        <v>366</v>
      </c>
      <c r="M106" s="298" t="s">
        <v>367</v>
      </c>
      <c r="N106" s="298" t="s">
        <v>370</v>
      </c>
      <c r="O106" s="451" t="s">
        <v>371</v>
      </c>
      <c r="P106" s="307" t="s">
        <v>366</v>
      </c>
      <c r="Q106" s="298" t="s">
        <v>367</v>
      </c>
      <c r="R106" s="298" t="s">
        <v>370</v>
      </c>
      <c r="S106" s="451" t="s">
        <v>371</v>
      </c>
      <c r="T106" s="485"/>
      <c r="U106" s="486"/>
    </row>
    <row r="107" spans="2:74" ht="27.75" customHeight="1" outlineLevel="1" x14ac:dyDescent="0.35">
      <c r="B107" s="770"/>
      <c r="C107" s="770"/>
      <c r="D107" s="137"/>
      <c r="E107" s="118"/>
      <c r="F107" s="129"/>
      <c r="G107" s="135"/>
      <c r="H107" s="139"/>
      <c r="I107" s="120"/>
      <c r="J107" s="131"/>
      <c r="K107" s="136"/>
      <c r="L107" s="139"/>
      <c r="M107" s="120"/>
      <c r="N107" s="131"/>
      <c r="O107" s="136"/>
      <c r="P107" s="499"/>
      <c r="Q107" s="491"/>
      <c r="R107" s="501"/>
      <c r="S107" s="502"/>
      <c r="T107" s="485"/>
    </row>
    <row r="108" spans="2:74" ht="27.75" customHeight="1" outlineLevel="1" x14ac:dyDescent="0.35">
      <c r="B108" s="770"/>
      <c r="C108" s="770"/>
      <c r="D108" s="307" t="s">
        <v>366</v>
      </c>
      <c r="E108" s="298" t="s">
        <v>367</v>
      </c>
      <c r="F108" s="298" t="s">
        <v>370</v>
      </c>
      <c r="G108" s="451" t="s">
        <v>371</v>
      </c>
      <c r="H108" s="307" t="s">
        <v>366</v>
      </c>
      <c r="I108" s="298" t="s">
        <v>367</v>
      </c>
      <c r="J108" s="298" t="s">
        <v>370</v>
      </c>
      <c r="K108" s="451" t="s">
        <v>371</v>
      </c>
      <c r="L108" s="307" t="s">
        <v>366</v>
      </c>
      <c r="M108" s="298" t="s">
        <v>367</v>
      </c>
      <c r="N108" s="298" t="s">
        <v>370</v>
      </c>
      <c r="O108" s="451" t="s">
        <v>371</v>
      </c>
      <c r="P108" s="307" t="s">
        <v>366</v>
      </c>
      <c r="Q108" s="298" t="s">
        <v>367</v>
      </c>
      <c r="R108" s="298" t="s">
        <v>370</v>
      </c>
      <c r="S108" s="451" t="s">
        <v>371</v>
      </c>
      <c r="T108" s="485"/>
      <c r="U108" s="486"/>
    </row>
    <row r="109" spans="2:74" ht="27.75" customHeight="1" outlineLevel="1" x14ac:dyDescent="0.35">
      <c r="B109" s="770"/>
      <c r="C109" s="770"/>
      <c r="D109" s="137"/>
      <c r="E109" s="118"/>
      <c r="F109" s="129"/>
      <c r="G109" s="135"/>
      <c r="H109" s="139"/>
      <c r="I109" s="120"/>
      <c r="J109" s="131"/>
      <c r="K109" s="136"/>
      <c r="L109" s="139"/>
      <c r="M109" s="120"/>
      <c r="N109" s="131"/>
      <c r="O109" s="136"/>
      <c r="P109" s="499"/>
      <c r="Q109" s="491"/>
      <c r="R109" s="501"/>
      <c r="S109" s="502"/>
    </row>
    <row r="110" spans="2:74" ht="27.75" customHeight="1" outlineLevel="1" x14ac:dyDescent="0.35">
      <c r="B110" s="770"/>
      <c r="C110" s="770"/>
      <c r="D110" s="307" t="s">
        <v>366</v>
      </c>
      <c r="E110" s="298" t="s">
        <v>367</v>
      </c>
      <c r="F110" s="298" t="s">
        <v>370</v>
      </c>
      <c r="G110" s="451" t="s">
        <v>371</v>
      </c>
      <c r="H110" s="307" t="s">
        <v>366</v>
      </c>
      <c r="I110" s="298" t="s">
        <v>367</v>
      </c>
      <c r="J110" s="298" t="s">
        <v>370</v>
      </c>
      <c r="K110" s="451" t="s">
        <v>371</v>
      </c>
      <c r="L110" s="307" t="s">
        <v>366</v>
      </c>
      <c r="M110" s="298" t="s">
        <v>367</v>
      </c>
      <c r="N110" s="298" t="s">
        <v>370</v>
      </c>
      <c r="O110" s="451" t="s">
        <v>371</v>
      </c>
      <c r="P110" s="307" t="s">
        <v>366</v>
      </c>
      <c r="Q110" s="298" t="s">
        <v>367</v>
      </c>
      <c r="R110" s="298" t="s">
        <v>370</v>
      </c>
      <c r="S110" s="451" t="s">
        <v>371</v>
      </c>
    </row>
    <row r="111" spans="2:74" ht="27.75" customHeight="1" outlineLevel="1" x14ac:dyDescent="0.35">
      <c r="B111" s="771"/>
      <c r="C111" s="771"/>
      <c r="D111" s="137"/>
      <c r="E111" s="118"/>
      <c r="F111" s="129"/>
      <c r="G111" s="135"/>
      <c r="H111" s="139"/>
      <c r="I111" s="120"/>
      <c r="J111" s="131"/>
      <c r="K111" s="136"/>
      <c r="L111" s="139"/>
      <c r="M111" s="120"/>
      <c r="N111" s="131"/>
      <c r="O111" s="136"/>
      <c r="P111" s="499"/>
      <c r="Q111" s="491"/>
      <c r="R111" s="501"/>
      <c r="S111" s="502"/>
    </row>
    <row r="112" spans="2:74" s="456" customFormat="1" ht="26.25" customHeight="1" x14ac:dyDescent="0.35">
      <c r="B112" s="769" t="s">
        <v>372</v>
      </c>
      <c r="C112" s="772" t="s">
        <v>373</v>
      </c>
      <c r="D112" s="453" t="s">
        <v>374</v>
      </c>
      <c r="E112" s="453" t="s">
        <v>375</v>
      </c>
      <c r="F112" s="453" t="s">
        <v>298</v>
      </c>
      <c r="G112" s="454" t="s">
        <v>376</v>
      </c>
      <c r="H112" s="455" t="s">
        <v>374</v>
      </c>
      <c r="I112" s="453" t="s">
        <v>375</v>
      </c>
      <c r="J112" s="453" t="s">
        <v>298</v>
      </c>
      <c r="K112" s="454" t="s">
        <v>376</v>
      </c>
      <c r="L112" s="453" t="s">
        <v>374</v>
      </c>
      <c r="M112" s="453" t="s">
        <v>375</v>
      </c>
      <c r="N112" s="453" t="s">
        <v>298</v>
      </c>
      <c r="O112" s="454" t="s">
        <v>376</v>
      </c>
      <c r="P112" s="453" t="s">
        <v>374</v>
      </c>
      <c r="Q112" s="453" t="s">
        <v>375</v>
      </c>
      <c r="R112" s="453" t="s">
        <v>298</v>
      </c>
      <c r="S112" s="454" t="s">
        <v>376</v>
      </c>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5"/>
      <c r="BD112" s="85"/>
      <c r="BE112" s="85"/>
      <c r="BF112" s="85"/>
      <c r="BG112" s="85"/>
      <c r="BH112" s="85"/>
      <c r="BI112" s="85"/>
      <c r="BJ112" s="85"/>
      <c r="BK112" s="85"/>
      <c r="BL112" s="85"/>
      <c r="BM112" s="85"/>
      <c r="BN112" s="85"/>
      <c r="BO112" s="85"/>
      <c r="BP112" s="85"/>
      <c r="BQ112" s="85"/>
      <c r="BR112" s="85"/>
      <c r="BS112" s="85"/>
      <c r="BT112" s="85"/>
      <c r="BU112" s="85"/>
      <c r="BV112" s="85"/>
    </row>
    <row r="113" spans="2:74" s="456" customFormat="1" ht="32.25" customHeight="1" x14ac:dyDescent="0.35">
      <c r="B113" s="770"/>
      <c r="C113" s="773"/>
      <c r="D113" s="137">
        <v>0</v>
      </c>
      <c r="E113" s="135" t="s">
        <v>444</v>
      </c>
      <c r="F113" s="135" t="s">
        <v>478</v>
      </c>
      <c r="G113" s="135" t="s">
        <v>565</v>
      </c>
      <c r="H113" s="490">
        <v>31</v>
      </c>
      <c r="I113" s="135" t="s">
        <v>444</v>
      </c>
      <c r="J113" s="135" t="s">
        <v>478</v>
      </c>
      <c r="K113" s="135" t="s">
        <v>565</v>
      </c>
      <c r="L113" s="497">
        <v>35</v>
      </c>
      <c r="M113" s="497" t="s">
        <v>444</v>
      </c>
      <c r="N113" s="497" t="s">
        <v>478</v>
      </c>
      <c r="O113" s="498" t="s">
        <v>534</v>
      </c>
      <c r="P113" s="497">
        <v>42</v>
      </c>
      <c r="Q113" s="497" t="s">
        <v>444</v>
      </c>
      <c r="R113" s="497" t="s">
        <v>478</v>
      </c>
      <c r="S113" s="498" t="s">
        <v>548</v>
      </c>
      <c r="T113" s="85"/>
      <c r="U113" s="85"/>
      <c r="V113" s="85"/>
      <c r="W113" s="85"/>
      <c r="X113" s="85"/>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5"/>
      <c r="BR113" s="85"/>
      <c r="BS113" s="85"/>
      <c r="BT113" s="85"/>
      <c r="BU113" s="85"/>
      <c r="BV113" s="85"/>
    </row>
    <row r="114" spans="2:74" s="456" customFormat="1" ht="32.25" customHeight="1" x14ac:dyDescent="0.35">
      <c r="B114" s="770"/>
      <c r="C114" s="769" t="s">
        <v>377</v>
      </c>
      <c r="D114" s="457" t="s">
        <v>378</v>
      </c>
      <c r="E114" s="716" t="s">
        <v>379</v>
      </c>
      <c r="F114" s="717"/>
      <c r="G114" s="458" t="s">
        <v>380</v>
      </c>
      <c r="H114" s="457" t="s">
        <v>378</v>
      </c>
      <c r="I114" s="716" t="s">
        <v>379</v>
      </c>
      <c r="J114" s="717"/>
      <c r="K114" s="458" t="s">
        <v>380</v>
      </c>
      <c r="L114" s="457" t="s">
        <v>378</v>
      </c>
      <c r="M114" s="716" t="s">
        <v>379</v>
      </c>
      <c r="N114" s="717"/>
      <c r="O114" s="458" t="s">
        <v>380</v>
      </c>
      <c r="P114" s="457" t="s">
        <v>378</v>
      </c>
      <c r="Q114" s="457" t="s">
        <v>379</v>
      </c>
      <c r="R114" s="716" t="s">
        <v>379</v>
      </c>
      <c r="S114" s="717"/>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5"/>
      <c r="BR114" s="85"/>
      <c r="BS114" s="85"/>
      <c r="BT114" s="85"/>
      <c r="BU114" s="85"/>
      <c r="BV114" s="85"/>
    </row>
    <row r="115" spans="2:74" s="456" customFormat="1" ht="23.25" customHeight="1" x14ac:dyDescent="0.35">
      <c r="B115" s="770"/>
      <c r="C115" s="770"/>
      <c r="D115" s="118"/>
      <c r="E115" s="118"/>
      <c r="F115" s="118"/>
      <c r="G115" s="118"/>
      <c r="H115" s="118"/>
      <c r="I115" s="118"/>
      <c r="J115" s="118"/>
      <c r="K115" s="118"/>
      <c r="L115" s="491"/>
      <c r="M115" s="491"/>
      <c r="N115" s="491"/>
      <c r="O115" s="491"/>
      <c r="P115" s="491"/>
      <c r="Q115" s="491"/>
      <c r="R115" s="491"/>
      <c r="S115" s="491"/>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5"/>
      <c r="BM115" s="85"/>
      <c r="BN115" s="85"/>
      <c r="BO115" s="85"/>
      <c r="BP115" s="85"/>
      <c r="BQ115" s="85"/>
      <c r="BR115" s="85"/>
      <c r="BS115" s="85"/>
      <c r="BT115" s="85"/>
      <c r="BU115" s="85"/>
      <c r="BV115" s="85"/>
    </row>
    <row r="116" spans="2:74" s="456" customFormat="1" ht="23.25" customHeight="1" outlineLevel="1" x14ac:dyDescent="0.35">
      <c r="B116" s="770"/>
      <c r="C116" s="770"/>
      <c r="D116" s="118" t="s">
        <v>378</v>
      </c>
      <c r="E116" s="118" t="s">
        <v>379</v>
      </c>
      <c r="F116" s="118"/>
      <c r="G116" s="118" t="s">
        <v>380</v>
      </c>
      <c r="H116" s="118" t="s">
        <v>378</v>
      </c>
      <c r="I116" s="118" t="s">
        <v>379</v>
      </c>
      <c r="J116" s="118"/>
      <c r="K116" s="118" t="s">
        <v>380</v>
      </c>
      <c r="L116" s="492" t="s">
        <v>378</v>
      </c>
      <c r="M116" s="696" t="s">
        <v>379</v>
      </c>
      <c r="N116" s="697"/>
      <c r="O116" s="493" t="s">
        <v>380</v>
      </c>
      <c r="P116" s="492" t="s">
        <v>378</v>
      </c>
      <c r="Q116" s="492" t="s">
        <v>379</v>
      </c>
      <c r="R116" s="696" t="s">
        <v>379</v>
      </c>
      <c r="S116" s="697"/>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5"/>
      <c r="AV116" s="85"/>
      <c r="AW116" s="85"/>
      <c r="AX116" s="85"/>
      <c r="AY116" s="85"/>
      <c r="AZ116" s="85"/>
      <c r="BA116" s="85"/>
      <c r="BB116" s="85"/>
      <c r="BC116" s="85"/>
      <c r="BD116" s="85"/>
      <c r="BE116" s="85"/>
      <c r="BF116" s="85"/>
      <c r="BG116" s="85"/>
      <c r="BH116" s="85"/>
      <c r="BI116" s="85"/>
      <c r="BJ116" s="85"/>
      <c r="BK116" s="85"/>
      <c r="BL116" s="85"/>
      <c r="BM116" s="85"/>
      <c r="BN116" s="85"/>
      <c r="BO116" s="85"/>
      <c r="BP116" s="85"/>
      <c r="BQ116" s="85"/>
      <c r="BR116" s="85"/>
      <c r="BS116" s="85"/>
      <c r="BT116" s="85"/>
      <c r="BU116" s="85"/>
      <c r="BV116" s="85"/>
    </row>
    <row r="117" spans="2:74" s="456" customFormat="1" ht="23.25" customHeight="1" outlineLevel="1" x14ac:dyDescent="0.35">
      <c r="B117" s="770"/>
      <c r="C117" s="770"/>
      <c r="D117" s="118"/>
      <c r="E117" s="118"/>
      <c r="F117" s="118"/>
      <c r="G117" s="118"/>
      <c r="H117" s="118"/>
      <c r="I117" s="118"/>
      <c r="J117" s="118"/>
      <c r="K117" s="118"/>
      <c r="L117" s="494"/>
      <c r="M117" s="698"/>
      <c r="N117" s="699"/>
      <c r="O117" s="495"/>
      <c r="P117" s="494"/>
      <c r="Q117" s="496"/>
      <c r="R117" s="698"/>
      <c r="S117" s="699"/>
      <c r="T117" s="85"/>
      <c r="U117" s="85"/>
      <c r="V117" s="85"/>
      <c r="W117" s="85"/>
      <c r="X117" s="85"/>
      <c r="Y117" s="85"/>
      <c r="Z117" s="85"/>
      <c r="AA117" s="85"/>
      <c r="AB117" s="85"/>
      <c r="AC117" s="85"/>
      <c r="AD117" s="85"/>
      <c r="AE117" s="85"/>
      <c r="AF117" s="85"/>
      <c r="AG117" s="85"/>
      <c r="AH117" s="85"/>
      <c r="AI117" s="85"/>
      <c r="AJ117" s="85"/>
      <c r="AK117" s="85"/>
      <c r="AL117" s="85"/>
      <c r="AM117" s="85"/>
      <c r="AN117" s="85"/>
      <c r="AO117" s="85"/>
      <c r="AP117" s="85"/>
      <c r="AQ117" s="85"/>
      <c r="AR117" s="85"/>
      <c r="AS117" s="85"/>
      <c r="AT117" s="85"/>
      <c r="AU117" s="85"/>
      <c r="AV117" s="85"/>
      <c r="AW117" s="85"/>
      <c r="AX117" s="85"/>
      <c r="AY117" s="85"/>
      <c r="AZ117" s="85"/>
      <c r="BA117" s="85"/>
      <c r="BB117" s="85"/>
      <c r="BC117" s="85"/>
      <c r="BD117" s="85"/>
      <c r="BE117" s="85"/>
      <c r="BF117" s="85"/>
      <c r="BG117" s="85"/>
      <c r="BH117" s="85"/>
      <c r="BI117" s="85"/>
      <c r="BJ117" s="85"/>
      <c r="BK117" s="85"/>
      <c r="BL117" s="85"/>
      <c r="BM117" s="85"/>
      <c r="BN117" s="85"/>
      <c r="BO117" s="85"/>
      <c r="BP117" s="85"/>
      <c r="BQ117" s="85"/>
      <c r="BR117" s="85"/>
      <c r="BS117" s="85"/>
      <c r="BT117" s="85"/>
      <c r="BU117" s="85"/>
      <c r="BV117" s="85"/>
    </row>
    <row r="118" spans="2:74" s="456" customFormat="1" ht="23.25" customHeight="1" outlineLevel="1" x14ac:dyDescent="0.35">
      <c r="B118" s="770"/>
      <c r="C118" s="770"/>
      <c r="D118" s="118" t="s">
        <v>378</v>
      </c>
      <c r="E118" s="118" t="s">
        <v>379</v>
      </c>
      <c r="F118" s="118"/>
      <c r="G118" s="118" t="s">
        <v>380</v>
      </c>
      <c r="H118" s="118" t="s">
        <v>378</v>
      </c>
      <c r="I118" s="118" t="s">
        <v>379</v>
      </c>
      <c r="J118" s="118"/>
      <c r="K118" s="118" t="s">
        <v>380</v>
      </c>
      <c r="L118" s="492" t="s">
        <v>378</v>
      </c>
      <c r="M118" s="696" t="s">
        <v>379</v>
      </c>
      <c r="N118" s="697"/>
      <c r="O118" s="493" t="s">
        <v>380</v>
      </c>
      <c r="P118" s="492" t="s">
        <v>378</v>
      </c>
      <c r="Q118" s="492" t="s">
        <v>379</v>
      </c>
      <c r="R118" s="696" t="s">
        <v>379</v>
      </c>
      <c r="S118" s="697"/>
      <c r="T118" s="85"/>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5"/>
      <c r="AV118" s="85"/>
      <c r="AW118" s="85"/>
      <c r="AX118" s="85"/>
      <c r="AY118" s="85"/>
      <c r="AZ118" s="85"/>
      <c r="BA118" s="85"/>
      <c r="BB118" s="85"/>
      <c r="BC118" s="85"/>
      <c r="BD118" s="85"/>
      <c r="BE118" s="85"/>
      <c r="BF118" s="85"/>
      <c r="BG118" s="85"/>
      <c r="BH118" s="85"/>
      <c r="BI118" s="85"/>
      <c r="BJ118" s="85"/>
      <c r="BK118" s="85"/>
      <c r="BL118" s="85"/>
      <c r="BM118" s="85"/>
      <c r="BN118" s="85"/>
      <c r="BO118" s="85"/>
      <c r="BP118" s="85"/>
      <c r="BQ118" s="85"/>
      <c r="BR118" s="85"/>
      <c r="BS118" s="85"/>
      <c r="BT118" s="85"/>
      <c r="BU118" s="85"/>
      <c r="BV118" s="85"/>
    </row>
    <row r="119" spans="2:74" s="456" customFormat="1" ht="23.25" customHeight="1" outlineLevel="1" x14ac:dyDescent="0.35">
      <c r="B119" s="770"/>
      <c r="C119" s="770"/>
      <c r="D119" s="118"/>
      <c r="E119" s="118"/>
      <c r="F119" s="118"/>
      <c r="G119" s="118"/>
      <c r="H119" s="118"/>
      <c r="I119" s="118"/>
      <c r="J119" s="118"/>
      <c r="K119" s="118"/>
      <c r="L119" s="494"/>
      <c r="M119" s="698"/>
      <c r="N119" s="699"/>
      <c r="O119" s="495"/>
      <c r="P119" s="494"/>
      <c r="Q119" s="496"/>
      <c r="R119" s="698"/>
      <c r="S119" s="699"/>
      <c r="T119" s="85"/>
      <c r="U119" s="85"/>
      <c r="V119" s="85"/>
      <c r="W119" s="85"/>
      <c r="X119" s="85"/>
      <c r="Y119" s="85"/>
      <c r="Z119" s="85"/>
      <c r="AA119" s="85"/>
      <c r="AB119" s="85"/>
      <c r="AC119" s="85"/>
      <c r="AD119" s="85"/>
      <c r="AE119" s="85"/>
      <c r="AF119" s="85"/>
      <c r="AG119" s="85"/>
      <c r="AH119" s="85"/>
      <c r="AI119" s="85"/>
      <c r="AJ119" s="85"/>
      <c r="AK119" s="85"/>
      <c r="AL119" s="85"/>
      <c r="AM119" s="85"/>
      <c r="AN119" s="85"/>
      <c r="AO119" s="85"/>
      <c r="AP119" s="85"/>
      <c r="AQ119" s="85"/>
      <c r="AR119" s="85"/>
      <c r="AS119" s="85"/>
      <c r="AT119" s="85"/>
      <c r="AU119" s="85"/>
      <c r="AV119" s="85"/>
      <c r="AW119" s="85"/>
      <c r="AX119" s="85"/>
      <c r="AY119" s="85"/>
      <c r="AZ119" s="85"/>
      <c r="BA119" s="85"/>
      <c r="BB119" s="85"/>
      <c r="BC119" s="85"/>
      <c r="BD119" s="85"/>
      <c r="BE119" s="85"/>
      <c r="BF119" s="85"/>
      <c r="BG119" s="85"/>
      <c r="BH119" s="85"/>
      <c r="BI119" s="85"/>
      <c r="BJ119" s="85"/>
      <c r="BK119" s="85"/>
      <c r="BL119" s="85"/>
      <c r="BM119" s="85"/>
      <c r="BN119" s="85"/>
      <c r="BO119" s="85"/>
      <c r="BP119" s="85"/>
      <c r="BQ119" s="85"/>
      <c r="BR119" s="85"/>
      <c r="BS119" s="85"/>
      <c r="BT119" s="85"/>
      <c r="BU119" s="85"/>
      <c r="BV119" s="85"/>
    </row>
    <row r="120" spans="2:74" s="456" customFormat="1" ht="23.25" customHeight="1" outlineLevel="1" x14ac:dyDescent="0.35">
      <c r="B120" s="770"/>
      <c r="C120" s="770"/>
      <c r="D120" s="118" t="s">
        <v>378</v>
      </c>
      <c r="E120" s="118" t="s">
        <v>379</v>
      </c>
      <c r="F120" s="118"/>
      <c r="G120" s="118" t="s">
        <v>380</v>
      </c>
      <c r="H120" s="118" t="s">
        <v>378</v>
      </c>
      <c r="I120" s="118" t="s">
        <v>379</v>
      </c>
      <c r="J120" s="118"/>
      <c r="K120" s="118" t="s">
        <v>380</v>
      </c>
      <c r="L120" s="492" t="s">
        <v>378</v>
      </c>
      <c r="M120" s="696" t="s">
        <v>379</v>
      </c>
      <c r="N120" s="697"/>
      <c r="O120" s="493" t="s">
        <v>380</v>
      </c>
      <c r="P120" s="492" t="s">
        <v>378</v>
      </c>
      <c r="Q120" s="492" t="s">
        <v>379</v>
      </c>
      <c r="R120" s="696" t="s">
        <v>379</v>
      </c>
      <c r="S120" s="697"/>
      <c r="T120" s="85"/>
      <c r="U120" s="85"/>
      <c r="V120" s="85"/>
      <c r="W120" s="85"/>
      <c r="X120" s="85"/>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5"/>
      <c r="BR120" s="85"/>
      <c r="BS120" s="85"/>
      <c r="BT120" s="85"/>
      <c r="BU120" s="85"/>
      <c r="BV120" s="85"/>
    </row>
    <row r="121" spans="2:74" s="456" customFormat="1" ht="23.25" customHeight="1" outlineLevel="1" x14ac:dyDescent="0.35">
      <c r="B121" s="771"/>
      <c r="C121" s="771"/>
      <c r="D121" s="118"/>
      <c r="E121" s="118"/>
      <c r="F121" s="118"/>
      <c r="G121" s="118"/>
      <c r="H121" s="118"/>
      <c r="I121" s="118"/>
      <c r="J121" s="118"/>
      <c r="K121" s="118"/>
      <c r="L121" s="494"/>
      <c r="M121" s="698"/>
      <c r="N121" s="699"/>
      <c r="O121" s="495"/>
      <c r="P121" s="494"/>
      <c r="Q121" s="496"/>
      <c r="R121" s="698"/>
      <c r="S121" s="699"/>
      <c r="T121" s="85"/>
      <c r="U121" s="85"/>
      <c r="V121" s="85"/>
      <c r="W121" s="85"/>
      <c r="X121" s="85"/>
      <c r="Y121" s="85"/>
      <c r="Z121" s="85"/>
      <c r="AA121" s="85"/>
      <c r="AB121" s="85"/>
      <c r="AC121" s="85"/>
      <c r="AD121" s="85"/>
      <c r="AE121" s="85"/>
      <c r="AF121" s="85"/>
      <c r="AG121" s="85"/>
      <c r="AH121" s="85"/>
      <c r="AI121" s="85"/>
      <c r="AJ121" s="85"/>
      <c r="AK121" s="85"/>
      <c r="AL121" s="85"/>
      <c r="AM121" s="85"/>
      <c r="AN121" s="85"/>
      <c r="AO121" s="85"/>
      <c r="AP121" s="85"/>
      <c r="AQ121" s="85"/>
      <c r="AR121" s="85"/>
      <c r="AS121" s="85"/>
      <c r="AT121" s="85"/>
      <c r="AU121" s="85"/>
      <c r="AV121" s="85"/>
      <c r="AW121" s="85"/>
      <c r="AX121" s="85"/>
      <c r="AY121" s="85"/>
      <c r="AZ121" s="85"/>
      <c r="BA121" s="85"/>
      <c r="BB121" s="85"/>
      <c r="BC121" s="85"/>
      <c r="BD121" s="85"/>
      <c r="BE121" s="85"/>
      <c r="BF121" s="85"/>
      <c r="BG121" s="85"/>
      <c r="BH121" s="85"/>
      <c r="BI121" s="85"/>
      <c r="BJ121" s="85"/>
      <c r="BK121" s="85"/>
      <c r="BL121" s="85"/>
      <c r="BM121" s="85"/>
      <c r="BN121" s="85"/>
      <c r="BO121" s="85"/>
      <c r="BP121" s="85"/>
      <c r="BQ121" s="85"/>
      <c r="BR121" s="85"/>
      <c r="BS121" s="85"/>
      <c r="BT121" s="85"/>
      <c r="BU121" s="85"/>
      <c r="BV121" s="85"/>
    </row>
    <row r="122" spans="2:74" s="456" customFormat="1" ht="15" thickBot="1" x14ac:dyDescent="0.4">
      <c r="B122" s="459"/>
      <c r="C122" s="459"/>
      <c r="T122" s="85"/>
      <c r="U122" s="85"/>
      <c r="V122" s="85"/>
      <c r="W122" s="85"/>
      <c r="X122" s="85"/>
      <c r="Y122" s="85"/>
      <c r="Z122" s="85"/>
      <c r="AA122" s="85"/>
      <c r="AB122" s="85"/>
      <c r="AC122" s="85"/>
      <c r="AD122" s="85"/>
      <c r="AE122" s="85"/>
      <c r="AF122" s="85"/>
      <c r="AG122" s="85"/>
      <c r="AH122" s="85"/>
      <c r="AI122" s="85"/>
      <c r="AJ122" s="85"/>
      <c r="AK122" s="85"/>
      <c r="AL122" s="85"/>
      <c r="AM122" s="85"/>
      <c r="AN122" s="85"/>
      <c r="AO122" s="85"/>
      <c r="AP122" s="85"/>
      <c r="AQ122" s="85"/>
      <c r="AR122" s="85"/>
      <c r="AS122" s="85"/>
      <c r="AT122" s="85"/>
      <c r="AU122" s="85"/>
      <c r="AV122" s="85"/>
      <c r="AW122" s="85"/>
      <c r="AX122" s="85"/>
      <c r="AY122" s="85"/>
      <c r="AZ122" s="85"/>
      <c r="BA122" s="85"/>
      <c r="BB122" s="85"/>
      <c r="BC122" s="85"/>
      <c r="BD122" s="85"/>
      <c r="BE122" s="85"/>
      <c r="BF122" s="85"/>
      <c r="BG122" s="85"/>
      <c r="BH122" s="85"/>
      <c r="BI122" s="85"/>
      <c r="BJ122" s="85"/>
      <c r="BK122" s="85"/>
      <c r="BL122" s="85"/>
      <c r="BM122" s="85"/>
      <c r="BN122" s="85"/>
      <c r="BO122" s="85"/>
      <c r="BP122" s="85"/>
      <c r="BQ122" s="85"/>
      <c r="BR122" s="85"/>
      <c r="BS122" s="85"/>
      <c r="BT122" s="85"/>
      <c r="BU122" s="85"/>
      <c r="BV122" s="85"/>
    </row>
    <row r="123" spans="2:74" ht="15" thickBot="1" x14ac:dyDescent="0.4">
      <c r="B123" s="97"/>
      <c r="C123" s="97"/>
      <c r="D123" s="700" t="s">
        <v>299</v>
      </c>
      <c r="E123" s="701"/>
      <c r="F123" s="701"/>
      <c r="G123" s="702"/>
      <c r="H123" s="700" t="s">
        <v>300</v>
      </c>
      <c r="I123" s="701"/>
      <c r="J123" s="701"/>
      <c r="K123" s="702"/>
      <c r="L123" s="701" t="s">
        <v>301</v>
      </c>
      <c r="M123" s="701"/>
      <c r="N123" s="701"/>
      <c r="O123" s="701"/>
      <c r="P123" s="700" t="s">
        <v>302</v>
      </c>
      <c r="Q123" s="701"/>
      <c r="R123" s="701"/>
      <c r="S123" s="702"/>
    </row>
    <row r="124" spans="2:74" x14ac:dyDescent="0.35">
      <c r="B124" s="767" t="s">
        <v>381</v>
      </c>
      <c r="C124" s="767" t="s">
        <v>382</v>
      </c>
      <c r="D124" s="703" t="s">
        <v>383</v>
      </c>
      <c r="E124" s="704"/>
      <c r="F124" s="704"/>
      <c r="G124" s="705"/>
      <c r="H124" s="703" t="s">
        <v>383</v>
      </c>
      <c r="I124" s="704"/>
      <c r="J124" s="704"/>
      <c r="K124" s="705"/>
      <c r="L124" s="703" t="s">
        <v>383</v>
      </c>
      <c r="M124" s="704"/>
      <c r="N124" s="704"/>
      <c r="O124" s="705"/>
      <c r="P124" s="703" t="s">
        <v>383</v>
      </c>
      <c r="Q124" s="704"/>
      <c r="R124" s="704"/>
      <c r="S124" s="705"/>
    </row>
    <row r="125" spans="2:74" ht="45" customHeight="1" x14ac:dyDescent="0.35">
      <c r="B125" s="768"/>
      <c r="C125" s="768"/>
      <c r="D125" s="763"/>
      <c r="E125" s="764"/>
      <c r="F125" s="764"/>
      <c r="G125" s="765"/>
      <c r="H125" s="706" t="s">
        <v>436</v>
      </c>
      <c r="I125" s="707"/>
      <c r="J125" s="707"/>
      <c r="K125" s="708"/>
      <c r="L125" s="706"/>
      <c r="M125" s="707"/>
      <c r="N125" s="707"/>
      <c r="O125" s="708"/>
      <c r="P125" s="706" t="s">
        <v>430</v>
      </c>
      <c r="Q125" s="707"/>
      <c r="R125" s="707"/>
      <c r="S125" s="708"/>
    </row>
    <row r="126" spans="2:74" ht="32.25" customHeight="1" x14ac:dyDescent="0.35">
      <c r="B126" s="759" t="s">
        <v>384</v>
      </c>
      <c r="C126" s="759" t="s">
        <v>385</v>
      </c>
      <c r="D126" s="308" t="s">
        <v>386</v>
      </c>
      <c r="E126" s="447" t="s">
        <v>298</v>
      </c>
      <c r="F126" s="298" t="s">
        <v>319</v>
      </c>
      <c r="G126" s="299" t="s">
        <v>336</v>
      </c>
      <c r="H126" s="308" t="s">
        <v>386</v>
      </c>
      <c r="I126" s="447" t="s">
        <v>298</v>
      </c>
      <c r="J126" s="298" t="s">
        <v>319</v>
      </c>
      <c r="K126" s="299" t="s">
        <v>336</v>
      </c>
      <c r="L126" s="308" t="s">
        <v>386</v>
      </c>
      <c r="M126" s="447" t="s">
        <v>298</v>
      </c>
      <c r="N126" s="298" t="s">
        <v>319</v>
      </c>
      <c r="O126" s="299" t="s">
        <v>336</v>
      </c>
      <c r="P126" s="308" t="s">
        <v>386</v>
      </c>
      <c r="Q126" s="447" t="s">
        <v>298</v>
      </c>
      <c r="R126" s="298" t="s">
        <v>319</v>
      </c>
      <c r="S126" s="299" t="s">
        <v>336</v>
      </c>
    </row>
    <row r="127" spans="2:74" ht="23.25" customHeight="1" x14ac:dyDescent="0.35">
      <c r="B127" s="766"/>
      <c r="C127" s="760"/>
      <c r="D127" s="117">
        <v>0</v>
      </c>
      <c r="E127" s="143" t="s">
        <v>478</v>
      </c>
      <c r="F127" s="106" t="s">
        <v>473</v>
      </c>
      <c r="G127" s="132" t="s">
        <v>581</v>
      </c>
      <c r="H127" s="119">
        <v>8</v>
      </c>
      <c r="I127" s="147" t="s">
        <v>478</v>
      </c>
      <c r="J127" s="119" t="s">
        <v>473</v>
      </c>
      <c r="K127" s="445"/>
      <c r="L127" s="119">
        <v>9</v>
      </c>
      <c r="M127" s="147" t="s">
        <v>478</v>
      </c>
      <c r="N127" s="119" t="s">
        <v>473</v>
      </c>
      <c r="O127" s="445"/>
      <c r="P127" s="119">
        <v>11</v>
      </c>
      <c r="Q127" s="147" t="s">
        <v>478</v>
      </c>
      <c r="R127" s="119" t="s">
        <v>468</v>
      </c>
      <c r="S127" s="489"/>
    </row>
    <row r="128" spans="2:74" ht="29.25" customHeight="1" x14ac:dyDescent="0.35">
      <c r="B128" s="766"/>
      <c r="C128" s="759" t="s">
        <v>387</v>
      </c>
      <c r="D128" s="298" t="s">
        <v>388</v>
      </c>
      <c r="E128" s="692" t="s">
        <v>389</v>
      </c>
      <c r="F128" s="693"/>
      <c r="G128" s="299" t="s">
        <v>390</v>
      </c>
      <c r="H128" s="298" t="s">
        <v>388</v>
      </c>
      <c r="I128" s="692" t="s">
        <v>389</v>
      </c>
      <c r="J128" s="693"/>
      <c r="K128" s="299" t="s">
        <v>390</v>
      </c>
      <c r="L128" s="298" t="s">
        <v>388</v>
      </c>
      <c r="M128" s="692" t="s">
        <v>389</v>
      </c>
      <c r="N128" s="693"/>
      <c r="O128" s="299" t="s">
        <v>390</v>
      </c>
      <c r="P128" s="298" t="s">
        <v>388</v>
      </c>
      <c r="Q128" s="692" t="s">
        <v>389</v>
      </c>
      <c r="R128" s="693"/>
      <c r="S128" s="299" t="s">
        <v>390</v>
      </c>
    </row>
    <row r="129" spans="2:19" ht="39" customHeight="1" x14ac:dyDescent="0.35">
      <c r="B129" s="760"/>
      <c r="C129" s="760"/>
      <c r="D129" s="141"/>
      <c r="E129" s="761"/>
      <c r="F129" s="762"/>
      <c r="G129" s="107"/>
      <c r="H129" s="142"/>
      <c r="I129" s="694"/>
      <c r="J129" s="695"/>
      <c r="K129" s="110"/>
      <c r="L129" s="142"/>
      <c r="M129" s="694"/>
      <c r="N129" s="695"/>
      <c r="O129" s="110"/>
      <c r="P129" s="142"/>
      <c r="Q129" s="694"/>
      <c r="R129" s="695"/>
      <c r="S129" s="110"/>
    </row>
    <row r="133" spans="2:19" hidden="1" x14ac:dyDescent="0.35"/>
    <row r="134" spans="2:19" hidden="1" x14ac:dyDescent="0.35"/>
    <row r="135" spans="2:19" hidden="1" x14ac:dyDescent="0.35">
      <c r="D135" s="85" t="s">
        <v>391</v>
      </c>
    </row>
    <row r="136" spans="2:19" hidden="1" x14ac:dyDescent="0.35">
      <c r="D136" s="85" t="s">
        <v>392</v>
      </c>
      <c r="E136" s="85" t="s">
        <v>393</v>
      </c>
      <c r="F136" s="85" t="s">
        <v>394</v>
      </c>
      <c r="H136" s="85" t="s">
        <v>395</v>
      </c>
      <c r="I136" s="85" t="s">
        <v>396</v>
      </c>
    </row>
    <row r="137" spans="2:19" hidden="1" x14ac:dyDescent="0.35">
      <c r="D137" s="85" t="s">
        <v>397</v>
      </c>
      <c r="E137" s="85" t="s">
        <v>398</v>
      </c>
      <c r="F137" s="85" t="s">
        <v>399</v>
      </c>
      <c r="H137" s="85" t="s">
        <v>400</v>
      </c>
      <c r="I137" s="85" t="s">
        <v>401</v>
      </c>
    </row>
    <row r="138" spans="2:19" hidden="1" x14ac:dyDescent="0.35">
      <c r="D138" s="85" t="s">
        <v>402</v>
      </c>
      <c r="E138" s="85" t="s">
        <v>403</v>
      </c>
      <c r="F138" s="85" t="s">
        <v>404</v>
      </c>
      <c r="H138" s="85" t="s">
        <v>405</v>
      </c>
      <c r="I138" s="85" t="s">
        <v>406</v>
      </c>
    </row>
    <row r="139" spans="2:19" hidden="1" x14ac:dyDescent="0.35">
      <c r="D139" s="85" t="s">
        <v>407</v>
      </c>
      <c r="F139" s="85" t="s">
        <v>408</v>
      </c>
      <c r="G139" s="85" t="s">
        <v>766</v>
      </c>
      <c r="H139" s="85" t="s">
        <v>409</v>
      </c>
      <c r="I139" s="85" t="s">
        <v>410</v>
      </c>
      <c r="K139" s="85" t="s">
        <v>411</v>
      </c>
    </row>
    <row r="140" spans="2:19" hidden="1" x14ac:dyDescent="0.35">
      <c r="D140" s="85" t="s">
        <v>412</v>
      </c>
      <c r="F140" s="85" t="s">
        <v>413</v>
      </c>
      <c r="G140" s="85" t="s">
        <v>414</v>
      </c>
      <c r="H140" s="85" t="s">
        <v>415</v>
      </c>
      <c r="I140" s="85" t="s">
        <v>416</v>
      </c>
      <c r="K140" s="85" t="s">
        <v>417</v>
      </c>
      <c r="L140" s="85" t="s">
        <v>418</v>
      </c>
    </row>
    <row r="141" spans="2:19" hidden="1" x14ac:dyDescent="0.35">
      <c r="D141" s="85" t="s">
        <v>419</v>
      </c>
      <c r="E141" s="144" t="s">
        <v>420</v>
      </c>
      <c r="G141" s="85" t="s">
        <v>421</v>
      </c>
      <c r="H141" s="85" t="s">
        <v>422</v>
      </c>
      <c r="K141" s="85" t="s">
        <v>423</v>
      </c>
      <c r="L141" s="85" t="s">
        <v>424</v>
      </c>
    </row>
    <row r="142" spans="2:19" hidden="1" x14ac:dyDescent="0.35">
      <c r="D142" s="85" t="s">
        <v>425</v>
      </c>
      <c r="E142" s="460" t="s">
        <v>426</v>
      </c>
      <c r="K142" s="85" t="s">
        <v>427</v>
      </c>
      <c r="L142" s="85" t="s">
        <v>428</v>
      </c>
    </row>
    <row r="143" spans="2:19" hidden="1" x14ac:dyDescent="0.35">
      <c r="E143" s="145" t="s">
        <v>429</v>
      </c>
      <c r="H143" s="85" t="s">
        <v>430</v>
      </c>
      <c r="K143" s="85" t="s">
        <v>431</v>
      </c>
      <c r="L143" s="85" t="s">
        <v>432</v>
      </c>
    </row>
    <row r="144" spans="2:19" hidden="1" x14ac:dyDescent="0.35">
      <c r="H144" s="85" t="s">
        <v>433</v>
      </c>
      <c r="K144" s="85" t="s">
        <v>434</v>
      </c>
      <c r="L144" s="85" t="s">
        <v>435</v>
      </c>
    </row>
    <row r="145" spans="2:12" hidden="1" x14ac:dyDescent="0.35">
      <c r="H145" s="85" t="s">
        <v>436</v>
      </c>
      <c r="K145" s="85" t="s">
        <v>437</v>
      </c>
      <c r="L145" s="85" t="s">
        <v>438</v>
      </c>
    </row>
    <row r="146" spans="2:12" hidden="1" x14ac:dyDescent="0.35">
      <c r="B146" s="85" t="s">
        <v>439</v>
      </c>
      <c r="C146" s="85" t="s">
        <v>440</v>
      </c>
      <c r="D146" s="85" t="s">
        <v>439</v>
      </c>
      <c r="G146" s="85" t="s">
        <v>441</v>
      </c>
      <c r="H146" s="85" t="s">
        <v>442</v>
      </c>
      <c r="J146" s="85" t="s">
        <v>275</v>
      </c>
      <c r="K146" s="85" t="s">
        <v>443</v>
      </c>
      <c r="L146" s="85" t="s">
        <v>444</v>
      </c>
    </row>
    <row r="147" spans="2:12" hidden="1" x14ac:dyDescent="0.35">
      <c r="B147" s="85">
        <v>1</v>
      </c>
      <c r="C147" s="85" t="s">
        <v>445</v>
      </c>
      <c r="D147" s="85" t="s">
        <v>446</v>
      </c>
      <c r="E147" s="85" t="s">
        <v>336</v>
      </c>
      <c r="F147" s="85" t="s">
        <v>11</v>
      </c>
      <c r="G147" s="85" t="s">
        <v>447</v>
      </c>
      <c r="H147" s="85" t="s">
        <v>448</v>
      </c>
      <c r="J147" s="85" t="s">
        <v>423</v>
      </c>
      <c r="K147" s="85" t="s">
        <v>449</v>
      </c>
    </row>
    <row r="148" spans="2:12" hidden="1" x14ac:dyDescent="0.35">
      <c r="B148" s="85">
        <v>2</v>
      </c>
      <c r="C148" s="85" t="s">
        <v>450</v>
      </c>
      <c r="D148" s="85" t="s">
        <v>451</v>
      </c>
      <c r="E148" s="85" t="s">
        <v>319</v>
      </c>
      <c r="F148" s="85" t="s">
        <v>18</v>
      </c>
      <c r="G148" s="85" t="s">
        <v>452</v>
      </c>
      <c r="J148" s="85" t="s">
        <v>453</v>
      </c>
      <c r="K148" s="85" t="s">
        <v>454</v>
      </c>
    </row>
    <row r="149" spans="2:12" hidden="1" x14ac:dyDescent="0.35">
      <c r="B149" s="85">
        <v>3</v>
      </c>
      <c r="C149" s="85" t="s">
        <v>455</v>
      </c>
      <c r="D149" s="85" t="s">
        <v>456</v>
      </c>
      <c r="E149" s="85" t="s">
        <v>298</v>
      </c>
      <c r="G149" s="85" t="s">
        <v>457</v>
      </c>
      <c r="J149" s="85" t="s">
        <v>458</v>
      </c>
      <c r="K149" s="85" t="s">
        <v>459</v>
      </c>
    </row>
    <row r="150" spans="2:12" hidden="1" x14ac:dyDescent="0.35">
      <c r="B150" s="85">
        <v>4</v>
      </c>
      <c r="C150" s="85" t="s">
        <v>448</v>
      </c>
      <c r="H150" s="85" t="s">
        <v>460</v>
      </c>
      <c r="I150" s="85" t="s">
        <v>461</v>
      </c>
      <c r="J150" s="85" t="s">
        <v>462</v>
      </c>
      <c r="K150" s="85" t="s">
        <v>463</v>
      </c>
    </row>
    <row r="151" spans="2:12" hidden="1" x14ac:dyDescent="0.35">
      <c r="D151" s="85" t="s">
        <v>457</v>
      </c>
      <c r="H151" s="85" t="s">
        <v>464</v>
      </c>
      <c r="I151" s="85" t="s">
        <v>465</v>
      </c>
      <c r="J151" s="85" t="s">
        <v>466</v>
      </c>
      <c r="K151" s="85" t="s">
        <v>467</v>
      </c>
    </row>
    <row r="152" spans="2:12" hidden="1" x14ac:dyDescent="0.35">
      <c r="D152" s="85" t="s">
        <v>468</v>
      </c>
      <c r="H152" s="85" t="s">
        <v>469</v>
      </c>
      <c r="I152" s="85" t="s">
        <v>470</v>
      </c>
      <c r="J152" s="85" t="s">
        <v>471</v>
      </c>
      <c r="K152" s="85" t="s">
        <v>472</v>
      </c>
    </row>
    <row r="153" spans="2:12" hidden="1" x14ac:dyDescent="0.35">
      <c r="D153" s="85" t="s">
        <v>473</v>
      </c>
      <c r="H153" s="85" t="s">
        <v>474</v>
      </c>
      <c r="J153" s="85" t="s">
        <v>475</v>
      </c>
      <c r="K153" s="85" t="s">
        <v>476</v>
      </c>
    </row>
    <row r="154" spans="2:12" hidden="1" x14ac:dyDescent="0.35">
      <c r="H154" s="85" t="s">
        <v>477</v>
      </c>
      <c r="J154" s="85" t="s">
        <v>478</v>
      </c>
    </row>
    <row r="155" spans="2:12" ht="72.5" hidden="1" x14ac:dyDescent="0.35">
      <c r="D155" s="146" t="s">
        <v>479</v>
      </c>
      <c r="E155" s="85" t="s">
        <v>480</v>
      </c>
      <c r="F155" s="85" t="s">
        <v>481</v>
      </c>
      <c r="G155" s="85" t="s">
        <v>482</v>
      </c>
      <c r="H155" s="85" t="s">
        <v>483</v>
      </c>
      <c r="I155" s="85" t="s">
        <v>484</v>
      </c>
      <c r="J155" s="85" t="s">
        <v>485</v>
      </c>
      <c r="K155" s="85" t="s">
        <v>486</v>
      </c>
    </row>
    <row r="156" spans="2:12" ht="101.5" hidden="1" x14ac:dyDescent="0.35">
      <c r="B156" s="85" t="s">
        <v>587</v>
      </c>
      <c r="C156" s="85" t="s">
        <v>586</v>
      </c>
      <c r="D156" s="146" t="s">
        <v>487</v>
      </c>
      <c r="E156" s="85" t="s">
        <v>488</v>
      </c>
      <c r="F156" s="85" t="s">
        <v>489</v>
      </c>
      <c r="G156" s="85" t="s">
        <v>490</v>
      </c>
      <c r="H156" s="85" t="s">
        <v>491</v>
      </c>
      <c r="I156" s="85" t="s">
        <v>492</v>
      </c>
      <c r="J156" s="85" t="s">
        <v>493</v>
      </c>
      <c r="K156" s="85" t="s">
        <v>494</v>
      </c>
    </row>
    <row r="157" spans="2:12" ht="72.5" hidden="1" x14ac:dyDescent="0.35">
      <c r="B157" s="85" t="s">
        <v>588</v>
      </c>
      <c r="C157" s="85" t="s">
        <v>585</v>
      </c>
      <c r="D157" s="146" t="s">
        <v>495</v>
      </c>
      <c r="E157" s="85" t="s">
        <v>496</v>
      </c>
      <c r="F157" s="85" t="s">
        <v>497</v>
      </c>
      <c r="G157" s="85" t="s">
        <v>498</v>
      </c>
      <c r="H157" s="85" t="s">
        <v>499</v>
      </c>
      <c r="I157" s="85" t="s">
        <v>500</v>
      </c>
      <c r="J157" s="85" t="s">
        <v>501</v>
      </c>
      <c r="K157" s="85" t="s">
        <v>502</v>
      </c>
    </row>
    <row r="158" spans="2:12" hidden="1" x14ac:dyDescent="0.35">
      <c r="B158" s="85" t="s">
        <v>589</v>
      </c>
      <c r="C158" s="85" t="s">
        <v>584</v>
      </c>
      <c r="F158" s="85" t="s">
        <v>503</v>
      </c>
      <c r="G158" s="85" t="s">
        <v>504</v>
      </c>
      <c r="H158" s="85" t="s">
        <v>505</v>
      </c>
      <c r="I158" s="85" t="s">
        <v>506</v>
      </c>
      <c r="J158" s="85" t="s">
        <v>507</v>
      </c>
      <c r="K158" s="85" t="s">
        <v>508</v>
      </c>
    </row>
    <row r="159" spans="2:12" hidden="1" x14ac:dyDescent="0.35">
      <c r="B159" s="85" t="s">
        <v>590</v>
      </c>
      <c r="G159" s="85" t="s">
        <v>509</v>
      </c>
      <c r="H159" s="85" t="s">
        <v>510</v>
      </c>
      <c r="I159" s="85" t="s">
        <v>511</v>
      </c>
      <c r="J159" s="85" t="s">
        <v>512</v>
      </c>
      <c r="K159" s="85" t="s">
        <v>513</v>
      </c>
    </row>
    <row r="160" spans="2:12" hidden="1" x14ac:dyDescent="0.35">
      <c r="C160" s="85" t="s">
        <v>514</v>
      </c>
      <c r="J160" s="85" t="s">
        <v>515</v>
      </c>
    </row>
    <row r="161" spans="2:10" hidden="1" x14ac:dyDescent="0.35">
      <c r="C161" s="85" t="s">
        <v>516</v>
      </c>
      <c r="I161" s="85" t="s">
        <v>517</v>
      </c>
      <c r="J161" s="85" t="s">
        <v>518</v>
      </c>
    </row>
    <row r="162" spans="2:10" hidden="1" x14ac:dyDescent="0.35">
      <c r="B162" s="148" t="s">
        <v>591</v>
      </c>
      <c r="C162" s="85" t="s">
        <v>519</v>
      </c>
      <c r="I162" s="85" t="s">
        <v>520</v>
      </c>
      <c r="J162" s="85" t="s">
        <v>521</v>
      </c>
    </row>
    <row r="163" spans="2:10" hidden="1" x14ac:dyDescent="0.35">
      <c r="B163" s="148" t="s">
        <v>29</v>
      </c>
      <c r="C163" s="85" t="s">
        <v>522</v>
      </c>
      <c r="D163" s="85" t="s">
        <v>523</v>
      </c>
      <c r="E163" s="85" t="s">
        <v>524</v>
      </c>
      <c r="I163" s="85" t="s">
        <v>525</v>
      </c>
      <c r="J163" s="85" t="s">
        <v>275</v>
      </c>
    </row>
    <row r="164" spans="2:10" hidden="1" x14ac:dyDescent="0.35">
      <c r="B164" s="148" t="s">
        <v>16</v>
      </c>
      <c r="D164" s="85" t="s">
        <v>526</v>
      </c>
      <c r="E164" s="85" t="s">
        <v>527</v>
      </c>
      <c r="H164" s="85" t="s">
        <v>400</v>
      </c>
      <c r="I164" s="85" t="s">
        <v>528</v>
      </c>
    </row>
    <row r="165" spans="2:10" hidden="1" x14ac:dyDescent="0.35">
      <c r="B165" s="148" t="s">
        <v>34</v>
      </c>
      <c r="D165" s="85" t="s">
        <v>529</v>
      </c>
      <c r="E165" s="85" t="s">
        <v>767</v>
      </c>
      <c r="H165" s="85" t="s">
        <v>409</v>
      </c>
      <c r="I165" s="85" t="s">
        <v>530</v>
      </c>
      <c r="J165" s="85" t="s">
        <v>531</v>
      </c>
    </row>
    <row r="166" spans="2:10" hidden="1" x14ac:dyDescent="0.35">
      <c r="B166" s="148" t="s">
        <v>592</v>
      </c>
      <c r="C166" s="85" t="s">
        <v>532</v>
      </c>
      <c r="D166" s="85" t="s">
        <v>533</v>
      </c>
      <c r="H166" s="85" t="s">
        <v>415</v>
      </c>
      <c r="I166" s="85" t="s">
        <v>534</v>
      </c>
      <c r="J166" s="85" t="s">
        <v>768</v>
      </c>
    </row>
    <row r="167" spans="2:10" hidden="1" x14ac:dyDescent="0.35">
      <c r="B167" s="148" t="s">
        <v>593</v>
      </c>
      <c r="C167" s="85" t="s">
        <v>535</v>
      </c>
      <c r="H167" s="85" t="s">
        <v>422</v>
      </c>
      <c r="I167" s="85" t="s">
        <v>536</v>
      </c>
    </row>
    <row r="168" spans="2:10" hidden="1" x14ac:dyDescent="0.35">
      <c r="B168" s="148" t="s">
        <v>594</v>
      </c>
      <c r="C168" s="85" t="s">
        <v>537</v>
      </c>
      <c r="E168" s="85" t="s">
        <v>538</v>
      </c>
      <c r="H168" s="85" t="s">
        <v>539</v>
      </c>
      <c r="I168" s="85" t="s">
        <v>540</v>
      </c>
    </row>
    <row r="169" spans="2:10" hidden="1" x14ac:dyDescent="0.35">
      <c r="B169" s="148" t="s">
        <v>595</v>
      </c>
      <c r="C169" s="85" t="s">
        <v>541</v>
      </c>
      <c r="E169" s="85" t="s">
        <v>542</v>
      </c>
      <c r="H169" s="85" t="s">
        <v>543</v>
      </c>
      <c r="I169" s="85" t="s">
        <v>544</v>
      </c>
    </row>
    <row r="170" spans="2:10" hidden="1" x14ac:dyDescent="0.35">
      <c r="B170" s="148" t="s">
        <v>596</v>
      </c>
      <c r="C170" s="85" t="s">
        <v>545</v>
      </c>
      <c r="E170" s="85" t="s">
        <v>546</v>
      </c>
      <c r="H170" s="85" t="s">
        <v>547</v>
      </c>
      <c r="I170" s="85" t="s">
        <v>548</v>
      </c>
    </row>
    <row r="171" spans="2:10" hidden="1" x14ac:dyDescent="0.35">
      <c r="B171" s="148" t="s">
        <v>597</v>
      </c>
      <c r="C171" s="85" t="s">
        <v>549</v>
      </c>
      <c r="E171" s="85" t="s">
        <v>550</v>
      </c>
      <c r="H171" s="85" t="s">
        <v>551</v>
      </c>
      <c r="I171" s="85" t="s">
        <v>552</v>
      </c>
    </row>
    <row r="172" spans="2:10" hidden="1" x14ac:dyDescent="0.35">
      <c r="B172" s="148" t="s">
        <v>598</v>
      </c>
      <c r="C172" s="85" t="s">
        <v>553</v>
      </c>
      <c r="E172" s="85" t="s">
        <v>554</v>
      </c>
      <c r="H172" s="85" t="s">
        <v>555</v>
      </c>
      <c r="I172" s="85" t="s">
        <v>556</v>
      </c>
    </row>
    <row r="173" spans="2:10" hidden="1" x14ac:dyDescent="0.35">
      <c r="B173" s="148" t="s">
        <v>599</v>
      </c>
      <c r="C173" s="85" t="s">
        <v>275</v>
      </c>
      <c r="E173" s="85" t="s">
        <v>557</v>
      </c>
      <c r="H173" s="85" t="s">
        <v>558</v>
      </c>
      <c r="I173" s="85" t="s">
        <v>559</v>
      </c>
    </row>
    <row r="174" spans="2:10" hidden="1" x14ac:dyDescent="0.35">
      <c r="B174" s="148" t="s">
        <v>600</v>
      </c>
      <c r="E174" s="85" t="s">
        <v>560</v>
      </c>
      <c r="H174" s="85" t="s">
        <v>561</v>
      </c>
      <c r="I174" s="85" t="s">
        <v>562</v>
      </c>
    </row>
    <row r="175" spans="2:10" hidden="1" x14ac:dyDescent="0.35">
      <c r="B175" s="148" t="s">
        <v>601</v>
      </c>
      <c r="E175" s="85" t="s">
        <v>563</v>
      </c>
      <c r="H175" s="85" t="s">
        <v>564</v>
      </c>
      <c r="I175" s="85" t="s">
        <v>565</v>
      </c>
    </row>
    <row r="176" spans="2:10" hidden="1" x14ac:dyDescent="0.35">
      <c r="B176" s="148" t="s">
        <v>602</v>
      </c>
      <c r="E176" s="85" t="s">
        <v>566</v>
      </c>
      <c r="H176" s="85" t="s">
        <v>567</v>
      </c>
      <c r="I176" s="85" t="s">
        <v>568</v>
      </c>
    </row>
    <row r="177" spans="2:9" hidden="1" x14ac:dyDescent="0.35">
      <c r="B177" s="148" t="s">
        <v>603</v>
      </c>
      <c r="H177" s="85" t="s">
        <v>569</v>
      </c>
      <c r="I177" s="85" t="s">
        <v>570</v>
      </c>
    </row>
    <row r="178" spans="2:9" hidden="1" x14ac:dyDescent="0.35">
      <c r="B178" s="148" t="s">
        <v>604</v>
      </c>
      <c r="H178" s="85" t="s">
        <v>571</v>
      </c>
    </row>
    <row r="179" spans="2:9" hidden="1" x14ac:dyDescent="0.35">
      <c r="B179" s="148" t="s">
        <v>605</v>
      </c>
      <c r="H179" s="85" t="s">
        <v>572</v>
      </c>
    </row>
    <row r="180" spans="2:9" hidden="1" x14ac:dyDescent="0.35">
      <c r="B180" s="148" t="s">
        <v>606</v>
      </c>
      <c r="H180" s="85" t="s">
        <v>573</v>
      </c>
    </row>
    <row r="181" spans="2:9" hidden="1" x14ac:dyDescent="0.35">
      <c r="B181" s="148" t="s">
        <v>607</v>
      </c>
      <c r="H181" s="85" t="s">
        <v>574</v>
      </c>
    </row>
    <row r="182" spans="2:9" hidden="1" x14ac:dyDescent="0.35">
      <c r="B182" s="148" t="s">
        <v>608</v>
      </c>
      <c r="D182" t="s">
        <v>575</v>
      </c>
      <c r="H182" s="85" t="s">
        <v>576</v>
      </c>
    </row>
    <row r="183" spans="2:9" hidden="1" x14ac:dyDescent="0.35">
      <c r="B183" s="148" t="s">
        <v>609</v>
      </c>
      <c r="D183" t="s">
        <v>577</v>
      </c>
      <c r="H183" s="85" t="s">
        <v>578</v>
      </c>
    </row>
    <row r="184" spans="2:9" hidden="1" x14ac:dyDescent="0.35">
      <c r="B184" s="148" t="s">
        <v>610</v>
      </c>
      <c r="D184" t="s">
        <v>579</v>
      </c>
      <c r="H184" s="85" t="s">
        <v>580</v>
      </c>
    </row>
    <row r="185" spans="2:9" hidden="1" x14ac:dyDescent="0.35">
      <c r="B185" s="148" t="s">
        <v>611</v>
      </c>
      <c r="D185" t="s">
        <v>577</v>
      </c>
      <c r="H185" s="85" t="s">
        <v>581</v>
      </c>
    </row>
    <row r="186" spans="2:9" hidden="1" x14ac:dyDescent="0.35">
      <c r="B186" s="148" t="s">
        <v>612</v>
      </c>
      <c r="D186" t="s">
        <v>582</v>
      </c>
    </row>
    <row r="187" spans="2:9" hidden="1" x14ac:dyDescent="0.35">
      <c r="B187" s="148" t="s">
        <v>613</v>
      </c>
      <c r="D187" t="s">
        <v>577</v>
      </c>
    </row>
    <row r="188" spans="2:9" hidden="1" x14ac:dyDescent="0.35">
      <c r="B188" s="148" t="s">
        <v>614</v>
      </c>
    </row>
    <row r="189" spans="2:9" hidden="1" x14ac:dyDescent="0.35">
      <c r="B189" s="148" t="s">
        <v>615</v>
      </c>
    </row>
    <row r="190" spans="2:9" hidden="1" x14ac:dyDescent="0.35">
      <c r="B190" s="148" t="s">
        <v>616</v>
      </c>
    </row>
    <row r="191" spans="2:9" hidden="1" x14ac:dyDescent="0.35">
      <c r="B191" s="148" t="s">
        <v>617</v>
      </c>
    </row>
    <row r="192" spans="2:9" hidden="1" x14ac:dyDescent="0.35">
      <c r="B192" s="148" t="s">
        <v>618</v>
      </c>
    </row>
    <row r="193" spans="2:2" hidden="1" x14ac:dyDescent="0.35">
      <c r="B193" s="148" t="s">
        <v>619</v>
      </c>
    </row>
    <row r="194" spans="2:2" hidden="1" x14ac:dyDescent="0.35">
      <c r="B194" s="148" t="s">
        <v>620</v>
      </c>
    </row>
    <row r="195" spans="2:2" hidden="1" x14ac:dyDescent="0.35">
      <c r="B195" s="148" t="s">
        <v>621</v>
      </c>
    </row>
    <row r="196" spans="2:2" hidden="1" x14ac:dyDescent="0.35">
      <c r="B196" s="148" t="s">
        <v>622</v>
      </c>
    </row>
    <row r="197" spans="2:2" hidden="1" x14ac:dyDescent="0.35">
      <c r="B197" s="148" t="s">
        <v>51</v>
      </c>
    </row>
    <row r="198" spans="2:2" hidden="1" x14ac:dyDescent="0.35">
      <c r="B198" s="148" t="s">
        <v>57</v>
      </c>
    </row>
    <row r="199" spans="2:2" hidden="1" x14ac:dyDescent="0.35">
      <c r="B199" s="148" t="s">
        <v>59</v>
      </c>
    </row>
    <row r="200" spans="2:2" hidden="1" x14ac:dyDescent="0.35">
      <c r="B200" s="148" t="s">
        <v>61</v>
      </c>
    </row>
    <row r="201" spans="2:2" hidden="1" x14ac:dyDescent="0.35">
      <c r="B201" s="148" t="s">
        <v>23</v>
      </c>
    </row>
    <row r="202" spans="2:2" hidden="1" x14ac:dyDescent="0.35">
      <c r="B202" s="148" t="s">
        <v>63</v>
      </c>
    </row>
    <row r="203" spans="2:2" hidden="1" x14ac:dyDescent="0.35">
      <c r="B203" s="148" t="s">
        <v>65</v>
      </c>
    </row>
    <row r="204" spans="2:2" hidden="1" x14ac:dyDescent="0.35">
      <c r="B204" s="148" t="s">
        <v>67</v>
      </c>
    </row>
    <row r="205" spans="2:2" hidden="1" x14ac:dyDescent="0.35">
      <c r="B205" s="148" t="s">
        <v>68</v>
      </c>
    </row>
    <row r="206" spans="2:2" hidden="1" x14ac:dyDescent="0.35">
      <c r="B206" s="148" t="s">
        <v>69</v>
      </c>
    </row>
    <row r="207" spans="2:2" hidden="1" x14ac:dyDescent="0.35">
      <c r="B207" s="148" t="s">
        <v>70</v>
      </c>
    </row>
    <row r="208" spans="2:2" hidden="1" x14ac:dyDescent="0.35">
      <c r="B208" s="148" t="s">
        <v>623</v>
      </c>
    </row>
    <row r="209" spans="2:2" hidden="1" x14ac:dyDescent="0.35">
      <c r="B209" s="148" t="s">
        <v>624</v>
      </c>
    </row>
    <row r="210" spans="2:2" hidden="1" x14ac:dyDescent="0.35">
      <c r="B210" s="148" t="s">
        <v>74</v>
      </c>
    </row>
    <row r="211" spans="2:2" hidden="1" x14ac:dyDescent="0.35">
      <c r="B211" s="148" t="s">
        <v>76</v>
      </c>
    </row>
    <row r="212" spans="2:2" hidden="1" x14ac:dyDescent="0.35">
      <c r="B212" s="148" t="s">
        <v>80</v>
      </c>
    </row>
    <row r="213" spans="2:2" hidden="1" x14ac:dyDescent="0.35">
      <c r="B213" s="148" t="s">
        <v>625</v>
      </c>
    </row>
    <row r="214" spans="2:2" hidden="1" x14ac:dyDescent="0.35">
      <c r="B214" s="148" t="s">
        <v>626</v>
      </c>
    </row>
    <row r="215" spans="2:2" hidden="1" x14ac:dyDescent="0.35">
      <c r="B215" s="148" t="s">
        <v>627</v>
      </c>
    </row>
    <row r="216" spans="2:2" hidden="1" x14ac:dyDescent="0.35">
      <c r="B216" s="148" t="s">
        <v>78</v>
      </c>
    </row>
    <row r="217" spans="2:2" hidden="1" x14ac:dyDescent="0.35">
      <c r="B217" s="148" t="s">
        <v>79</v>
      </c>
    </row>
    <row r="218" spans="2:2" hidden="1" x14ac:dyDescent="0.35">
      <c r="B218" s="148" t="s">
        <v>82</v>
      </c>
    </row>
    <row r="219" spans="2:2" hidden="1" x14ac:dyDescent="0.35">
      <c r="B219" s="148" t="s">
        <v>84</v>
      </c>
    </row>
    <row r="220" spans="2:2" hidden="1" x14ac:dyDescent="0.35">
      <c r="B220" s="148" t="s">
        <v>628</v>
      </c>
    </row>
    <row r="221" spans="2:2" hidden="1" x14ac:dyDescent="0.35">
      <c r="B221" s="148" t="s">
        <v>83</v>
      </c>
    </row>
    <row r="222" spans="2:2" hidden="1" x14ac:dyDescent="0.35">
      <c r="B222" s="148" t="s">
        <v>85</v>
      </c>
    </row>
    <row r="223" spans="2:2" hidden="1" x14ac:dyDescent="0.35">
      <c r="B223" s="148" t="s">
        <v>88</v>
      </c>
    </row>
    <row r="224" spans="2:2" hidden="1" x14ac:dyDescent="0.35">
      <c r="B224" s="148" t="s">
        <v>87</v>
      </c>
    </row>
    <row r="225" spans="2:2" hidden="1" x14ac:dyDescent="0.35">
      <c r="B225" s="148" t="s">
        <v>629</v>
      </c>
    </row>
    <row r="226" spans="2:2" hidden="1" x14ac:dyDescent="0.35">
      <c r="B226" s="148" t="s">
        <v>94</v>
      </c>
    </row>
    <row r="227" spans="2:2" hidden="1" x14ac:dyDescent="0.35">
      <c r="B227" s="148" t="s">
        <v>96</v>
      </c>
    </row>
    <row r="228" spans="2:2" hidden="1" x14ac:dyDescent="0.35">
      <c r="B228" s="148" t="s">
        <v>97</v>
      </c>
    </row>
    <row r="229" spans="2:2" hidden="1" x14ac:dyDescent="0.35">
      <c r="B229" s="148" t="s">
        <v>98</v>
      </c>
    </row>
    <row r="230" spans="2:2" hidden="1" x14ac:dyDescent="0.35">
      <c r="B230" s="148" t="s">
        <v>630</v>
      </c>
    </row>
    <row r="231" spans="2:2" hidden="1" x14ac:dyDescent="0.35">
      <c r="B231" s="148" t="s">
        <v>631</v>
      </c>
    </row>
    <row r="232" spans="2:2" hidden="1" x14ac:dyDescent="0.35">
      <c r="B232" s="148" t="s">
        <v>99</v>
      </c>
    </row>
    <row r="233" spans="2:2" hidden="1" x14ac:dyDescent="0.35">
      <c r="B233" s="148" t="s">
        <v>153</v>
      </c>
    </row>
    <row r="234" spans="2:2" hidden="1" x14ac:dyDescent="0.35">
      <c r="B234" s="148" t="s">
        <v>632</v>
      </c>
    </row>
    <row r="235" spans="2:2" ht="29" hidden="1" x14ac:dyDescent="0.35">
      <c r="B235" s="148" t="s">
        <v>633</v>
      </c>
    </row>
    <row r="236" spans="2:2" hidden="1" x14ac:dyDescent="0.35">
      <c r="B236" s="148" t="s">
        <v>104</v>
      </c>
    </row>
    <row r="237" spans="2:2" hidden="1" x14ac:dyDescent="0.35">
      <c r="B237" s="148" t="s">
        <v>106</v>
      </c>
    </row>
    <row r="238" spans="2:2" hidden="1" x14ac:dyDescent="0.35">
      <c r="B238" s="148" t="s">
        <v>634</v>
      </c>
    </row>
    <row r="239" spans="2:2" hidden="1" x14ac:dyDescent="0.35">
      <c r="B239" s="148" t="s">
        <v>154</v>
      </c>
    </row>
    <row r="240" spans="2:2" hidden="1" x14ac:dyDescent="0.35">
      <c r="B240" s="148" t="s">
        <v>171</v>
      </c>
    </row>
    <row r="241" spans="2:2" hidden="1" x14ac:dyDescent="0.35">
      <c r="B241" s="148" t="s">
        <v>105</v>
      </c>
    </row>
    <row r="242" spans="2:2" hidden="1" x14ac:dyDescent="0.35">
      <c r="B242" s="148" t="s">
        <v>109</v>
      </c>
    </row>
    <row r="243" spans="2:2" hidden="1" x14ac:dyDescent="0.35">
      <c r="B243" s="148" t="s">
        <v>103</v>
      </c>
    </row>
    <row r="244" spans="2:2" hidden="1" x14ac:dyDescent="0.35">
      <c r="B244" s="148" t="s">
        <v>125</v>
      </c>
    </row>
    <row r="245" spans="2:2" hidden="1" x14ac:dyDescent="0.35">
      <c r="B245" s="148" t="s">
        <v>635</v>
      </c>
    </row>
    <row r="246" spans="2:2" hidden="1" x14ac:dyDescent="0.35">
      <c r="B246" s="148" t="s">
        <v>111</v>
      </c>
    </row>
    <row r="247" spans="2:2" hidden="1" x14ac:dyDescent="0.35">
      <c r="B247" s="148" t="s">
        <v>114</v>
      </c>
    </row>
    <row r="248" spans="2:2" hidden="1" x14ac:dyDescent="0.35">
      <c r="B248" s="148" t="s">
        <v>120</v>
      </c>
    </row>
    <row r="249" spans="2:2" hidden="1" x14ac:dyDescent="0.35">
      <c r="B249" s="148" t="s">
        <v>117</v>
      </c>
    </row>
    <row r="250" spans="2:2" ht="29" hidden="1" x14ac:dyDescent="0.35">
      <c r="B250" s="148" t="s">
        <v>636</v>
      </c>
    </row>
    <row r="251" spans="2:2" hidden="1" x14ac:dyDescent="0.35">
      <c r="B251" s="148" t="s">
        <v>115</v>
      </c>
    </row>
    <row r="252" spans="2:2" hidden="1" x14ac:dyDescent="0.35">
      <c r="B252" s="148" t="s">
        <v>116</v>
      </c>
    </row>
    <row r="253" spans="2:2" hidden="1" x14ac:dyDescent="0.35">
      <c r="B253" s="148" t="s">
        <v>127</v>
      </c>
    </row>
    <row r="254" spans="2:2" hidden="1" x14ac:dyDescent="0.35">
      <c r="B254" s="148" t="s">
        <v>124</v>
      </c>
    </row>
    <row r="255" spans="2:2" hidden="1" x14ac:dyDescent="0.35">
      <c r="B255" s="148" t="s">
        <v>123</v>
      </c>
    </row>
    <row r="256" spans="2:2" hidden="1" x14ac:dyDescent="0.35">
      <c r="B256" s="148" t="s">
        <v>126</v>
      </c>
    </row>
    <row r="257" spans="2:2" hidden="1" x14ac:dyDescent="0.35">
      <c r="B257" s="148" t="s">
        <v>118</v>
      </c>
    </row>
    <row r="258" spans="2:2" hidden="1" x14ac:dyDescent="0.35">
      <c r="B258" s="148" t="s">
        <v>119</v>
      </c>
    </row>
    <row r="259" spans="2:2" hidden="1" x14ac:dyDescent="0.35">
      <c r="B259" s="148" t="s">
        <v>112</v>
      </c>
    </row>
    <row r="260" spans="2:2" hidden="1" x14ac:dyDescent="0.35">
      <c r="B260" s="148" t="s">
        <v>113</v>
      </c>
    </row>
    <row r="261" spans="2:2" hidden="1" x14ac:dyDescent="0.35">
      <c r="B261" s="148" t="s">
        <v>128</v>
      </c>
    </row>
    <row r="262" spans="2:2" hidden="1" x14ac:dyDescent="0.35">
      <c r="B262" s="148" t="s">
        <v>134</v>
      </c>
    </row>
    <row r="263" spans="2:2" hidden="1" x14ac:dyDescent="0.35">
      <c r="B263" s="148" t="s">
        <v>135</v>
      </c>
    </row>
    <row r="264" spans="2:2" hidden="1" x14ac:dyDescent="0.35">
      <c r="B264" s="148" t="s">
        <v>133</v>
      </c>
    </row>
    <row r="265" spans="2:2" hidden="1" x14ac:dyDescent="0.35">
      <c r="B265" s="148" t="s">
        <v>637</v>
      </c>
    </row>
    <row r="266" spans="2:2" hidden="1" x14ac:dyDescent="0.35">
      <c r="B266" s="148" t="s">
        <v>130</v>
      </c>
    </row>
    <row r="267" spans="2:2" hidden="1" x14ac:dyDescent="0.35">
      <c r="B267" s="148" t="s">
        <v>129</v>
      </c>
    </row>
    <row r="268" spans="2:2" hidden="1" x14ac:dyDescent="0.35">
      <c r="B268" s="148" t="s">
        <v>137</v>
      </c>
    </row>
    <row r="269" spans="2:2" hidden="1" x14ac:dyDescent="0.35">
      <c r="B269" s="148" t="s">
        <v>138</v>
      </c>
    </row>
    <row r="270" spans="2:2" hidden="1" x14ac:dyDescent="0.35">
      <c r="B270" s="148" t="s">
        <v>140</v>
      </c>
    </row>
    <row r="271" spans="2:2" hidden="1" x14ac:dyDescent="0.35">
      <c r="B271" s="148" t="s">
        <v>143</v>
      </c>
    </row>
    <row r="272" spans="2:2" hidden="1" x14ac:dyDescent="0.35">
      <c r="B272" s="148" t="s">
        <v>144</v>
      </c>
    </row>
    <row r="273" spans="2:2" hidden="1" x14ac:dyDescent="0.35">
      <c r="B273" s="148" t="s">
        <v>139</v>
      </c>
    </row>
    <row r="274" spans="2:2" hidden="1" x14ac:dyDescent="0.35">
      <c r="B274" s="148" t="s">
        <v>141</v>
      </c>
    </row>
    <row r="275" spans="2:2" hidden="1" x14ac:dyDescent="0.35">
      <c r="B275" s="148" t="s">
        <v>145</v>
      </c>
    </row>
    <row r="276" spans="2:2" hidden="1" x14ac:dyDescent="0.35">
      <c r="B276" s="148" t="s">
        <v>638</v>
      </c>
    </row>
    <row r="277" spans="2:2" hidden="1" x14ac:dyDescent="0.35">
      <c r="B277" s="148" t="s">
        <v>142</v>
      </c>
    </row>
    <row r="278" spans="2:2" hidden="1" x14ac:dyDescent="0.35">
      <c r="B278" s="148" t="s">
        <v>150</v>
      </c>
    </row>
    <row r="279" spans="2:2" hidden="1" x14ac:dyDescent="0.35">
      <c r="B279" s="148" t="s">
        <v>151</v>
      </c>
    </row>
    <row r="280" spans="2:2" hidden="1" x14ac:dyDescent="0.35">
      <c r="B280" s="148" t="s">
        <v>152</v>
      </c>
    </row>
    <row r="281" spans="2:2" hidden="1" x14ac:dyDescent="0.35">
      <c r="B281" s="148" t="s">
        <v>159</v>
      </c>
    </row>
    <row r="282" spans="2:2" hidden="1" x14ac:dyDescent="0.35">
      <c r="B282" s="148" t="s">
        <v>172</v>
      </c>
    </row>
    <row r="283" spans="2:2" hidden="1" x14ac:dyDescent="0.35">
      <c r="B283" s="148" t="s">
        <v>160</v>
      </c>
    </row>
    <row r="284" spans="2:2" hidden="1" x14ac:dyDescent="0.35">
      <c r="B284" s="148" t="s">
        <v>167</v>
      </c>
    </row>
    <row r="285" spans="2:2" hidden="1" x14ac:dyDescent="0.35">
      <c r="B285" s="148" t="s">
        <v>163</v>
      </c>
    </row>
    <row r="286" spans="2:2" hidden="1" x14ac:dyDescent="0.35">
      <c r="B286" s="148" t="s">
        <v>66</v>
      </c>
    </row>
    <row r="287" spans="2:2" hidden="1" x14ac:dyDescent="0.35">
      <c r="B287" s="148" t="s">
        <v>157</v>
      </c>
    </row>
    <row r="288" spans="2:2" hidden="1" x14ac:dyDescent="0.35">
      <c r="B288" s="148" t="s">
        <v>161</v>
      </c>
    </row>
    <row r="289" spans="2:2" hidden="1" x14ac:dyDescent="0.35">
      <c r="B289" s="148" t="s">
        <v>158</v>
      </c>
    </row>
    <row r="290" spans="2:2" hidden="1" x14ac:dyDescent="0.35">
      <c r="B290" s="148" t="s">
        <v>173</v>
      </c>
    </row>
    <row r="291" spans="2:2" hidden="1" x14ac:dyDescent="0.35">
      <c r="B291" s="148" t="s">
        <v>639</v>
      </c>
    </row>
    <row r="292" spans="2:2" hidden="1" x14ac:dyDescent="0.35">
      <c r="B292" s="148" t="s">
        <v>166</v>
      </c>
    </row>
    <row r="293" spans="2:2" hidden="1" x14ac:dyDescent="0.35">
      <c r="B293" s="148" t="s">
        <v>174</v>
      </c>
    </row>
    <row r="294" spans="2:2" hidden="1" x14ac:dyDescent="0.35">
      <c r="B294" s="148" t="s">
        <v>162</v>
      </c>
    </row>
    <row r="295" spans="2:2" hidden="1" x14ac:dyDescent="0.35">
      <c r="B295" s="148" t="s">
        <v>177</v>
      </c>
    </row>
    <row r="296" spans="2:2" hidden="1" x14ac:dyDescent="0.35">
      <c r="B296" s="148" t="s">
        <v>640</v>
      </c>
    </row>
    <row r="297" spans="2:2" hidden="1" x14ac:dyDescent="0.35">
      <c r="B297" s="148" t="s">
        <v>182</v>
      </c>
    </row>
    <row r="298" spans="2:2" hidden="1" x14ac:dyDescent="0.35">
      <c r="B298" s="148" t="s">
        <v>179</v>
      </c>
    </row>
    <row r="299" spans="2:2" hidden="1" x14ac:dyDescent="0.35">
      <c r="B299" s="148" t="s">
        <v>178</v>
      </c>
    </row>
    <row r="300" spans="2:2" hidden="1" x14ac:dyDescent="0.35">
      <c r="B300" s="148" t="s">
        <v>187</v>
      </c>
    </row>
    <row r="301" spans="2:2" hidden="1" x14ac:dyDescent="0.35">
      <c r="B301" s="148" t="s">
        <v>183</v>
      </c>
    </row>
    <row r="302" spans="2:2" hidden="1" x14ac:dyDescent="0.35">
      <c r="B302" s="148" t="s">
        <v>184</v>
      </c>
    </row>
    <row r="303" spans="2:2" hidden="1" x14ac:dyDescent="0.35">
      <c r="B303" s="148" t="s">
        <v>185</v>
      </c>
    </row>
    <row r="304" spans="2:2" hidden="1" x14ac:dyDescent="0.35">
      <c r="B304" s="148" t="s">
        <v>186</v>
      </c>
    </row>
    <row r="305" spans="2:2" hidden="1" x14ac:dyDescent="0.35">
      <c r="B305" s="148" t="s">
        <v>188</v>
      </c>
    </row>
    <row r="306" spans="2:2" hidden="1" x14ac:dyDescent="0.35">
      <c r="B306" s="148" t="s">
        <v>641</v>
      </c>
    </row>
    <row r="307" spans="2:2" hidden="1" x14ac:dyDescent="0.35">
      <c r="B307" s="148" t="s">
        <v>189</v>
      </c>
    </row>
    <row r="308" spans="2:2" hidden="1" x14ac:dyDescent="0.35">
      <c r="B308" s="148" t="s">
        <v>190</v>
      </c>
    </row>
    <row r="309" spans="2:2" hidden="1" x14ac:dyDescent="0.35">
      <c r="B309" s="148" t="s">
        <v>195</v>
      </c>
    </row>
    <row r="310" spans="2:2" hidden="1" x14ac:dyDescent="0.35">
      <c r="B310" s="148" t="s">
        <v>196</v>
      </c>
    </row>
    <row r="311" spans="2:2" ht="29" hidden="1" x14ac:dyDescent="0.35">
      <c r="B311" s="148" t="s">
        <v>155</v>
      </c>
    </row>
    <row r="312" spans="2:2" hidden="1" x14ac:dyDescent="0.35">
      <c r="B312" s="148" t="s">
        <v>642</v>
      </c>
    </row>
    <row r="313" spans="2:2" hidden="1" x14ac:dyDescent="0.35">
      <c r="B313" s="148" t="s">
        <v>643</v>
      </c>
    </row>
    <row r="314" spans="2:2" hidden="1" x14ac:dyDescent="0.35">
      <c r="B314" s="148" t="s">
        <v>197</v>
      </c>
    </row>
    <row r="315" spans="2:2" hidden="1" x14ac:dyDescent="0.35">
      <c r="B315" s="148" t="s">
        <v>156</v>
      </c>
    </row>
    <row r="316" spans="2:2" hidden="1" x14ac:dyDescent="0.35">
      <c r="B316" s="148" t="s">
        <v>644</v>
      </c>
    </row>
    <row r="317" spans="2:2" hidden="1" x14ac:dyDescent="0.35">
      <c r="B317" s="148" t="s">
        <v>169</v>
      </c>
    </row>
    <row r="318" spans="2:2" hidden="1" x14ac:dyDescent="0.35">
      <c r="B318" s="148" t="s">
        <v>201</v>
      </c>
    </row>
    <row r="319" spans="2:2" hidden="1" x14ac:dyDescent="0.35">
      <c r="B319" s="148" t="s">
        <v>202</v>
      </c>
    </row>
    <row r="320" spans="2:2" hidden="1" x14ac:dyDescent="0.35">
      <c r="B320" s="148" t="s">
        <v>181</v>
      </c>
    </row>
    <row r="321" hidden="1" x14ac:dyDescent="0.35"/>
  </sheetData>
  <mergeCells count="331">
    <mergeCell ref="L26:M26"/>
    <mergeCell ref="B29:B38"/>
    <mergeCell ref="C29:C38"/>
    <mergeCell ref="K27:K28"/>
    <mergeCell ref="N27:N28"/>
    <mergeCell ref="O27:O28"/>
    <mergeCell ref="B10:C10"/>
    <mergeCell ref="D19:G19"/>
    <mergeCell ref="H19:K19"/>
    <mergeCell ref="L19:O19"/>
    <mergeCell ref="B20:B23"/>
    <mergeCell ref="C20:C23"/>
    <mergeCell ref="D25:G25"/>
    <mergeCell ref="H25:K25"/>
    <mergeCell ref="L25:O25"/>
    <mergeCell ref="F27:F28"/>
    <mergeCell ref="G27:G28"/>
    <mergeCell ref="J27:J28"/>
    <mergeCell ref="D46:D47"/>
    <mergeCell ref="E46:E47"/>
    <mergeCell ref="H46:H47"/>
    <mergeCell ref="I46:I47"/>
    <mergeCell ref="B26:B28"/>
    <mergeCell ref="C26:C28"/>
    <mergeCell ref="D26:E26"/>
    <mergeCell ref="H26:I26"/>
    <mergeCell ref="L40:L41"/>
    <mergeCell ref="M40:M41"/>
    <mergeCell ref="D43:D44"/>
    <mergeCell ref="E43:E44"/>
    <mergeCell ref="H43:H44"/>
    <mergeCell ref="I43:I44"/>
    <mergeCell ref="L43:L44"/>
    <mergeCell ref="M43:M44"/>
    <mergeCell ref="B39:B50"/>
    <mergeCell ref="C39:C50"/>
    <mergeCell ref="D40:D41"/>
    <mergeCell ref="E40:E41"/>
    <mergeCell ref="H40:H41"/>
    <mergeCell ref="I40:I41"/>
    <mergeCell ref="N57:O57"/>
    <mergeCell ref="L46:L47"/>
    <mergeCell ref="M46:M47"/>
    <mergeCell ref="D52:G52"/>
    <mergeCell ref="H52:K52"/>
    <mergeCell ref="L52:O52"/>
    <mergeCell ref="D49:D50"/>
    <mergeCell ref="E49:E50"/>
    <mergeCell ref="H49:H50"/>
    <mergeCell ref="I49:I50"/>
    <mergeCell ref="L49:L50"/>
    <mergeCell ref="M49:M50"/>
    <mergeCell ref="C58:C59"/>
    <mergeCell ref="D61:G61"/>
    <mergeCell ref="H61:K61"/>
    <mergeCell ref="L61:O61"/>
    <mergeCell ref="L62:M62"/>
    <mergeCell ref="N62:O62"/>
    <mergeCell ref="N54:N55"/>
    <mergeCell ref="O54:O55"/>
    <mergeCell ref="B56:B59"/>
    <mergeCell ref="C56:C57"/>
    <mergeCell ref="F56:G56"/>
    <mergeCell ref="J56:K56"/>
    <mergeCell ref="N56:O56"/>
    <mergeCell ref="B53:B55"/>
    <mergeCell ref="C53:C55"/>
    <mergeCell ref="D53:E53"/>
    <mergeCell ref="H53:I53"/>
    <mergeCell ref="L53:M53"/>
    <mergeCell ref="F54:F55"/>
    <mergeCell ref="G54:G55"/>
    <mergeCell ref="J54:J55"/>
    <mergeCell ref="K54:K55"/>
    <mergeCell ref="F57:G57"/>
    <mergeCell ref="J57:K57"/>
    <mergeCell ref="B62:B63"/>
    <mergeCell ref="C62:C63"/>
    <mergeCell ref="D63:E63"/>
    <mergeCell ref="F63:G63"/>
    <mergeCell ref="H63:I63"/>
    <mergeCell ref="J63:K63"/>
    <mergeCell ref="L63:M63"/>
    <mergeCell ref="N63:O63"/>
    <mergeCell ref="D62:E62"/>
    <mergeCell ref="F62:G62"/>
    <mergeCell ref="H62:I62"/>
    <mergeCell ref="J62:K62"/>
    <mergeCell ref="N65:O65"/>
    <mergeCell ref="D67:G67"/>
    <mergeCell ref="H67:K67"/>
    <mergeCell ref="L67:O67"/>
    <mergeCell ref="B64:B65"/>
    <mergeCell ref="C64:C65"/>
    <mergeCell ref="F64:G64"/>
    <mergeCell ref="J64:K64"/>
    <mergeCell ref="N64:O64"/>
    <mergeCell ref="F65:G65"/>
    <mergeCell ref="J65:K65"/>
    <mergeCell ref="F71:G71"/>
    <mergeCell ref="J71:K71"/>
    <mergeCell ref="N71:O71"/>
    <mergeCell ref="B68:B76"/>
    <mergeCell ref="C68:C69"/>
    <mergeCell ref="F68:G68"/>
    <mergeCell ref="F69:G69"/>
    <mergeCell ref="C70:C76"/>
    <mergeCell ref="F70:G70"/>
    <mergeCell ref="F72:G72"/>
    <mergeCell ref="F74:G74"/>
    <mergeCell ref="F76:G76"/>
    <mergeCell ref="J74:K74"/>
    <mergeCell ref="N74:O74"/>
    <mergeCell ref="F75:G75"/>
    <mergeCell ref="J75:K75"/>
    <mergeCell ref="N75:O75"/>
    <mergeCell ref="J72:K72"/>
    <mergeCell ref="E79:F79"/>
    <mergeCell ref="I79:J79"/>
    <mergeCell ref="M79:N79"/>
    <mergeCell ref="N72:O72"/>
    <mergeCell ref="F73:G73"/>
    <mergeCell ref="J73:K73"/>
    <mergeCell ref="N73:O73"/>
    <mergeCell ref="J76:K76"/>
    <mergeCell ref="N76:O76"/>
    <mergeCell ref="B86:B87"/>
    <mergeCell ref="C86:C87"/>
    <mergeCell ref="D86:E86"/>
    <mergeCell ref="H86:I86"/>
    <mergeCell ref="L86:M86"/>
    <mergeCell ref="E82:F82"/>
    <mergeCell ref="I82:J82"/>
    <mergeCell ref="M82:N82"/>
    <mergeCell ref="E83:F83"/>
    <mergeCell ref="I83:J83"/>
    <mergeCell ref="M83:N83"/>
    <mergeCell ref="D87:E87"/>
    <mergeCell ref="B77:B83"/>
    <mergeCell ref="C77:C83"/>
    <mergeCell ref="E77:F77"/>
    <mergeCell ref="I77:J77"/>
    <mergeCell ref="M77:N77"/>
    <mergeCell ref="E78:F78"/>
    <mergeCell ref="E80:F80"/>
    <mergeCell ref="I80:J80"/>
    <mergeCell ref="M80:N80"/>
    <mergeCell ref="E81:F81"/>
    <mergeCell ref="I81:J81"/>
    <mergeCell ref="M81:N81"/>
    <mergeCell ref="C88:C99"/>
    <mergeCell ref="D89:D90"/>
    <mergeCell ref="E89:E90"/>
    <mergeCell ref="F89:F90"/>
    <mergeCell ref="D85:G85"/>
    <mergeCell ref="H85:K85"/>
    <mergeCell ref="L85:O85"/>
    <mergeCell ref="D92:D93"/>
    <mergeCell ref="E92:E93"/>
    <mergeCell ref="F92:F93"/>
    <mergeCell ref="G92:G93"/>
    <mergeCell ref="H92:H93"/>
    <mergeCell ref="I92:I93"/>
    <mergeCell ref="J92:J93"/>
    <mergeCell ref="K92:K93"/>
    <mergeCell ref="L92:L93"/>
    <mergeCell ref="M89:M90"/>
    <mergeCell ref="N89:N90"/>
    <mergeCell ref="O89:O90"/>
    <mergeCell ref="G89:G90"/>
    <mergeCell ref="H89:H90"/>
    <mergeCell ref="I89:I90"/>
    <mergeCell ref="J89:J90"/>
    <mergeCell ref="K89:K90"/>
    <mergeCell ref="L89:L90"/>
    <mergeCell ref="D95:D96"/>
    <mergeCell ref="E95:E96"/>
    <mergeCell ref="F95:F96"/>
    <mergeCell ref="G95:G96"/>
    <mergeCell ref="H95:H96"/>
    <mergeCell ref="I95:I96"/>
    <mergeCell ref="J95:J96"/>
    <mergeCell ref="K95:K96"/>
    <mergeCell ref="L95:L96"/>
    <mergeCell ref="B102:B111"/>
    <mergeCell ref="C102:C103"/>
    <mergeCell ref="F102:G102"/>
    <mergeCell ref="J102:K102"/>
    <mergeCell ref="N102:O102"/>
    <mergeCell ref="M98:M99"/>
    <mergeCell ref="N98:N99"/>
    <mergeCell ref="O98:O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B88:B99"/>
    <mergeCell ref="C114:C121"/>
    <mergeCell ref="E114:F114"/>
    <mergeCell ref="M116:N116"/>
    <mergeCell ref="M117:N117"/>
    <mergeCell ref="M118:N118"/>
    <mergeCell ref="D123:G123"/>
    <mergeCell ref="H123:K123"/>
    <mergeCell ref="L123:O123"/>
    <mergeCell ref="M119:N119"/>
    <mergeCell ref="M120:N120"/>
    <mergeCell ref="M121:N121"/>
    <mergeCell ref="C2:G2"/>
    <mergeCell ref="B6:G6"/>
    <mergeCell ref="B7:G7"/>
    <mergeCell ref="B8:G8"/>
    <mergeCell ref="C3:G3"/>
    <mergeCell ref="M129:N129"/>
    <mergeCell ref="C128:C129"/>
    <mergeCell ref="E128:F128"/>
    <mergeCell ref="I128:J128"/>
    <mergeCell ref="M128:N128"/>
    <mergeCell ref="E129:F129"/>
    <mergeCell ref="I129:J129"/>
    <mergeCell ref="D125:G125"/>
    <mergeCell ref="H125:K125"/>
    <mergeCell ref="L125:O125"/>
    <mergeCell ref="B126:B129"/>
    <mergeCell ref="C126:C127"/>
    <mergeCell ref="B124:B125"/>
    <mergeCell ref="C124:C125"/>
    <mergeCell ref="D124:G124"/>
    <mergeCell ref="H124:K124"/>
    <mergeCell ref="L124:O124"/>
    <mergeCell ref="B112:B121"/>
    <mergeCell ref="C112:C113"/>
    <mergeCell ref="J68:K68"/>
    <mergeCell ref="J69:K69"/>
    <mergeCell ref="N68:O68"/>
    <mergeCell ref="N69:O69"/>
    <mergeCell ref="I114:J114"/>
    <mergeCell ref="M114:N114"/>
    <mergeCell ref="N95:N96"/>
    <mergeCell ref="O95:O96"/>
    <mergeCell ref="L98:L99"/>
    <mergeCell ref="M92:M93"/>
    <mergeCell ref="N92:N93"/>
    <mergeCell ref="O92:O93"/>
    <mergeCell ref="M95:M96"/>
    <mergeCell ref="I78:J78"/>
    <mergeCell ref="M78:N78"/>
    <mergeCell ref="J70:K70"/>
    <mergeCell ref="N70:O70"/>
    <mergeCell ref="P19:S19"/>
    <mergeCell ref="P25:S25"/>
    <mergeCell ref="P26:Q26"/>
    <mergeCell ref="R27:R28"/>
    <mergeCell ref="S27:S28"/>
    <mergeCell ref="P40:P41"/>
    <mergeCell ref="Q40:Q41"/>
    <mergeCell ref="P43:P44"/>
    <mergeCell ref="Q43:Q44"/>
    <mergeCell ref="P46:P47"/>
    <mergeCell ref="Q46:Q47"/>
    <mergeCell ref="P49:P50"/>
    <mergeCell ref="Q49:Q50"/>
    <mergeCell ref="P52:S52"/>
    <mergeCell ref="P53:Q53"/>
    <mergeCell ref="R54:R55"/>
    <mergeCell ref="S54:S55"/>
    <mergeCell ref="R56:S56"/>
    <mergeCell ref="R57:S57"/>
    <mergeCell ref="P61:S61"/>
    <mergeCell ref="P62:Q62"/>
    <mergeCell ref="R62:S62"/>
    <mergeCell ref="P63:Q63"/>
    <mergeCell ref="R63:S63"/>
    <mergeCell ref="R64:S64"/>
    <mergeCell ref="R65:S65"/>
    <mergeCell ref="P67:S67"/>
    <mergeCell ref="Q77:R77"/>
    <mergeCell ref="Q78:R78"/>
    <mergeCell ref="P85:S85"/>
    <mergeCell ref="P86:Q86"/>
    <mergeCell ref="R68:S68"/>
    <mergeCell ref="R69:S69"/>
    <mergeCell ref="R70:S70"/>
    <mergeCell ref="R71:S71"/>
    <mergeCell ref="R72:S72"/>
    <mergeCell ref="R73:S73"/>
    <mergeCell ref="R74:S74"/>
    <mergeCell ref="R75:S75"/>
    <mergeCell ref="R76:S76"/>
    <mergeCell ref="P98:P99"/>
    <mergeCell ref="Q98:Q99"/>
    <mergeCell ref="R98:R99"/>
    <mergeCell ref="S98:S99"/>
    <mergeCell ref="P101:S101"/>
    <mergeCell ref="R102:S102"/>
    <mergeCell ref="R103:S103"/>
    <mergeCell ref="R114:S114"/>
    <mergeCell ref="P89:P90"/>
    <mergeCell ref="Q89:Q90"/>
    <mergeCell ref="R89:R90"/>
    <mergeCell ref="S89:S90"/>
    <mergeCell ref="P92:P93"/>
    <mergeCell ref="Q92:Q93"/>
    <mergeCell ref="R92:R93"/>
    <mergeCell ref="S92:S93"/>
    <mergeCell ref="P95:P96"/>
    <mergeCell ref="Q95:Q96"/>
    <mergeCell ref="R95:R96"/>
    <mergeCell ref="S95:S96"/>
    <mergeCell ref="Q128:R128"/>
    <mergeCell ref="Q129:R129"/>
    <mergeCell ref="R116:S116"/>
    <mergeCell ref="R117:S117"/>
    <mergeCell ref="R118:S118"/>
    <mergeCell ref="R119:S119"/>
    <mergeCell ref="R120:S120"/>
    <mergeCell ref="R121:S121"/>
    <mergeCell ref="P123:S123"/>
    <mergeCell ref="P124:S124"/>
    <mergeCell ref="P125:S125"/>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prompt="Select type of policy" sqref="G127" xr:uid="{00000000-0002-0000-0800-000000000000}">
      <formula1>$H$164:$H$185</formula1>
    </dataValidation>
    <dataValidation type="list" allowBlank="1" showInputMessage="1" showErrorMessage="1" prompt="Select type of assets" sqref="E113 M113 I113 Q113" xr:uid="{00000000-0002-0000-0800-000001000000}">
      <formula1>$L$140:$L$146</formula1>
    </dataValidation>
    <dataValidation type="whole" allowBlank="1" showInputMessage="1" showErrorMessage="1" error="Please enter a number here" prompt="Enter No. of development strategies" sqref="D129 H129 L129 P129" xr:uid="{00000000-0002-0000-0800-000002000000}">
      <formula1>0</formula1>
      <formula2>999999999</formula2>
    </dataValidation>
    <dataValidation type="whole" allowBlank="1" showInputMessage="1" showErrorMessage="1" error="Please enter a number" prompt="Enter No. of policy introduced or adjusted" sqref="D127 H127 L127 P127" xr:uid="{00000000-0002-0000-08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8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800-000005000000}">
      <formula1>0</formula1>
      <formula2>999999999999</formula2>
    </dataValidation>
    <dataValidation type="whole" allowBlank="1" showInputMessage="1" showErrorMessage="1" prompt="Enter number of assets" sqref="D113 L113 H113 P113" xr:uid="{00000000-0002-0000-0800-000006000000}">
      <formula1>0</formula1>
      <formula2>9999999999999</formula2>
    </dataValidation>
    <dataValidation type="whole" allowBlank="1" showInputMessage="1" showErrorMessage="1" error="Please enter a number here" prompt="Please enter the No. of targeted households" sqref="D103 L111 H103 D111 H111 L103 D105 D107 D109 H105 H107 H109 L105 L107 L109 P103 P105 P107 P109 P111" xr:uid="{00000000-0002-0000-08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800-000008000000}">
      <formula1>0</formula1>
    </dataValidation>
    <dataValidation type="whole" allowBlank="1" showInputMessage="1" showErrorMessage="1" error="Please enter a number here" prompt="Please enter a number" sqref="D78:D83 H78:H83 L78:L83 P78:P83" xr:uid="{00000000-0002-0000-0800-000009000000}">
      <formula1>0</formula1>
      <formula2>9999999999999990</formula2>
    </dataValidation>
    <dataValidation type="decimal" allowBlank="1" showInputMessage="1" showErrorMessage="1" errorTitle="Invalid data" error="Please enter a number" prompt="Please enter a number here" sqref="E54 I54 D65 L65 P65" xr:uid="{00000000-0002-0000-0800-00000A000000}">
      <formula1>0</formula1>
      <formula2>9999999999</formula2>
    </dataValidation>
    <dataValidation type="decimal" allowBlank="1" showInputMessage="1" showErrorMessage="1" errorTitle="Invalid data" error="Please enter a number" prompt="Enter total number of staff trained" sqref="D57" xr:uid="{00000000-0002-0000-0800-00000B000000}">
      <formula1>0</formula1>
      <formula2>9999999999</formula2>
    </dataValidation>
    <dataValidation type="decimal" allowBlank="1" showInputMessage="1" showErrorMessage="1" errorTitle="Invalid data" error="Please enter a number" sqref="L57 H57 M54 Q54 P57" xr:uid="{00000000-0002-0000-08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4 S47 S50 S41" xr:uid="{00000000-0002-0000-0800-00000D000000}">
      <formula1>0</formula1>
      <formula2>9999999</formula2>
    </dataValidation>
    <dataValidation type="list" allowBlank="1" showInputMessage="1" showErrorMessage="1" error="Select from the drop-down list" prompt="Select the geographical coverage of the Early Warning System" sqref="G40 G43 O49 O46 O43 O40 K49 K46 K43 K40 G49 G46 S46 S43 S40 S49" xr:uid="{00000000-0002-0000-08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800-00000F000000}">
      <formula1>0</formula1>
      <formula2>9999999999</formula2>
    </dataValidation>
    <dataValidation type="list" allowBlank="1" showInputMessage="1" showErrorMessage="1" prompt="Select income source" sqref="E115:F115 M121 M119 M117 I121 I119 I117 M115 I115 E117:F117 E119:F119 E121:F121 R121 R119 R117 R115" xr:uid="{00000000-0002-0000-0800-000010000000}">
      <formula1>$K$139:$K$153</formula1>
    </dataValidation>
    <dataValidation type="list" allowBlank="1" showInputMessage="1" showErrorMessage="1" prompt="Please select the alternate source" sqref="G111 O111 O109 O107 O105 K109 K107 K105 G109 G107 K111 G105 S109 S107 S105 S111" xr:uid="{00000000-0002-0000-0800-000011000000}">
      <formula1>$K$139:$K$153</formula1>
    </dataValidation>
    <dataValidation type="list" allowBlank="1" showInputMessage="1" showErrorMessage="1" prompt="Select % increase in income level" sqref="F111 N109 N107 N105 J109 J107 J105 F109 F107 J111 F105 N111 R111 R109 R107 R105" xr:uid="{00000000-0002-0000-0800-000012000000}">
      <formula1>$E$168:$E$176</formula1>
    </dataValidation>
    <dataValidation type="list" allowBlank="1" showInputMessage="1" showErrorMessage="1" prompt="Select type of natural assets protected or rehabilitated" sqref="D89:D90 D92:D93 D95:D96 D98:D99 H89:H90 H92:H93 H95:H96 H98:H99 L92:L93 L95:L96 L98:L99 L89:L90 P92:P93 P95:P96 P98:P99 P89:P90" xr:uid="{00000000-0002-0000-08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800-000014000000}">
      <formula1>$C$160:$C$163</formula1>
    </dataValidation>
    <dataValidation type="list" allowBlank="1" showInputMessage="1" showErrorMessage="1" prompt="Select targeted asset" sqref="E71:E76 I71:I76 M71:M76 Q71:Q76" xr:uid="{00000000-0002-0000-0800-000015000000}">
      <formula1>$J$165:$J$166</formula1>
    </dataValidation>
    <dataValidation type="list" allowBlank="1" showInputMessage="1" showErrorMessage="1" error="Select from the drop-down list" prompt="Select category of early warning systems_x000a__x000a_" sqref="E40:E41 E46:E47 E49:E50 I46:I47 M46:M47 E43:E44 I49:I50 I43:I44 I40:I41 M49:M50 M43:M44 M40:M41 Q46:Q47 Q49:Q50 Q43:Q44 Q40:Q41" xr:uid="{00000000-0002-0000-0800-000016000000}">
      <formula1>$D$163:$D$166</formula1>
    </dataValidation>
    <dataValidation type="list" allowBlank="1" showInputMessage="1" showErrorMessage="1" prompt="Select status" sqref="O38 K38 O36 O34 O32 O30 K36 K34 K32 K30 G38 G34 G32 G30 G36 S36 S34 S32 S30 S38" xr:uid="{00000000-0002-0000-0800-000017000000}">
      <formula1>$E$163:$E$165</formula1>
    </dataValidation>
    <dataValidation type="list" allowBlank="1" showInputMessage="1" showErrorMessage="1" sqref="E142:E143" xr:uid="{00000000-0002-0000-0800-000018000000}">
      <formula1>$D$16:$D$18</formula1>
    </dataValidation>
    <dataValidation type="list" allowBlank="1" showInputMessage="1" showErrorMessage="1" prompt="Select effectiveness" sqref="G129 K129 O129 S129" xr:uid="{00000000-0002-0000-0800-000019000000}">
      <formula1>$K$155:$K$159</formula1>
    </dataValidation>
    <dataValidation type="list" allowBlank="1" showInputMessage="1" showErrorMessage="1" prompt="Select a sector" sqref="F63:G63 J63:K63 N63:O63 R63:S63" xr:uid="{00000000-0002-0000-0800-00001A000000}">
      <formula1>$J$146:$J$154</formula1>
    </dataValidation>
    <dataValidation type="decimal" allowBlank="1" showInputMessage="1" showErrorMessage="1" errorTitle="Invalid data" error="Please enter a number between 0 and 9999999" prompt="Enter a number here" sqref="E21:G21 E27 I21:K21 M27 H65 M21:O21 I27 Q27 Q21:S21" xr:uid="{00000000-0002-0000-0800-00001B000000}">
      <formula1>0</formula1>
      <formula2>99999999999</formula2>
    </dataValidation>
    <dataValidation type="decimal" allowBlank="1" showInputMessage="1" showErrorMessage="1" errorTitle="Invalid data" error="Enter a percentage between 0 and 100" prompt="Enter a percentage (between 0 and 100)" sqref="F22:G23 J22:K23 I28 N22:O23 R22:S23" xr:uid="{00000000-0002-0000-08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E28 E55 E103 I55 M55 M57 I57 E57 I65 M65 M111 I111 M103 I103 E111 D63:E63 E105 E107 E109 I105 I107 I109 M105 M107 M109 H63:I63 L63:M63 P63:Q63 Q22:Q23 Q28 Q57 Q65 Q103 Q55 Q105 Q107 Q109 Q111" xr:uid="{00000000-0002-0000-0800-00001D000000}">
      <formula1>0</formula1>
      <formula2>100</formula2>
    </dataValidation>
    <dataValidation type="list" allowBlank="1" showInputMessage="1" showErrorMessage="1" prompt="Select type of policy" sqref="O127 K127 S127" xr:uid="{00000000-0002-0000-0800-00001E000000}">
      <formula1>policy</formula1>
    </dataValidation>
    <dataValidation type="list" allowBlank="1" showInputMessage="1" showErrorMessage="1" prompt="Select income source" sqref="Q115 Q119 Q121 Q117" xr:uid="{00000000-0002-0000-0800-00001F000000}">
      <formula1>incomesource</formula1>
    </dataValidation>
    <dataValidation type="list" allowBlank="1" showInputMessage="1" showErrorMessage="1" prompt="Select the effectiveness of protection/rehabilitation" sqref="S92 S95 S89 S98" xr:uid="{00000000-0002-0000-0800-000020000000}">
      <formula1>effectiveness</formula1>
    </dataValidation>
    <dataValidation type="list" allowBlank="1" showInputMessage="1" showErrorMessage="1" prompt="Select programme/sector" sqref="F87 N87 J87 R87" xr:uid="{00000000-0002-0000-0800-000021000000}">
      <formula1>$J$146:$J$154</formula1>
    </dataValidation>
    <dataValidation type="list" allowBlank="1" showInputMessage="1" showErrorMessage="1" prompt="Select level of improvements" sqref="I87 M87 Q87" xr:uid="{00000000-0002-0000-0800-000022000000}">
      <formula1>effectiveness</formula1>
    </dataValidation>
    <dataValidation type="list" allowBlank="1" showInputMessage="1" showErrorMessage="1" prompt="Select changes in asset" sqref="F71:G76 J71:K76 N71:O76 R71:S76" xr:uid="{00000000-0002-0000-0800-000023000000}">
      <formula1>$I$155:$I$159</formula1>
    </dataValidation>
    <dataValidation type="list" allowBlank="1" showInputMessage="1" showErrorMessage="1" prompt="Select response level" sqref="F69 N69 J69 R69" xr:uid="{00000000-0002-0000-0800-000024000000}">
      <formula1>$H$155:$H$159</formula1>
    </dataValidation>
    <dataValidation type="list" allowBlank="1" showInputMessage="1" showErrorMessage="1" prompt="Select geographical scale" sqref="E69 M69 I69 Q69" xr:uid="{00000000-0002-0000-0800-000025000000}">
      <formula1>$D$151:$D$153</formula1>
    </dataValidation>
    <dataValidation type="list" allowBlank="1" showInputMessage="1" showErrorMessage="1" prompt="Select project/programme sector" sqref="D69 M38 M36 M34 M32 M30 I30 I32 I34 I36 I38 E38 E36 E34 E32 E30 L69 H69 Q30 Q32 Q34 Q36 Q38 P69" xr:uid="{00000000-0002-0000-0800-000026000000}">
      <formula1>$J$146:$J$154</formula1>
    </dataValidation>
    <dataValidation type="list" allowBlank="1" showInputMessage="1" showErrorMessage="1" prompt="Select level of awarness" sqref="F65:G65 J65:K65 N65:O65 R65:S65" xr:uid="{00000000-0002-0000-0800-000027000000}">
      <formula1>$G$155:$G$159</formula1>
    </dataValidation>
    <dataValidation type="list" allowBlank="1" showInputMessage="1" showErrorMessage="1" prompt="Select scale" sqref="G59 O59 K59 S59" xr:uid="{00000000-0002-0000-0800-000028000000}">
      <formula1>$F$155:$F$158</formula1>
    </dataValidation>
    <dataValidation type="list" allowBlank="1" showInputMessage="1" showErrorMessage="1" prompt="Select scale" sqref="F127 M59 I59 E59 N30 N32 N34 N36 N38 J38 J36 J34 J32 J30 F38 F36 F34 F32 F30 N127 J127 Q59 R38 R36 R34 R32 R30 R127" xr:uid="{00000000-0002-0000-0800-000029000000}">
      <formula1>$D$151:$D$153</formula1>
    </dataValidation>
    <dataValidation type="list" allowBlank="1" showInputMessage="1" showErrorMessage="1" prompt="Select capacity level" sqref="G54 O54 K54 S54" xr:uid="{00000000-0002-0000-0800-00002A000000}">
      <formula1>$F$155:$F$158</formula1>
    </dataValidation>
    <dataValidation type="list" allowBlank="1" showInputMessage="1" showErrorMessage="1" prompt="Select sector" sqref="F54 N113 J113 F113 E127 F59 O78:O83 L71:L76 K78:K83 H71:H76 G78:G83 D71:D76 J59 N59 I127 J54 N54 M127 Q127 R54 R113 R59 S78:S83 P71:P76" xr:uid="{00000000-0002-0000-0800-00002B000000}">
      <formula1>$J$146:$J$154</formula1>
    </dataValidation>
    <dataValidation type="list" allowBlank="1" showInputMessage="1" showErrorMessage="1" sqref="I126 O112 K77 I77 G77 K126 M126 E126 O126 F112 G126 O77 M77 K112 Q77 S112 S126 Q126 S77" xr:uid="{00000000-0002-0000-0800-00002C000000}">
      <formula1>group</formula1>
    </dataValidation>
    <dataValidation type="list" allowBlank="1" showInputMessage="1" showErrorMessage="1" sqref="B66" xr:uid="{00000000-0002-0000-0800-00002D000000}">
      <formula1>selectyn</formula1>
    </dataValidation>
    <dataValidation type="list" allowBlank="1" showInputMessage="1" showErrorMessage="1" error="Select from the drop-down list" prompt="Select type of hazards information generated from the drop-down list_x000a_" sqref="F27:F28 N27:N28 J27:J28 R27:R28" xr:uid="{00000000-0002-0000-08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800-00002F000000}">
      <formula1>0</formula1>
      <formula2>99999</formula2>
    </dataValidation>
    <dataValidation type="list" allowBlank="1" showInputMessage="1" showErrorMessage="1" errorTitle="Select from the list" error="Select from the list" prompt="Select hazard addressed by the Early Warning System" sqref="G39 G42 G45 G48 K48 K45 K42 K39 O39 O42 O45 O48 S48 S45 S42 S39" xr:uid="{00000000-0002-0000-0800-000030000000}">
      <formula1>$D$135:$D$142</formula1>
    </dataValidation>
    <dataValidation type="list" allowBlank="1" showInputMessage="1" showErrorMessage="1" prompt="Select type" sqref="F57:G57 L59 H59 D59 J57:K57 N57:O57 P59 R57:S57" xr:uid="{00000000-0002-0000-0800-000031000000}">
      <formula1>$D$147:$D$149</formula1>
    </dataValidation>
    <dataValidation type="list" allowBlank="1" showInputMessage="1" showErrorMessage="1" sqref="E78:F83 I78:J83 M78:N83 Q78:R83" xr:uid="{00000000-0002-0000-0800-000032000000}">
      <formula1>type1</formula1>
    </dataValidation>
    <dataValidation type="list" allowBlank="1" showInputMessage="1" showErrorMessage="1" prompt="Select level of improvements" sqref="D87:E87 L87 H87 P87" xr:uid="{00000000-0002-0000-0800-000033000000}">
      <formula1>$K$155:$K$159</formula1>
    </dataValidation>
    <dataValidation type="list" allowBlank="1" showInputMessage="1" showErrorMessage="1" prompt="Select type" sqref="G87 O87 K87 S87" xr:uid="{00000000-0002-0000-0800-000034000000}">
      <formula1>$F$136:$F$140</formula1>
    </dataValidation>
    <dataValidation type="list" allowBlank="1" showInputMessage="1" showErrorMessage="1" error="Please select a level of effectiveness from the drop-down list" prompt="Select the level of effectiveness of protection/rehabilitation" sqref="G89:G90 O98:O99 O95:O96 O92:O93 O89:O90 K89:K90 K92:K93 K95:K96 K98:K99 G98:G99 G95:G96 G92:G93 R89:R90 R92:R93 R95:R96 R98:R99" xr:uid="{00000000-0002-0000-0800-000035000000}">
      <formula1>$K$155:$K$159</formula1>
    </dataValidation>
    <dataValidation type="list" allowBlank="1" showInputMessage="1" showErrorMessage="1" error="Please select improvement level from the drop-down list" prompt="Select improvement level" sqref="F103:G103 J103:K103 N103:O103 R103:S103" xr:uid="{00000000-0002-0000-0800-000036000000}">
      <formula1>$H$150:$H$154</formula1>
    </dataValidation>
    <dataValidation type="list" allowBlank="1" showInputMessage="1" showErrorMessage="1" prompt="Select adaptation strategy" sqref="G113 K113 O113 S113" xr:uid="{00000000-0002-0000-0800-000037000000}">
      <formula1>$I$161:$I$177</formula1>
    </dataValidation>
    <dataValidation type="list" allowBlank="1" showInputMessage="1" showErrorMessage="1" prompt="Select state of enforcement" sqref="E129:F129 M129:N129 I129:J129 Q129:R129" xr:uid="{00000000-0002-0000-0800-000039000000}">
      <formula1>$I$136:$I$140</formula1>
    </dataValidation>
    <dataValidation type="list" allowBlank="1" showInputMessage="1" showErrorMessage="1" error="Please select the from the drop-down list_x000a_" prompt="Please select from the drop-down list" sqref="C17" xr:uid="{00000000-0002-0000-0800-00003A000000}">
      <formula1>$J$147:$J$154</formula1>
    </dataValidation>
    <dataValidation type="list" allowBlank="1" showInputMessage="1" showErrorMessage="1" error="Please select from the drop-down list" prompt="Please select from the drop-down list" sqref="C14" xr:uid="{00000000-0002-0000-0800-00003B000000}">
      <formula1>$C$156:$C$158</formula1>
    </dataValidation>
    <dataValidation type="list" allowBlank="1" showInputMessage="1" showErrorMessage="1" error="Select from the drop-down list" prompt="Select from the drop-down list" sqref="C16" xr:uid="{00000000-0002-0000-0800-00003C000000}">
      <formula1>$B$156:$B$159</formula1>
    </dataValidation>
    <dataValidation type="list" allowBlank="1" showInputMessage="1" showErrorMessage="1" error="Select from the drop-down list" prompt="Select from the drop-down list" sqref="C15" xr:uid="{00000000-0002-0000-0800-00003D000000}">
      <formula1>$B$162:$B$320</formula1>
    </dataValidation>
    <dataValidation allowBlank="1" showInputMessage="1" showErrorMessage="1" prompt="Please enter your project ID" sqref="C12" xr:uid="{00000000-0002-0000-0800-00003E000000}"/>
    <dataValidation allowBlank="1" showInputMessage="1" showErrorMessage="1" prompt="Enter the name of the Implementing Entity_x000a_" sqref="C13" xr:uid="{00000000-0002-0000-0800-00003F000000}"/>
    <dataValidation type="list" allowBlank="1" showInputMessage="1" showErrorMessage="1" error="Select from the drop-down list._x000a_" prompt="Select overall effectiveness" sqref="G27:G28 K27:K28 O27:O28 S27:S28" xr:uid="{00000000-0002-0000-0800-000040000000}">
      <formula1>$K$155:$K$159</formula1>
    </dataValidation>
    <dataValidation type="list" allowBlank="1" showInputMessage="1" showErrorMessage="1" prompt="Select integration level" sqref="D125:S125" xr:uid="{00000000-0002-0000-0800-000038000000}">
      <formula1>$H$143:$H$147</formula1>
    </dataValidation>
  </dataValidations>
  <pageMargins left="0.7" right="0.7" top="0.75" bottom="0.75" header="0.3" footer="0.3"/>
  <pageSetup paperSize="8" scale="36"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S321"/>
  <sheetViews>
    <sheetView zoomScale="70" zoomScaleNormal="70" zoomScalePageLayoutView="70" workbookViewId="0">
      <selection activeCell="K116" sqref="K116"/>
    </sheetView>
  </sheetViews>
  <sheetFormatPr defaultColWidth="9.1796875" defaultRowHeight="14.5" outlineLevelRow="1" x14ac:dyDescent="0.35"/>
  <cols>
    <col min="1" max="1" width="3" style="85" customWidth="1"/>
    <col min="2" max="2" width="28.453125" style="85" customWidth="1"/>
    <col min="3" max="3" width="22.1796875" style="85" customWidth="1"/>
    <col min="4" max="4" width="23.1796875" style="85" customWidth="1"/>
    <col min="5" max="5" width="21.26953125" style="321" customWidth="1"/>
    <col min="6" max="6" width="13" style="321" customWidth="1"/>
    <col min="7" max="7" width="15.26953125" style="321" customWidth="1"/>
    <col min="8" max="8" width="22.453125" style="85" customWidth="1"/>
    <col min="9" max="9" width="19.453125" style="335" customWidth="1"/>
    <col min="10" max="10" width="17.81640625" style="335" customWidth="1"/>
    <col min="11" max="11" width="15.26953125" style="335" customWidth="1"/>
    <col min="12" max="12" width="30.26953125" style="85" customWidth="1"/>
    <col min="13" max="13" width="27.1796875" style="335" bestFit="1" customWidth="1"/>
    <col min="14" max="14" width="25" style="335" customWidth="1"/>
    <col min="15" max="15" width="25.81640625" style="335" bestFit="1" customWidth="1"/>
    <col min="16" max="16" width="30.26953125" style="85" customWidth="1"/>
    <col min="17" max="17" width="27.1796875" style="85" bestFit="1" customWidth="1"/>
    <col min="18" max="18" width="24.26953125" style="85" customWidth="1"/>
    <col min="19" max="19" width="23.1796875" style="85" bestFit="1" customWidth="1"/>
    <col min="20" max="20" width="27.7265625" style="85" customWidth="1"/>
    <col min="21" max="16384" width="9.1796875" style="85"/>
  </cols>
  <sheetData>
    <row r="1" spans="2:19" ht="15" thickBot="1" x14ac:dyDescent="0.4"/>
    <row r="2" spans="2:19" ht="26" x14ac:dyDescent="0.35">
      <c r="B2" s="280"/>
      <c r="C2" s="750"/>
      <c r="D2" s="750"/>
      <c r="E2" s="750"/>
      <c r="F2" s="750"/>
      <c r="G2" s="750"/>
      <c r="H2" s="281"/>
      <c r="I2" s="281"/>
      <c r="J2" s="281"/>
      <c r="K2" s="281"/>
      <c r="L2" s="281"/>
      <c r="M2" s="284"/>
      <c r="N2" s="284"/>
      <c r="O2" s="284"/>
      <c r="P2" s="281"/>
      <c r="Q2" s="281"/>
      <c r="R2" s="281"/>
      <c r="S2" s="282"/>
    </row>
    <row r="3" spans="2:19" ht="26" x14ac:dyDescent="0.35">
      <c r="B3" s="283"/>
      <c r="C3" s="756" t="s">
        <v>277</v>
      </c>
      <c r="D3" s="757"/>
      <c r="E3" s="757"/>
      <c r="F3" s="757"/>
      <c r="G3" s="758"/>
      <c r="H3" s="284"/>
      <c r="I3" s="284"/>
      <c r="J3" s="284"/>
      <c r="K3" s="284"/>
      <c r="L3" s="284"/>
      <c r="M3" s="284"/>
      <c r="N3" s="284"/>
      <c r="O3" s="284"/>
      <c r="P3" s="284"/>
      <c r="Q3" s="284"/>
      <c r="R3" s="284"/>
      <c r="S3" s="285"/>
    </row>
    <row r="4" spans="2:19" ht="26" x14ac:dyDescent="0.35">
      <c r="B4" s="283"/>
      <c r="C4" s="286"/>
      <c r="D4" s="286"/>
      <c r="E4" s="322"/>
      <c r="F4" s="322"/>
      <c r="G4" s="322"/>
      <c r="H4" s="284"/>
      <c r="I4" s="284"/>
      <c r="J4" s="284"/>
      <c r="K4" s="284"/>
      <c r="L4" s="284"/>
      <c r="M4" s="284"/>
      <c r="N4" s="284"/>
      <c r="O4" s="284"/>
      <c r="P4" s="284"/>
      <c r="Q4" s="284"/>
      <c r="R4" s="284"/>
      <c r="S4" s="285"/>
    </row>
    <row r="5" spans="2:19" ht="15" thickBot="1" x14ac:dyDescent="0.4">
      <c r="B5" s="287"/>
      <c r="C5" s="284"/>
      <c r="D5" s="284"/>
      <c r="E5" s="323"/>
      <c r="F5" s="323"/>
      <c r="G5" s="323"/>
      <c r="H5" s="284"/>
      <c r="I5" s="284"/>
      <c r="J5" s="284"/>
      <c r="K5" s="284"/>
      <c r="L5" s="284"/>
      <c r="M5" s="342"/>
      <c r="N5" s="342"/>
      <c r="O5" s="342"/>
      <c r="P5" s="284"/>
      <c r="Q5" s="284"/>
      <c r="R5" s="284"/>
      <c r="S5" s="285"/>
    </row>
    <row r="6" spans="2:19" ht="34.5" customHeight="1" thickBot="1" x14ac:dyDescent="0.4">
      <c r="B6" s="751" t="s">
        <v>583</v>
      </c>
      <c r="C6" s="752"/>
      <c r="D6" s="752"/>
      <c r="E6" s="752"/>
      <c r="F6" s="752"/>
      <c r="G6" s="752"/>
      <c r="H6" s="288"/>
      <c r="I6" s="281"/>
      <c r="J6" s="281"/>
      <c r="K6" s="281"/>
      <c r="L6" s="288"/>
      <c r="M6" s="284"/>
      <c r="N6" s="284"/>
      <c r="O6" s="284"/>
      <c r="P6" s="288"/>
      <c r="Q6" s="288"/>
      <c r="R6" s="288"/>
      <c r="S6" s="289"/>
    </row>
    <row r="7" spans="2:19" ht="15.75" customHeight="1" x14ac:dyDescent="0.35">
      <c r="B7" s="751" t="s">
        <v>645</v>
      </c>
      <c r="C7" s="753"/>
      <c r="D7" s="753"/>
      <c r="E7" s="753"/>
      <c r="F7" s="753"/>
      <c r="G7" s="753"/>
      <c r="H7" s="288"/>
      <c r="I7" s="281"/>
      <c r="J7" s="281"/>
      <c r="K7" s="281"/>
      <c r="L7" s="288"/>
      <c r="M7" s="284"/>
      <c r="N7" s="284"/>
      <c r="O7" s="284"/>
      <c r="P7" s="288"/>
      <c r="Q7" s="288"/>
      <c r="R7" s="288"/>
      <c r="S7" s="289"/>
    </row>
    <row r="8" spans="2:19" ht="15.75" customHeight="1" thickBot="1" x14ac:dyDescent="0.4">
      <c r="B8" s="754" t="s">
        <v>235</v>
      </c>
      <c r="C8" s="755"/>
      <c r="D8" s="755"/>
      <c r="E8" s="755"/>
      <c r="F8" s="755"/>
      <c r="G8" s="755"/>
      <c r="H8" s="290"/>
      <c r="I8" s="343"/>
      <c r="J8" s="343"/>
      <c r="K8" s="343"/>
      <c r="L8" s="290"/>
      <c r="M8" s="284"/>
      <c r="N8" s="284"/>
      <c r="O8" s="284"/>
      <c r="P8" s="290"/>
      <c r="Q8" s="290"/>
      <c r="R8" s="290"/>
      <c r="S8" s="291"/>
    </row>
    <row r="10" spans="2:19" ht="15.75" customHeight="1" x14ac:dyDescent="0.5">
      <c r="B10" s="817" t="s">
        <v>294</v>
      </c>
      <c r="C10" s="817"/>
    </row>
    <row r="11" spans="2:19" ht="7.5" customHeight="1" thickBot="1" x14ac:dyDescent="0.4"/>
    <row r="12" spans="2:19" ht="15" hidden="1" customHeight="1" thickBot="1" x14ac:dyDescent="0.4">
      <c r="B12" s="292" t="s">
        <v>295</v>
      </c>
      <c r="C12" s="86" t="s">
        <v>660</v>
      </c>
    </row>
    <row r="13" spans="2:19" ht="15.75" customHeight="1" thickBot="1" x14ac:dyDescent="0.4">
      <c r="B13" s="292" t="s">
        <v>272</v>
      </c>
      <c r="C13" s="86" t="s">
        <v>661</v>
      </c>
      <c r="E13" s="321" t="s">
        <v>871</v>
      </c>
    </row>
    <row r="14" spans="2:19" ht="13.5" customHeight="1" thickBot="1" x14ac:dyDescent="0.4">
      <c r="B14" s="292" t="s">
        <v>646</v>
      </c>
      <c r="C14" s="86"/>
    </row>
    <row r="15" spans="2:19" ht="15.75" hidden="1" customHeight="1" thickBot="1" x14ac:dyDescent="0.4">
      <c r="B15" s="292" t="s">
        <v>296</v>
      </c>
      <c r="C15" s="86" t="s">
        <v>618</v>
      </c>
    </row>
    <row r="16" spans="2:19" ht="15" hidden="1" thickBot="1" x14ac:dyDescent="0.4">
      <c r="B16" s="292" t="s">
        <v>297</v>
      </c>
      <c r="C16" s="86" t="s">
        <v>588</v>
      </c>
      <c r="E16" s="324"/>
    </row>
    <row r="17" spans="2:19" ht="15" hidden="1" thickBot="1" x14ac:dyDescent="0.4">
      <c r="B17" s="292" t="s">
        <v>298</v>
      </c>
      <c r="C17" s="86" t="s">
        <v>478</v>
      </c>
    </row>
    <row r="18" spans="2:19" ht="12" customHeight="1" thickBot="1" x14ac:dyDescent="0.4">
      <c r="G18" s="321">
        <v>0</v>
      </c>
    </row>
    <row r="19" spans="2:19" ht="15" thickBot="1" x14ac:dyDescent="0.4">
      <c r="D19" s="700" t="s">
        <v>299</v>
      </c>
      <c r="E19" s="701"/>
      <c r="F19" s="701"/>
      <c r="G19" s="702"/>
      <c r="H19" s="700" t="s">
        <v>300</v>
      </c>
      <c r="I19" s="701"/>
      <c r="J19" s="701"/>
      <c r="K19" s="702"/>
      <c r="L19" s="700" t="s">
        <v>301</v>
      </c>
      <c r="M19" s="701"/>
      <c r="N19" s="701"/>
      <c r="O19" s="702"/>
      <c r="P19" s="700" t="s">
        <v>302</v>
      </c>
      <c r="Q19" s="701"/>
      <c r="R19" s="701"/>
      <c r="S19" s="702"/>
    </row>
    <row r="20" spans="2:19" ht="45" hidden="1" customHeight="1" thickBot="1" x14ac:dyDescent="0.4">
      <c r="B20" s="767" t="s">
        <v>303</v>
      </c>
      <c r="C20" s="772" t="s">
        <v>718</v>
      </c>
      <c r="D20" s="87"/>
      <c r="E20" s="325" t="s">
        <v>304</v>
      </c>
      <c r="F20" s="326" t="s">
        <v>305</v>
      </c>
      <c r="G20" s="327" t="s">
        <v>306</v>
      </c>
      <c r="H20" s="87"/>
      <c r="I20" s="293" t="s">
        <v>304</v>
      </c>
      <c r="J20" s="293" t="s">
        <v>305</v>
      </c>
      <c r="K20" s="293" t="s">
        <v>306</v>
      </c>
      <c r="L20" s="87"/>
      <c r="M20" s="293" t="s">
        <v>304</v>
      </c>
      <c r="N20" s="293" t="s">
        <v>305</v>
      </c>
      <c r="O20" s="293" t="s">
        <v>306</v>
      </c>
      <c r="P20" s="87"/>
      <c r="Q20" s="293" t="s">
        <v>304</v>
      </c>
      <c r="R20" s="294" t="s">
        <v>305</v>
      </c>
      <c r="S20" s="295" t="s">
        <v>306</v>
      </c>
    </row>
    <row r="21" spans="2:19" ht="40.5" hidden="1" customHeight="1" x14ac:dyDescent="0.35">
      <c r="B21" s="790"/>
      <c r="C21" s="818"/>
      <c r="D21" s="88" t="s">
        <v>307</v>
      </c>
      <c r="E21" s="90">
        <v>211857</v>
      </c>
      <c r="F21" s="90">
        <v>54000</v>
      </c>
      <c r="G21" s="90">
        <v>157857</v>
      </c>
      <c r="H21" s="89" t="s">
        <v>307</v>
      </c>
      <c r="I21" s="90">
        <v>18297</v>
      </c>
      <c r="J21" s="90">
        <v>7319</v>
      </c>
      <c r="K21" s="90">
        <v>10978</v>
      </c>
      <c r="L21" s="88" t="s">
        <v>307</v>
      </c>
      <c r="M21" s="90">
        <v>17111</v>
      </c>
      <c r="N21" s="90">
        <v>15555</v>
      </c>
      <c r="O21" s="90">
        <v>1556</v>
      </c>
      <c r="P21" s="88" t="s">
        <v>307</v>
      </c>
      <c r="Q21" s="361">
        <v>211857</v>
      </c>
      <c r="R21" s="361">
        <v>52160</v>
      </c>
      <c r="S21" s="361">
        <f>Q21-R21</f>
        <v>159697</v>
      </c>
    </row>
    <row r="22" spans="2:19" ht="54" hidden="1" customHeight="1" x14ac:dyDescent="0.35">
      <c r="B22" s="790"/>
      <c r="C22" s="818"/>
      <c r="D22" s="93" t="s">
        <v>308</v>
      </c>
      <c r="E22" s="344">
        <v>0.55000000000000004</v>
      </c>
      <c r="F22" s="344">
        <v>0.55000000000000004</v>
      </c>
      <c r="G22" s="344">
        <v>0.55000000000000004</v>
      </c>
      <c r="H22" s="94" t="s">
        <v>308</v>
      </c>
      <c r="I22" s="344">
        <v>0.62</v>
      </c>
      <c r="J22" s="344">
        <v>0.62</v>
      </c>
      <c r="K22" s="344">
        <v>0.62</v>
      </c>
      <c r="L22" s="93" t="s">
        <v>308</v>
      </c>
      <c r="M22" s="344">
        <v>0.5</v>
      </c>
      <c r="N22" s="344">
        <v>0.5</v>
      </c>
      <c r="O22" s="344">
        <v>0.5</v>
      </c>
      <c r="P22" s="93" t="s">
        <v>308</v>
      </c>
      <c r="Q22" s="362">
        <v>0.56000000000000005</v>
      </c>
      <c r="R22" s="362">
        <v>0.56000000000000005</v>
      </c>
      <c r="S22" s="362">
        <v>0.56000000000000005</v>
      </c>
    </row>
    <row r="23" spans="2:19" ht="37.5" hidden="1" customHeight="1" x14ac:dyDescent="0.35">
      <c r="B23" s="768"/>
      <c r="C23" s="773"/>
      <c r="D23" s="93" t="s">
        <v>309</v>
      </c>
      <c r="E23" s="90"/>
      <c r="F23" s="90"/>
      <c r="G23" s="90"/>
      <c r="H23" s="94" t="s">
        <v>309</v>
      </c>
      <c r="I23" s="344">
        <v>0.1</v>
      </c>
      <c r="J23" s="344">
        <v>0.1</v>
      </c>
      <c r="K23" s="344">
        <v>0.1</v>
      </c>
      <c r="L23" s="93" t="s">
        <v>309</v>
      </c>
      <c r="M23" s="344">
        <v>0.15</v>
      </c>
      <c r="N23" s="344">
        <v>0.15</v>
      </c>
      <c r="O23" s="344">
        <v>0.15</v>
      </c>
      <c r="P23" s="93" t="s">
        <v>309</v>
      </c>
      <c r="Q23" s="362">
        <v>0.34</v>
      </c>
      <c r="R23" s="362">
        <v>0.34</v>
      </c>
      <c r="S23" s="362">
        <v>0.34</v>
      </c>
    </row>
    <row r="24" spans="2:19" ht="15" hidden="1" thickBot="1" x14ac:dyDescent="0.4">
      <c r="B24" s="97"/>
      <c r="C24" s="97"/>
      <c r="Q24" s="98"/>
      <c r="R24" s="98"/>
      <c r="S24" s="98"/>
    </row>
    <row r="25" spans="2:19" ht="30" hidden="1" customHeight="1" thickBot="1" x14ac:dyDescent="0.4">
      <c r="B25" s="97"/>
      <c r="C25" s="97"/>
      <c r="D25" s="700" t="s">
        <v>299</v>
      </c>
      <c r="E25" s="701"/>
      <c r="F25" s="701"/>
      <c r="G25" s="702"/>
      <c r="H25" s="700" t="s">
        <v>300</v>
      </c>
      <c r="I25" s="701"/>
      <c r="J25" s="701"/>
      <c r="K25" s="702"/>
      <c r="L25" s="700" t="s">
        <v>301</v>
      </c>
      <c r="M25" s="701"/>
      <c r="N25" s="701"/>
      <c r="O25" s="702"/>
      <c r="P25" s="700" t="s">
        <v>302</v>
      </c>
      <c r="Q25" s="701"/>
      <c r="R25" s="701"/>
      <c r="S25" s="702"/>
    </row>
    <row r="26" spans="2:19" ht="47.25" hidden="1" customHeight="1" x14ac:dyDescent="0.35">
      <c r="B26" s="767" t="s">
        <v>310</v>
      </c>
      <c r="C26" s="767" t="s">
        <v>311</v>
      </c>
      <c r="D26" s="747" t="s">
        <v>312</v>
      </c>
      <c r="E26" s="733"/>
      <c r="F26" s="297" t="s">
        <v>313</v>
      </c>
      <c r="G26" s="297" t="s">
        <v>314</v>
      </c>
      <c r="H26" s="747" t="s">
        <v>312</v>
      </c>
      <c r="I26" s="733"/>
      <c r="J26" s="297" t="s">
        <v>313</v>
      </c>
      <c r="K26" s="297" t="s">
        <v>314</v>
      </c>
      <c r="L26" s="747" t="s">
        <v>312</v>
      </c>
      <c r="M26" s="733"/>
      <c r="N26" s="297" t="s">
        <v>313</v>
      </c>
      <c r="O26" s="297" t="s">
        <v>314</v>
      </c>
      <c r="P26" s="747" t="s">
        <v>312</v>
      </c>
      <c r="Q26" s="733"/>
      <c r="R26" s="296" t="s">
        <v>313</v>
      </c>
      <c r="S26" s="297" t="s">
        <v>314</v>
      </c>
    </row>
    <row r="27" spans="2:19" ht="51" hidden="1" customHeight="1" x14ac:dyDescent="0.35">
      <c r="B27" s="790"/>
      <c r="C27" s="790"/>
      <c r="D27" s="99" t="s">
        <v>307</v>
      </c>
      <c r="E27" s="101">
        <v>0</v>
      </c>
      <c r="F27" s="802" t="s">
        <v>392</v>
      </c>
      <c r="G27" s="802" t="s">
        <v>513</v>
      </c>
      <c r="H27" s="99" t="s">
        <v>307</v>
      </c>
      <c r="I27" s="90">
        <v>11344</v>
      </c>
      <c r="J27" s="802" t="s">
        <v>392</v>
      </c>
      <c r="K27" s="802" t="s">
        <v>502</v>
      </c>
      <c r="L27" s="99" t="s">
        <v>307</v>
      </c>
      <c r="M27" s="101">
        <v>15555</v>
      </c>
      <c r="N27" s="709" t="s">
        <v>392</v>
      </c>
      <c r="O27" s="709" t="s">
        <v>508</v>
      </c>
      <c r="P27" s="99" t="s">
        <v>307</v>
      </c>
      <c r="Q27" s="363">
        <v>44860</v>
      </c>
      <c r="R27" s="839" t="s">
        <v>402</v>
      </c>
      <c r="S27" s="841" t="s">
        <v>494</v>
      </c>
    </row>
    <row r="28" spans="2:19" ht="51" hidden="1" customHeight="1" x14ac:dyDescent="0.35">
      <c r="B28" s="768"/>
      <c r="C28" s="768"/>
      <c r="D28" s="102" t="s">
        <v>315</v>
      </c>
      <c r="E28" s="101">
        <v>0</v>
      </c>
      <c r="F28" s="803"/>
      <c r="G28" s="803"/>
      <c r="H28" s="102" t="s">
        <v>315</v>
      </c>
      <c r="I28" s="345">
        <v>56</v>
      </c>
      <c r="J28" s="803"/>
      <c r="K28" s="803"/>
      <c r="L28" s="102" t="s">
        <v>315</v>
      </c>
      <c r="M28" s="345">
        <v>0.5</v>
      </c>
      <c r="N28" s="710"/>
      <c r="O28" s="710"/>
      <c r="P28" s="102" t="s">
        <v>315</v>
      </c>
      <c r="Q28" s="364">
        <v>0.4</v>
      </c>
      <c r="R28" s="840"/>
      <c r="S28" s="842"/>
    </row>
    <row r="29" spans="2:19" ht="33.75" hidden="1" customHeight="1" x14ac:dyDescent="0.35">
      <c r="B29" s="759" t="s">
        <v>316</v>
      </c>
      <c r="C29" s="814" t="s">
        <v>317</v>
      </c>
      <c r="D29" s="298" t="s">
        <v>318</v>
      </c>
      <c r="E29" s="298" t="s">
        <v>298</v>
      </c>
      <c r="F29" s="298" t="s">
        <v>319</v>
      </c>
      <c r="G29" s="298" t="s">
        <v>320</v>
      </c>
      <c r="H29" s="298" t="s">
        <v>318</v>
      </c>
      <c r="I29" s="298" t="s">
        <v>298</v>
      </c>
      <c r="J29" s="298" t="s">
        <v>319</v>
      </c>
      <c r="K29" s="298" t="s">
        <v>320</v>
      </c>
      <c r="L29" s="319" t="s">
        <v>318</v>
      </c>
      <c r="M29" s="319" t="s">
        <v>298</v>
      </c>
      <c r="N29" s="319" t="s">
        <v>319</v>
      </c>
      <c r="O29" s="319" t="s">
        <v>320</v>
      </c>
      <c r="P29" s="319" t="s">
        <v>318</v>
      </c>
      <c r="Q29" s="298" t="s">
        <v>298</v>
      </c>
      <c r="R29" s="298" t="s">
        <v>319</v>
      </c>
      <c r="S29" s="299" t="s">
        <v>320</v>
      </c>
    </row>
    <row r="30" spans="2:19" ht="30" hidden="1" customHeight="1" x14ac:dyDescent="0.35">
      <c r="B30" s="766"/>
      <c r="C30" s="815"/>
      <c r="D30" s="105"/>
      <c r="E30" s="108"/>
      <c r="F30" s="108"/>
      <c r="G30" s="108"/>
      <c r="H30" s="108"/>
      <c r="I30" s="108"/>
      <c r="J30" s="108"/>
      <c r="K30" s="108"/>
      <c r="L30" s="108"/>
      <c r="M30" s="108"/>
      <c r="N30" s="108"/>
      <c r="O30" s="108"/>
      <c r="P30" s="108"/>
      <c r="Q30" s="109"/>
      <c r="R30" s="108"/>
      <c r="S30" s="110"/>
    </row>
    <row r="31" spans="2:19" ht="36.75" hidden="1" customHeight="1" outlineLevel="1" x14ac:dyDescent="0.35">
      <c r="B31" s="766"/>
      <c r="C31" s="815"/>
      <c r="D31" s="319" t="s">
        <v>318</v>
      </c>
      <c r="E31" s="328" t="s">
        <v>298</v>
      </c>
      <c r="F31" s="328" t="s">
        <v>319</v>
      </c>
      <c r="G31" s="329" t="s">
        <v>320</v>
      </c>
      <c r="H31" s="319" t="s">
        <v>318</v>
      </c>
      <c r="I31" s="336" t="s">
        <v>298</v>
      </c>
      <c r="J31" s="336" t="s">
        <v>319</v>
      </c>
      <c r="K31" s="337" t="s">
        <v>320</v>
      </c>
      <c r="L31" s="319" t="s">
        <v>318</v>
      </c>
      <c r="M31" s="336" t="s">
        <v>298</v>
      </c>
      <c r="N31" s="336" t="s">
        <v>319</v>
      </c>
      <c r="O31" s="337" t="s">
        <v>320</v>
      </c>
      <c r="P31" s="319" t="s">
        <v>318</v>
      </c>
      <c r="Q31" s="298" t="s">
        <v>298</v>
      </c>
      <c r="R31" s="298" t="s">
        <v>319</v>
      </c>
      <c r="S31" s="299" t="s">
        <v>320</v>
      </c>
    </row>
    <row r="32" spans="2:19" ht="30" hidden="1" customHeight="1" outlineLevel="1" x14ac:dyDescent="0.35">
      <c r="B32" s="766"/>
      <c r="C32" s="815"/>
      <c r="D32" s="105"/>
      <c r="E32" s="330"/>
      <c r="F32" s="330"/>
      <c r="G32" s="331"/>
      <c r="H32" s="108"/>
      <c r="I32" s="338"/>
      <c r="J32" s="339"/>
      <c r="K32" s="340"/>
      <c r="L32" s="108"/>
      <c r="M32" s="338"/>
      <c r="N32" s="339"/>
      <c r="O32" s="340"/>
      <c r="P32" s="108"/>
      <c r="Q32" s="109"/>
      <c r="R32" s="108"/>
      <c r="S32" s="110"/>
    </row>
    <row r="33" spans="2:19" ht="36" hidden="1" customHeight="1" outlineLevel="1" x14ac:dyDescent="0.35">
      <c r="B33" s="766"/>
      <c r="C33" s="815"/>
      <c r="D33" s="319" t="s">
        <v>318</v>
      </c>
      <c r="E33" s="328" t="s">
        <v>298</v>
      </c>
      <c r="F33" s="328" t="s">
        <v>319</v>
      </c>
      <c r="G33" s="329" t="s">
        <v>320</v>
      </c>
      <c r="H33" s="319" t="s">
        <v>318</v>
      </c>
      <c r="I33" s="336" t="s">
        <v>298</v>
      </c>
      <c r="J33" s="336" t="s">
        <v>319</v>
      </c>
      <c r="K33" s="337" t="s">
        <v>320</v>
      </c>
      <c r="L33" s="319" t="s">
        <v>318</v>
      </c>
      <c r="M33" s="336" t="s">
        <v>298</v>
      </c>
      <c r="N33" s="336" t="s">
        <v>319</v>
      </c>
      <c r="O33" s="337" t="s">
        <v>320</v>
      </c>
      <c r="P33" s="319" t="s">
        <v>318</v>
      </c>
      <c r="Q33" s="298" t="s">
        <v>298</v>
      </c>
      <c r="R33" s="298" t="s">
        <v>319</v>
      </c>
      <c r="S33" s="299" t="s">
        <v>320</v>
      </c>
    </row>
    <row r="34" spans="2:19" ht="30" hidden="1" customHeight="1" outlineLevel="1" x14ac:dyDescent="0.35">
      <c r="B34" s="766"/>
      <c r="C34" s="815"/>
      <c r="D34" s="105"/>
      <c r="E34" s="330"/>
      <c r="F34" s="330"/>
      <c r="G34" s="331"/>
      <c r="H34" s="108"/>
      <c r="I34" s="338"/>
      <c r="J34" s="339"/>
      <c r="K34" s="340"/>
      <c r="L34" s="108"/>
      <c r="M34" s="338"/>
      <c r="N34" s="339"/>
      <c r="O34" s="340"/>
      <c r="P34" s="108"/>
      <c r="Q34" s="109"/>
      <c r="R34" s="108"/>
      <c r="S34" s="110"/>
    </row>
    <row r="35" spans="2:19" ht="39" hidden="1" customHeight="1" outlineLevel="1" x14ac:dyDescent="0.35">
      <c r="B35" s="766"/>
      <c r="C35" s="815"/>
      <c r="D35" s="319" t="s">
        <v>318</v>
      </c>
      <c r="E35" s="328" t="s">
        <v>298</v>
      </c>
      <c r="F35" s="328" t="s">
        <v>319</v>
      </c>
      <c r="G35" s="329" t="s">
        <v>320</v>
      </c>
      <c r="H35" s="319" t="s">
        <v>318</v>
      </c>
      <c r="I35" s="336" t="s">
        <v>298</v>
      </c>
      <c r="J35" s="336" t="s">
        <v>319</v>
      </c>
      <c r="K35" s="337" t="s">
        <v>320</v>
      </c>
      <c r="L35" s="319" t="s">
        <v>318</v>
      </c>
      <c r="M35" s="336" t="s">
        <v>298</v>
      </c>
      <c r="N35" s="336" t="s">
        <v>319</v>
      </c>
      <c r="O35" s="337" t="s">
        <v>320</v>
      </c>
      <c r="P35" s="319" t="s">
        <v>318</v>
      </c>
      <c r="Q35" s="298" t="s">
        <v>298</v>
      </c>
      <c r="R35" s="298" t="s">
        <v>319</v>
      </c>
      <c r="S35" s="299" t="s">
        <v>320</v>
      </c>
    </row>
    <row r="36" spans="2:19" ht="30" hidden="1" customHeight="1" outlineLevel="1" x14ac:dyDescent="0.35">
      <c r="B36" s="766"/>
      <c r="C36" s="815"/>
      <c r="D36" s="105"/>
      <c r="E36" s="330"/>
      <c r="F36" s="330"/>
      <c r="G36" s="331"/>
      <c r="H36" s="108"/>
      <c r="I36" s="338"/>
      <c r="J36" s="339"/>
      <c r="K36" s="340"/>
      <c r="L36" s="108"/>
      <c r="M36" s="338"/>
      <c r="N36" s="339"/>
      <c r="O36" s="340"/>
      <c r="P36" s="108"/>
      <c r="Q36" s="109"/>
      <c r="R36" s="108"/>
      <c r="S36" s="110"/>
    </row>
    <row r="37" spans="2:19" ht="36.75" hidden="1" customHeight="1" outlineLevel="1" x14ac:dyDescent="0.35">
      <c r="B37" s="766"/>
      <c r="C37" s="815"/>
      <c r="D37" s="319" t="s">
        <v>318</v>
      </c>
      <c r="E37" s="328" t="s">
        <v>298</v>
      </c>
      <c r="F37" s="328" t="s">
        <v>319</v>
      </c>
      <c r="G37" s="329" t="s">
        <v>320</v>
      </c>
      <c r="H37" s="319" t="s">
        <v>318</v>
      </c>
      <c r="I37" s="336" t="s">
        <v>298</v>
      </c>
      <c r="J37" s="336" t="s">
        <v>319</v>
      </c>
      <c r="K37" s="337" t="s">
        <v>320</v>
      </c>
      <c r="L37" s="319" t="s">
        <v>318</v>
      </c>
      <c r="M37" s="336" t="s">
        <v>298</v>
      </c>
      <c r="N37" s="336" t="s">
        <v>319</v>
      </c>
      <c r="O37" s="337" t="s">
        <v>320</v>
      </c>
      <c r="P37" s="319" t="s">
        <v>318</v>
      </c>
      <c r="Q37" s="298" t="s">
        <v>298</v>
      </c>
      <c r="R37" s="298" t="s">
        <v>319</v>
      </c>
      <c r="S37" s="299" t="s">
        <v>320</v>
      </c>
    </row>
    <row r="38" spans="2:19" ht="30" hidden="1" customHeight="1" outlineLevel="1" x14ac:dyDescent="0.35">
      <c r="B38" s="760"/>
      <c r="C38" s="816"/>
      <c r="D38" s="105"/>
      <c r="E38" s="330"/>
      <c r="F38" s="330"/>
      <c r="G38" s="331"/>
      <c r="H38" s="108"/>
      <c r="I38" s="338"/>
      <c r="J38" s="339"/>
      <c r="K38" s="340"/>
      <c r="L38" s="108"/>
      <c r="M38" s="338"/>
      <c r="N38" s="339"/>
      <c r="O38" s="340"/>
      <c r="P38" s="108"/>
      <c r="Q38" s="109"/>
      <c r="R38" s="108"/>
      <c r="S38" s="110"/>
    </row>
    <row r="39" spans="2:19" ht="30" hidden="1" customHeight="1" collapsed="1" x14ac:dyDescent="0.35">
      <c r="B39" s="759" t="s">
        <v>321</v>
      </c>
      <c r="C39" s="759" t="s">
        <v>322</v>
      </c>
      <c r="D39" s="298" t="s">
        <v>323</v>
      </c>
      <c r="E39" s="298" t="s">
        <v>324</v>
      </c>
      <c r="F39" s="298" t="s">
        <v>325</v>
      </c>
      <c r="G39" s="298"/>
      <c r="H39" s="298" t="s">
        <v>323</v>
      </c>
      <c r="I39" s="298" t="s">
        <v>324</v>
      </c>
      <c r="J39" s="298" t="s">
        <v>325</v>
      </c>
      <c r="K39" s="298"/>
      <c r="L39" s="298" t="s">
        <v>323</v>
      </c>
      <c r="M39" s="298" t="s">
        <v>324</v>
      </c>
      <c r="N39" s="298" t="s">
        <v>325</v>
      </c>
      <c r="O39" s="298" t="s">
        <v>392</v>
      </c>
      <c r="P39" s="298" t="s">
        <v>323</v>
      </c>
      <c r="Q39" s="298" t="s">
        <v>324</v>
      </c>
      <c r="R39" s="294" t="s">
        <v>325</v>
      </c>
      <c r="S39" s="112"/>
    </row>
    <row r="40" spans="2:19" ht="30" hidden="1" customHeight="1" x14ac:dyDescent="0.35">
      <c r="B40" s="766"/>
      <c r="C40" s="766"/>
      <c r="D40" s="741">
        <v>0</v>
      </c>
      <c r="E40" s="848" t="s">
        <v>529</v>
      </c>
      <c r="F40" s="294" t="s">
        <v>326</v>
      </c>
      <c r="G40" s="366" t="s">
        <v>473</v>
      </c>
      <c r="H40" s="850">
        <v>1</v>
      </c>
      <c r="I40" s="852" t="s">
        <v>529</v>
      </c>
      <c r="J40" s="365" t="s">
        <v>326</v>
      </c>
      <c r="K40" s="366" t="s">
        <v>473</v>
      </c>
      <c r="L40" s="850">
        <v>1</v>
      </c>
      <c r="M40" s="850" t="s">
        <v>529</v>
      </c>
      <c r="N40" s="365" t="s">
        <v>326</v>
      </c>
      <c r="O40" s="366" t="s">
        <v>473</v>
      </c>
      <c r="P40" s="850">
        <v>27</v>
      </c>
      <c r="Q40" s="850" t="s">
        <v>523</v>
      </c>
      <c r="R40" s="365" t="s">
        <v>326</v>
      </c>
      <c r="S40" s="366" t="s">
        <v>473</v>
      </c>
    </row>
    <row r="41" spans="2:19" ht="30" hidden="1" customHeight="1" x14ac:dyDescent="0.35">
      <c r="B41" s="766"/>
      <c r="C41" s="766"/>
      <c r="D41" s="742"/>
      <c r="E41" s="849"/>
      <c r="F41" s="294" t="s">
        <v>327</v>
      </c>
      <c r="G41" s="367">
        <v>3</v>
      </c>
      <c r="H41" s="851"/>
      <c r="I41" s="853"/>
      <c r="J41" s="365" t="s">
        <v>327</v>
      </c>
      <c r="K41" s="367">
        <v>3</v>
      </c>
      <c r="L41" s="851"/>
      <c r="M41" s="851"/>
      <c r="N41" s="365" t="s">
        <v>327</v>
      </c>
      <c r="O41" s="367">
        <v>3</v>
      </c>
      <c r="P41" s="851"/>
      <c r="Q41" s="851"/>
      <c r="R41" s="365" t="s">
        <v>327</v>
      </c>
      <c r="S41" s="367">
        <v>3</v>
      </c>
    </row>
    <row r="42" spans="2:19" ht="30" hidden="1" customHeight="1" outlineLevel="1" x14ac:dyDescent="0.35">
      <c r="B42" s="766"/>
      <c r="C42" s="766"/>
      <c r="D42" s="298" t="s">
        <v>323</v>
      </c>
      <c r="E42" s="298" t="s">
        <v>324</v>
      </c>
      <c r="F42" s="294" t="s">
        <v>325</v>
      </c>
      <c r="G42" s="369" t="s">
        <v>392</v>
      </c>
      <c r="H42" s="368" t="s">
        <v>323</v>
      </c>
      <c r="I42" s="368" t="s">
        <v>324</v>
      </c>
      <c r="J42" s="365" t="s">
        <v>325</v>
      </c>
      <c r="K42" s="369" t="s">
        <v>392</v>
      </c>
      <c r="L42" s="368" t="s">
        <v>323</v>
      </c>
      <c r="M42" s="368" t="s">
        <v>324</v>
      </c>
      <c r="N42" s="365" t="s">
        <v>325</v>
      </c>
      <c r="O42" s="369" t="s">
        <v>392</v>
      </c>
      <c r="P42" s="368" t="s">
        <v>323</v>
      </c>
      <c r="Q42" s="368" t="s">
        <v>324</v>
      </c>
      <c r="R42" s="365" t="s">
        <v>325</v>
      </c>
      <c r="S42" s="369"/>
    </row>
    <row r="43" spans="2:19" ht="30" hidden="1" customHeight="1" outlineLevel="1" x14ac:dyDescent="0.35">
      <c r="B43" s="766"/>
      <c r="C43" s="766"/>
      <c r="D43" s="741">
        <v>0</v>
      </c>
      <c r="E43" s="848" t="s">
        <v>526</v>
      </c>
      <c r="F43" s="294" t="s">
        <v>326</v>
      </c>
      <c r="G43" s="366" t="s">
        <v>473</v>
      </c>
      <c r="H43" s="850">
        <v>1</v>
      </c>
      <c r="I43" s="852" t="s">
        <v>526</v>
      </c>
      <c r="J43" s="365" t="s">
        <v>326</v>
      </c>
      <c r="K43" s="366" t="s">
        <v>473</v>
      </c>
      <c r="L43" s="850">
        <v>1</v>
      </c>
      <c r="M43" s="850" t="s">
        <v>526</v>
      </c>
      <c r="N43" s="365" t="s">
        <v>326</v>
      </c>
      <c r="O43" s="366" t="s">
        <v>473</v>
      </c>
      <c r="P43" s="850">
        <v>27</v>
      </c>
      <c r="Q43" s="850" t="s">
        <v>526</v>
      </c>
      <c r="R43" s="365" t="s">
        <v>326</v>
      </c>
      <c r="S43" s="366" t="s">
        <v>473</v>
      </c>
    </row>
    <row r="44" spans="2:19" ht="30" hidden="1" customHeight="1" outlineLevel="1" x14ac:dyDescent="0.35">
      <c r="B44" s="766"/>
      <c r="C44" s="766"/>
      <c r="D44" s="742"/>
      <c r="E44" s="849"/>
      <c r="F44" s="294" t="s">
        <v>327</v>
      </c>
      <c r="G44" s="367">
        <v>3</v>
      </c>
      <c r="H44" s="851"/>
      <c r="I44" s="853"/>
      <c r="J44" s="365" t="s">
        <v>327</v>
      </c>
      <c r="K44" s="367">
        <v>3</v>
      </c>
      <c r="L44" s="851"/>
      <c r="M44" s="851"/>
      <c r="N44" s="365" t="s">
        <v>327</v>
      </c>
      <c r="O44" s="367">
        <v>3</v>
      </c>
      <c r="P44" s="851"/>
      <c r="Q44" s="851"/>
      <c r="R44" s="365" t="s">
        <v>327</v>
      </c>
      <c r="S44" s="367">
        <v>3</v>
      </c>
    </row>
    <row r="45" spans="2:19" ht="30" hidden="1" customHeight="1" outlineLevel="1" x14ac:dyDescent="0.35">
      <c r="B45" s="766"/>
      <c r="C45" s="766"/>
      <c r="D45" s="298" t="s">
        <v>323</v>
      </c>
      <c r="E45" s="298" t="s">
        <v>324</v>
      </c>
      <c r="F45" s="294" t="s">
        <v>325</v>
      </c>
      <c r="G45" s="112"/>
      <c r="H45" s="298"/>
      <c r="I45" s="298" t="s">
        <v>324</v>
      </c>
      <c r="J45" s="294" t="s">
        <v>325</v>
      </c>
      <c r="K45" s="112"/>
      <c r="L45" s="298" t="s">
        <v>323</v>
      </c>
      <c r="M45" s="298" t="s">
        <v>324</v>
      </c>
      <c r="N45" s="294" t="s">
        <v>325</v>
      </c>
      <c r="O45" s="112"/>
      <c r="P45" s="298" t="s">
        <v>323</v>
      </c>
      <c r="Q45" s="298" t="s">
        <v>324</v>
      </c>
      <c r="R45" s="294" t="s">
        <v>325</v>
      </c>
      <c r="S45" s="112"/>
    </row>
    <row r="46" spans="2:19" ht="30" hidden="1" customHeight="1" outlineLevel="1" x14ac:dyDescent="0.35">
      <c r="B46" s="766"/>
      <c r="C46" s="766"/>
      <c r="D46" s="812"/>
      <c r="E46" s="848"/>
      <c r="F46" s="294" t="s">
        <v>326</v>
      </c>
      <c r="G46" s="114"/>
      <c r="H46" s="741"/>
      <c r="I46" s="741"/>
      <c r="J46" s="294" t="s">
        <v>326</v>
      </c>
      <c r="K46" s="114"/>
      <c r="L46" s="741"/>
      <c r="M46" s="741"/>
      <c r="N46" s="294" t="s">
        <v>326</v>
      </c>
      <c r="O46" s="114"/>
      <c r="P46" s="741"/>
      <c r="Q46" s="741"/>
      <c r="R46" s="294" t="s">
        <v>326</v>
      </c>
      <c r="S46" s="114"/>
    </row>
    <row r="47" spans="2:19" ht="30" hidden="1" customHeight="1" outlineLevel="1" x14ac:dyDescent="0.35">
      <c r="B47" s="766"/>
      <c r="C47" s="766"/>
      <c r="D47" s="813"/>
      <c r="E47" s="849"/>
      <c r="F47" s="294" t="s">
        <v>327</v>
      </c>
      <c r="G47" s="110"/>
      <c r="H47" s="742"/>
      <c r="I47" s="742"/>
      <c r="J47" s="294" t="s">
        <v>327</v>
      </c>
      <c r="K47" s="110"/>
      <c r="L47" s="742"/>
      <c r="M47" s="742"/>
      <c r="N47" s="294" t="s">
        <v>327</v>
      </c>
      <c r="O47" s="110"/>
      <c r="P47" s="742"/>
      <c r="Q47" s="742"/>
      <c r="R47" s="294" t="s">
        <v>327</v>
      </c>
      <c r="S47" s="110"/>
    </row>
    <row r="48" spans="2:19" ht="30" hidden="1" customHeight="1" outlineLevel="1" x14ac:dyDescent="0.35">
      <c r="B48" s="766"/>
      <c r="C48" s="766"/>
      <c r="D48" s="298" t="s">
        <v>323</v>
      </c>
      <c r="E48" s="298" t="s">
        <v>324</v>
      </c>
      <c r="F48" s="294" t="s">
        <v>325</v>
      </c>
      <c r="G48" s="112"/>
      <c r="H48" s="298" t="s">
        <v>323</v>
      </c>
      <c r="I48" s="298" t="s">
        <v>324</v>
      </c>
      <c r="J48" s="294" t="s">
        <v>325</v>
      </c>
      <c r="K48" s="112"/>
      <c r="L48" s="298" t="s">
        <v>323</v>
      </c>
      <c r="M48" s="298" t="s">
        <v>324</v>
      </c>
      <c r="N48" s="294" t="s">
        <v>325</v>
      </c>
      <c r="O48" s="112"/>
      <c r="P48" s="298" t="s">
        <v>323</v>
      </c>
      <c r="Q48" s="298" t="s">
        <v>324</v>
      </c>
      <c r="R48" s="294" t="s">
        <v>325</v>
      </c>
      <c r="S48" s="112"/>
    </row>
    <row r="49" spans="2:19" ht="30" hidden="1" customHeight="1" outlineLevel="1" x14ac:dyDescent="0.35">
      <c r="B49" s="766"/>
      <c r="C49" s="766"/>
      <c r="D49" s="812"/>
      <c r="E49" s="848"/>
      <c r="F49" s="294" t="s">
        <v>326</v>
      </c>
      <c r="G49" s="114"/>
      <c r="H49" s="741"/>
      <c r="I49" s="741"/>
      <c r="J49" s="294" t="s">
        <v>326</v>
      </c>
      <c r="K49" s="114"/>
      <c r="L49" s="741"/>
      <c r="M49" s="741"/>
      <c r="N49" s="294" t="s">
        <v>326</v>
      </c>
      <c r="O49" s="114"/>
      <c r="P49" s="741"/>
      <c r="Q49" s="741"/>
      <c r="R49" s="294" t="s">
        <v>326</v>
      </c>
      <c r="S49" s="114"/>
    </row>
    <row r="50" spans="2:19" ht="30" hidden="1" customHeight="1" outlineLevel="1" x14ac:dyDescent="0.35">
      <c r="B50" s="760"/>
      <c r="C50" s="760"/>
      <c r="D50" s="813"/>
      <c r="E50" s="849"/>
      <c r="F50" s="294" t="s">
        <v>327</v>
      </c>
      <c r="G50" s="110"/>
      <c r="H50" s="742"/>
      <c r="I50" s="742"/>
      <c r="J50" s="294" t="s">
        <v>327</v>
      </c>
      <c r="K50" s="110"/>
      <c r="L50" s="742"/>
      <c r="M50" s="742"/>
      <c r="N50" s="294" t="s">
        <v>327</v>
      </c>
      <c r="O50" s="110"/>
      <c r="P50" s="742"/>
      <c r="Q50" s="742"/>
      <c r="R50" s="294" t="s">
        <v>327</v>
      </c>
      <c r="S50" s="110"/>
    </row>
    <row r="51" spans="2:19" ht="30" customHeight="1" collapsed="1" x14ac:dyDescent="0.35">
      <c r="C51" s="115"/>
      <c r="D51" s="116"/>
    </row>
    <row r="52" spans="2:19" ht="30" hidden="1" customHeight="1" thickBot="1" x14ac:dyDescent="0.4">
      <c r="D52" s="700" t="s">
        <v>299</v>
      </c>
      <c r="E52" s="701"/>
      <c r="F52" s="701"/>
      <c r="G52" s="702"/>
      <c r="H52" s="700" t="s">
        <v>300</v>
      </c>
      <c r="I52" s="701"/>
      <c r="J52" s="701"/>
      <c r="K52" s="702"/>
      <c r="L52" s="700" t="s">
        <v>301</v>
      </c>
      <c r="M52" s="701"/>
      <c r="N52" s="701"/>
      <c r="O52" s="702"/>
      <c r="P52" s="700" t="s">
        <v>302</v>
      </c>
      <c r="Q52" s="701"/>
      <c r="R52" s="701"/>
      <c r="S52" s="702"/>
    </row>
    <row r="53" spans="2:19" ht="30" hidden="1" customHeight="1" x14ac:dyDescent="0.35">
      <c r="B53" s="767" t="s">
        <v>328</v>
      </c>
      <c r="C53" s="767" t="s">
        <v>329</v>
      </c>
      <c r="D53" s="703" t="s">
        <v>330</v>
      </c>
      <c r="E53" s="724"/>
      <c r="F53" s="347" t="s">
        <v>298</v>
      </c>
      <c r="G53" s="346" t="s">
        <v>331</v>
      </c>
      <c r="H53" s="703" t="s">
        <v>330</v>
      </c>
      <c r="I53" s="724"/>
      <c r="J53" s="300" t="s">
        <v>298</v>
      </c>
      <c r="K53" s="301" t="s">
        <v>331</v>
      </c>
      <c r="L53" s="703" t="s">
        <v>330</v>
      </c>
      <c r="M53" s="724"/>
      <c r="N53" s="300" t="s">
        <v>298</v>
      </c>
      <c r="O53" s="301" t="s">
        <v>331</v>
      </c>
      <c r="P53" s="703" t="s">
        <v>330</v>
      </c>
      <c r="Q53" s="724"/>
      <c r="R53" s="300" t="s">
        <v>298</v>
      </c>
      <c r="S53" s="301" t="s">
        <v>331</v>
      </c>
    </row>
    <row r="54" spans="2:19" ht="45" hidden="1" customHeight="1" x14ac:dyDescent="0.35">
      <c r="B54" s="790"/>
      <c r="C54" s="790"/>
      <c r="D54" s="99" t="s">
        <v>307</v>
      </c>
      <c r="E54" s="119">
        <v>0</v>
      </c>
      <c r="F54" s="844" t="s">
        <v>458</v>
      </c>
      <c r="G54" s="844" t="s">
        <v>503</v>
      </c>
      <c r="H54" s="99" t="s">
        <v>307</v>
      </c>
      <c r="I54" s="119">
        <v>33</v>
      </c>
      <c r="J54" s="718" t="s">
        <v>478</v>
      </c>
      <c r="K54" s="718" t="s">
        <v>489</v>
      </c>
      <c r="L54" s="99" t="s">
        <v>307</v>
      </c>
      <c r="M54" s="119">
        <v>33</v>
      </c>
      <c r="N54" s="718" t="s">
        <v>478</v>
      </c>
      <c r="O54" s="718" t="s">
        <v>489</v>
      </c>
      <c r="P54" s="370" t="s">
        <v>307</v>
      </c>
      <c r="Q54" s="363">
        <v>57</v>
      </c>
      <c r="R54" s="839" t="s">
        <v>458</v>
      </c>
      <c r="S54" s="841" t="s">
        <v>489</v>
      </c>
    </row>
    <row r="55" spans="2:19" ht="45" hidden="1" customHeight="1" x14ac:dyDescent="0.35">
      <c r="B55" s="768"/>
      <c r="C55" s="768"/>
      <c r="D55" s="102" t="s">
        <v>315</v>
      </c>
      <c r="E55" s="119">
        <v>0</v>
      </c>
      <c r="F55" s="845"/>
      <c r="G55" s="845"/>
      <c r="H55" s="102" t="s">
        <v>315</v>
      </c>
      <c r="I55" s="344">
        <v>0.39</v>
      </c>
      <c r="J55" s="719"/>
      <c r="K55" s="719"/>
      <c r="L55" s="102" t="s">
        <v>315</v>
      </c>
      <c r="M55" s="344">
        <v>0.39</v>
      </c>
      <c r="N55" s="719"/>
      <c r="O55" s="719"/>
      <c r="P55" s="371" t="s">
        <v>315</v>
      </c>
      <c r="Q55" s="364">
        <v>0.35</v>
      </c>
      <c r="R55" s="840"/>
      <c r="S55" s="842"/>
    </row>
    <row r="56" spans="2:19" ht="30" hidden="1" customHeight="1" x14ac:dyDescent="0.35">
      <c r="B56" s="759" t="s">
        <v>332</v>
      </c>
      <c r="C56" s="759" t="s">
        <v>333</v>
      </c>
      <c r="D56" s="298" t="s">
        <v>334</v>
      </c>
      <c r="E56" s="302" t="s">
        <v>335</v>
      </c>
      <c r="F56" s="692" t="s">
        <v>336</v>
      </c>
      <c r="G56" s="693"/>
      <c r="H56" s="298" t="s">
        <v>334</v>
      </c>
      <c r="I56" s="341" t="s">
        <v>335</v>
      </c>
      <c r="J56" s="692" t="s">
        <v>336</v>
      </c>
      <c r="K56" s="693"/>
      <c r="L56" s="298" t="s">
        <v>334</v>
      </c>
      <c r="M56" s="316" t="s">
        <v>335</v>
      </c>
      <c r="N56" s="692" t="s">
        <v>336</v>
      </c>
      <c r="O56" s="693"/>
      <c r="P56" s="368" t="s">
        <v>334</v>
      </c>
      <c r="Q56" s="372" t="s">
        <v>335</v>
      </c>
      <c r="R56" s="843" t="s">
        <v>336</v>
      </c>
      <c r="S56" s="836"/>
    </row>
    <row r="57" spans="2:19" ht="30" hidden="1" customHeight="1" x14ac:dyDescent="0.35">
      <c r="B57" s="766"/>
      <c r="C57" s="760"/>
      <c r="D57" s="117"/>
      <c r="E57" s="119"/>
      <c r="F57" s="119"/>
      <c r="G57" s="119"/>
      <c r="H57" s="119"/>
      <c r="I57" s="119"/>
      <c r="J57" s="720"/>
      <c r="K57" s="721"/>
      <c r="L57" s="119"/>
      <c r="M57" s="119"/>
      <c r="N57" s="720"/>
      <c r="O57" s="721"/>
      <c r="P57" s="361"/>
      <c r="Q57" s="373"/>
      <c r="R57" s="846"/>
      <c r="S57" s="847"/>
    </row>
    <row r="58" spans="2:19" ht="30" hidden="1" customHeight="1" x14ac:dyDescent="0.35">
      <c r="B58" s="766"/>
      <c r="C58" s="759" t="s">
        <v>337</v>
      </c>
      <c r="D58" s="302" t="s">
        <v>336</v>
      </c>
      <c r="E58" s="302" t="s">
        <v>319</v>
      </c>
      <c r="F58" s="302" t="s">
        <v>298</v>
      </c>
      <c r="G58" s="302" t="s">
        <v>331</v>
      </c>
      <c r="H58" s="302" t="s">
        <v>336</v>
      </c>
      <c r="I58" s="302" t="s">
        <v>319</v>
      </c>
      <c r="J58" s="302" t="s">
        <v>298</v>
      </c>
      <c r="K58" s="302" t="s">
        <v>331</v>
      </c>
      <c r="L58" s="302" t="s">
        <v>336</v>
      </c>
      <c r="M58" s="302" t="s">
        <v>319</v>
      </c>
      <c r="N58" s="302" t="s">
        <v>298</v>
      </c>
      <c r="O58" s="302" t="s">
        <v>331</v>
      </c>
      <c r="P58" s="374" t="s">
        <v>336</v>
      </c>
      <c r="Q58" s="375" t="s">
        <v>319</v>
      </c>
      <c r="R58" s="368" t="s">
        <v>298</v>
      </c>
      <c r="S58" s="376" t="s">
        <v>331</v>
      </c>
    </row>
    <row r="59" spans="2:19" ht="30" hidden="1" customHeight="1" x14ac:dyDescent="0.35">
      <c r="B59" s="760"/>
      <c r="C59" s="801"/>
      <c r="D59" s="121"/>
      <c r="E59" s="119"/>
      <c r="F59" s="119"/>
      <c r="G59" s="119"/>
      <c r="H59" s="124"/>
      <c r="I59" s="124"/>
      <c r="J59" s="124"/>
      <c r="K59" s="124"/>
      <c r="L59" s="124"/>
      <c r="M59" s="124"/>
      <c r="N59" s="124"/>
      <c r="O59" s="124"/>
      <c r="P59" s="377" t="s">
        <v>451</v>
      </c>
      <c r="Q59" s="378" t="s">
        <v>468</v>
      </c>
      <c r="R59" s="379" t="s">
        <v>475</v>
      </c>
      <c r="S59" s="380" t="s">
        <v>489</v>
      </c>
    </row>
    <row r="60" spans="2:19" ht="30" customHeight="1" x14ac:dyDescent="0.35">
      <c r="B60" s="97"/>
      <c r="C60" s="127"/>
      <c r="D60" s="116"/>
    </row>
    <row r="61" spans="2:19" ht="30" hidden="1" customHeight="1" thickBot="1" x14ac:dyDescent="0.4">
      <c r="B61" s="97"/>
      <c r="C61" s="97"/>
      <c r="D61" s="700" t="s">
        <v>299</v>
      </c>
      <c r="E61" s="701"/>
      <c r="F61" s="701"/>
      <c r="G61" s="701"/>
      <c r="H61" s="700" t="s">
        <v>300</v>
      </c>
      <c r="I61" s="701"/>
      <c r="J61" s="701"/>
      <c r="K61" s="702"/>
      <c r="L61" s="701" t="s">
        <v>301</v>
      </c>
      <c r="M61" s="701"/>
      <c r="N61" s="701"/>
      <c r="O61" s="701"/>
      <c r="P61" s="700" t="s">
        <v>302</v>
      </c>
      <c r="Q61" s="701"/>
      <c r="R61" s="701"/>
      <c r="S61" s="702"/>
    </row>
    <row r="62" spans="2:19" ht="30" hidden="1" customHeight="1" x14ac:dyDescent="0.35">
      <c r="B62" s="767" t="s">
        <v>338</v>
      </c>
      <c r="C62" s="767" t="s">
        <v>339</v>
      </c>
      <c r="D62" s="747" t="s">
        <v>340</v>
      </c>
      <c r="E62" s="733"/>
      <c r="F62" s="834" t="s">
        <v>298</v>
      </c>
      <c r="G62" s="727"/>
      <c r="H62" s="732" t="s">
        <v>340</v>
      </c>
      <c r="I62" s="733"/>
      <c r="J62" s="834" t="s">
        <v>298</v>
      </c>
      <c r="K62" s="727"/>
      <c r="L62" s="732" t="s">
        <v>340</v>
      </c>
      <c r="M62" s="733"/>
      <c r="N62" s="703" t="s">
        <v>298</v>
      </c>
      <c r="O62" s="705"/>
      <c r="P62" s="732" t="s">
        <v>340</v>
      </c>
      <c r="Q62" s="733"/>
      <c r="R62" s="703" t="s">
        <v>298</v>
      </c>
      <c r="S62" s="705"/>
    </row>
    <row r="63" spans="2:19" ht="36.75" hidden="1" customHeight="1" x14ac:dyDescent="0.35">
      <c r="B63" s="768"/>
      <c r="C63" s="768"/>
      <c r="D63" s="796">
        <v>0.5</v>
      </c>
      <c r="E63" s="797"/>
      <c r="F63" s="799" t="s">
        <v>462</v>
      </c>
      <c r="G63" s="800"/>
      <c r="H63" s="799">
        <v>0.56000000000000005</v>
      </c>
      <c r="I63" s="800"/>
      <c r="J63" s="799" t="s">
        <v>462</v>
      </c>
      <c r="K63" s="800"/>
      <c r="L63" s="799">
        <v>0.7</v>
      </c>
      <c r="M63" s="800"/>
      <c r="N63" s="728" t="s">
        <v>478</v>
      </c>
      <c r="O63" s="729"/>
      <c r="P63" s="837">
        <v>0.8</v>
      </c>
      <c r="Q63" s="838"/>
      <c r="R63" s="828" t="s">
        <v>478</v>
      </c>
      <c r="S63" s="829"/>
    </row>
    <row r="64" spans="2:19" ht="45" hidden="1" customHeight="1" x14ac:dyDescent="0.35">
      <c r="B64" s="759" t="s">
        <v>341</v>
      </c>
      <c r="C64" s="759" t="s">
        <v>342</v>
      </c>
      <c r="D64" s="298" t="s">
        <v>343</v>
      </c>
      <c r="E64" s="298" t="s">
        <v>344</v>
      </c>
      <c r="F64" s="692" t="s">
        <v>345</v>
      </c>
      <c r="G64" s="727"/>
      <c r="H64" s="303" t="s">
        <v>343</v>
      </c>
      <c r="I64" s="303" t="s">
        <v>344</v>
      </c>
      <c r="J64" s="834" t="s">
        <v>345</v>
      </c>
      <c r="K64" s="727"/>
      <c r="L64" s="303" t="s">
        <v>343</v>
      </c>
      <c r="M64" s="303" t="s">
        <v>344</v>
      </c>
      <c r="N64" s="834" t="s">
        <v>345</v>
      </c>
      <c r="O64" s="727"/>
      <c r="P64" s="381" t="s">
        <v>343</v>
      </c>
      <c r="Q64" s="368" t="s">
        <v>344</v>
      </c>
      <c r="R64" s="835" t="s">
        <v>345</v>
      </c>
      <c r="S64" s="836"/>
    </row>
    <row r="65" spans="2:19" ht="27" hidden="1" customHeight="1" x14ac:dyDescent="0.35">
      <c r="B65" s="760"/>
      <c r="C65" s="760"/>
      <c r="D65" s="117">
        <v>0</v>
      </c>
      <c r="E65" s="344">
        <v>0</v>
      </c>
      <c r="F65" s="793" t="s">
        <v>498</v>
      </c>
      <c r="G65" s="794"/>
      <c r="H65" s="119">
        <v>7319</v>
      </c>
      <c r="I65" s="344">
        <v>0.62</v>
      </c>
      <c r="J65" s="793" t="s">
        <v>490</v>
      </c>
      <c r="K65" s="794"/>
      <c r="L65" s="119">
        <v>9125</v>
      </c>
      <c r="M65" s="120">
        <v>0.5</v>
      </c>
      <c r="N65" s="793" t="s">
        <v>490</v>
      </c>
      <c r="O65" s="794"/>
      <c r="P65" s="361">
        <v>22795</v>
      </c>
      <c r="Q65" s="373">
        <v>0.47</v>
      </c>
      <c r="R65" s="832" t="s">
        <v>498</v>
      </c>
      <c r="S65" s="833"/>
    </row>
    <row r="66" spans="2:19" ht="33.75" customHeight="1" thickBot="1" x14ac:dyDescent="0.4">
      <c r="B66" s="97"/>
      <c r="C66" s="97"/>
    </row>
    <row r="67" spans="2:19" ht="37.5" customHeight="1" thickBot="1" x14ac:dyDescent="0.4">
      <c r="B67" s="97"/>
      <c r="C67" s="97"/>
      <c r="D67" s="700" t="s">
        <v>299</v>
      </c>
      <c r="E67" s="701"/>
      <c r="F67" s="701"/>
      <c r="G67" s="702"/>
      <c r="H67" s="701" t="s">
        <v>300</v>
      </c>
      <c r="I67" s="701"/>
      <c r="J67" s="701"/>
      <c r="K67" s="702"/>
      <c r="L67" s="701" t="s">
        <v>301</v>
      </c>
      <c r="M67" s="701"/>
      <c r="N67" s="701"/>
      <c r="O67" s="702"/>
      <c r="P67" s="701" t="s">
        <v>302</v>
      </c>
      <c r="Q67" s="701"/>
      <c r="R67" s="701"/>
      <c r="S67" s="702"/>
    </row>
    <row r="68" spans="2:19" ht="37.5" hidden="1" customHeight="1" x14ac:dyDescent="0.35">
      <c r="B68" s="767" t="s">
        <v>346</v>
      </c>
      <c r="C68" s="767" t="s">
        <v>347</v>
      </c>
      <c r="D68" s="304" t="s">
        <v>348</v>
      </c>
      <c r="E68" s="304" t="s">
        <v>349</v>
      </c>
      <c r="F68" s="703" t="s">
        <v>350</v>
      </c>
      <c r="G68" s="724"/>
      <c r="H68" s="304" t="s">
        <v>348</v>
      </c>
      <c r="I68" s="304" t="s">
        <v>349</v>
      </c>
      <c r="J68" s="703" t="s">
        <v>350</v>
      </c>
      <c r="K68" s="724"/>
      <c r="L68" s="304" t="s">
        <v>348</v>
      </c>
      <c r="M68" s="304" t="s">
        <v>349</v>
      </c>
      <c r="N68" s="703" t="s">
        <v>350</v>
      </c>
      <c r="O68" s="724"/>
      <c r="P68" s="304" t="s">
        <v>348</v>
      </c>
      <c r="Q68" s="300" t="s">
        <v>349</v>
      </c>
      <c r="R68" s="703" t="s">
        <v>350</v>
      </c>
      <c r="S68" s="705"/>
    </row>
    <row r="69" spans="2:19" ht="44.25" hidden="1" customHeight="1" x14ac:dyDescent="0.35">
      <c r="B69" s="790"/>
      <c r="C69" s="768"/>
      <c r="D69" s="130" t="s">
        <v>458</v>
      </c>
      <c r="E69" s="131" t="s">
        <v>473</v>
      </c>
      <c r="F69" s="725" t="s">
        <v>505</v>
      </c>
      <c r="G69" s="726"/>
      <c r="H69" s="130" t="s">
        <v>458</v>
      </c>
      <c r="I69" s="131" t="s">
        <v>473</v>
      </c>
      <c r="J69" s="725" t="s">
        <v>510</v>
      </c>
      <c r="K69" s="726"/>
      <c r="L69" s="130" t="s">
        <v>458</v>
      </c>
      <c r="M69" s="131" t="s">
        <v>468</v>
      </c>
      <c r="N69" s="725" t="s">
        <v>499</v>
      </c>
      <c r="O69" s="726"/>
      <c r="P69" s="383" t="s">
        <v>458</v>
      </c>
      <c r="Q69" s="382" t="s">
        <v>468</v>
      </c>
      <c r="R69" s="830" t="s">
        <v>491</v>
      </c>
      <c r="S69" s="831"/>
    </row>
    <row r="70" spans="2:19" ht="36.75" hidden="1" customHeight="1" x14ac:dyDescent="0.35">
      <c r="B70" s="790"/>
      <c r="C70" s="767" t="s">
        <v>647</v>
      </c>
      <c r="D70" s="298" t="s">
        <v>298</v>
      </c>
      <c r="E70" s="319" t="s">
        <v>351</v>
      </c>
      <c r="F70" s="692" t="s">
        <v>352</v>
      </c>
      <c r="G70" s="727"/>
      <c r="H70" s="298" t="s">
        <v>298</v>
      </c>
      <c r="I70" s="319" t="s">
        <v>351</v>
      </c>
      <c r="J70" s="692" t="s">
        <v>352</v>
      </c>
      <c r="K70" s="727"/>
      <c r="L70" s="298" t="s">
        <v>298</v>
      </c>
      <c r="M70" s="319" t="s">
        <v>351</v>
      </c>
      <c r="N70" s="692" t="s">
        <v>352</v>
      </c>
      <c r="O70" s="727"/>
      <c r="P70" s="319" t="s">
        <v>298</v>
      </c>
      <c r="Q70" s="319" t="s">
        <v>351</v>
      </c>
      <c r="R70" s="692" t="s">
        <v>352</v>
      </c>
      <c r="S70" s="727"/>
    </row>
    <row r="71" spans="2:19" ht="46.4" hidden="1" customHeight="1" x14ac:dyDescent="0.35">
      <c r="B71" s="790"/>
      <c r="C71" s="790"/>
      <c r="D71" s="106" t="s">
        <v>475</v>
      </c>
      <c r="E71" s="108" t="s">
        <v>764</v>
      </c>
      <c r="F71" s="694" t="s">
        <v>506</v>
      </c>
      <c r="G71" s="695"/>
      <c r="H71" s="108" t="s">
        <v>475</v>
      </c>
      <c r="I71" s="108" t="s">
        <v>732</v>
      </c>
      <c r="J71" s="694" t="s">
        <v>492</v>
      </c>
      <c r="K71" s="695"/>
      <c r="L71" s="108" t="s">
        <v>475</v>
      </c>
      <c r="M71" s="108" t="s">
        <v>732</v>
      </c>
      <c r="N71" s="694" t="s">
        <v>492</v>
      </c>
      <c r="O71" s="695"/>
      <c r="P71" s="379" t="s">
        <v>475</v>
      </c>
      <c r="Q71" s="382" t="s">
        <v>732</v>
      </c>
      <c r="R71" s="828" t="s">
        <v>492</v>
      </c>
      <c r="S71" s="829"/>
    </row>
    <row r="72" spans="2:19" ht="43.4" hidden="1" customHeight="1" outlineLevel="1" x14ac:dyDescent="0.35">
      <c r="B72" s="790"/>
      <c r="C72" s="790"/>
      <c r="D72" s="106" t="s">
        <v>462</v>
      </c>
      <c r="E72" s="108" t="s">
        <v>731</v>
      </c>
      <c r="F72" s="694" t="s">
        <v>506</v>
      </c>
      <c r="G72" s="695"/>
      <c r="H72" s="108" t="s">
        <v>462</v>
      </c>
      <c r="I72" s="108" t="s">
        <v>731</v>
      </c>
      <c r="J72" s="694" t="s">
        <v>484</v>
      </c>
      <c r="K72" s="695"/>
      <c r="L72" s="108" t="s">
        <v>462</v>
      </c>
      <c r="M72" s="108" t="s">
        <v>732</v>
      </c>
      <c r="N72" s="694" t="s">
        <v>492</v>
      </c>
      <c r="O72" s="695"/>
      <c r="P72" s="379" t="s">
        <v>462</v>
      </c>
      <c r="Q72" s="382" t="s">
        <v>764</v>
      </c>
      <c r="R72" s="828" t="s">
        <v>492</v>
      </c>
      <c r="S72" s="829"/>
    </row>
    <row r="73" spans="2:19" ht="54.65" hidden="1" customHeight="1" outlineLevel="1" x14ac:dyDescent="0.35">
      <c r="B73" s="790"/>
      <c r="C73" s="790"/>
      <c r="D73" s="106" t="s">
        <v>423</v>
      </c>
      <c r="E73" s="108" t="s">
        <v>764</v>
      </c>
      <c r="F73" s="694" t="s">
        <v>511</v>
      </c>
      <c r="G73" s="695"/>
      <c r="H73" s="108" t="s">
        <v>423</v>
      </c>
      <c r="I73" s="108" t="s">
        <v>764</v>
      </c>
      <c r="J73" s="694" t="s">
        <v>500</v>
      </c>
      <c r="K73" s="695"/>
      <c r="L73" s="108" t="s">
        <v>423</v>
      </c>
      <c r="M73" s="108" t="s">
        <v>732</v>
      </c>
      <c r="N73" s="694" t="s">
        <v>492</v>
      </c>
      <c r="O73" s="695"/>
      <c r="P73" s="379" t="s">
        <v>423</v>
      </c>
      <c r="Q73" s="382" t="s">
        <v>764</v>
      </c>
      <c r="R73" s="828" t="s">
        <v>492</v>
      </c>
      <c r="S73" s="829"/>
    </row>
    <row r="74" spans="2:19" ht="47.15" hidden="1" customHeight="1" outlineLevel="1" x14ac:dyDescent="0.35">
      <c r="B74" s="790"/>
      <c r="C74" s="790"/>
      <c r="D74" s="106"/>
      <c r="E74" s="108"/>
      <c r="F74" s="694"/>
      <c r="G74" s="695"/>
      <c r="H74" s="108"/>
      <c r="I74" s="108"/>
      <c r="J74" s="694"/>
      <c r="K74" s="695"/>
      <c r="L74" s="108"/>
      <c r="M74" s="108"/>
      <c r="N74" s="694"/>
      <c r="O74" s="695"/>
      <c r="P74" s="379" t="s">
        <v>478</v>
      </c>
      <c r="Q74" s="382" t="s">
        <v>732</v>
      </c>
      <c r="R74" s="828" t="s">
        <v>492</v>
      </c>
      <c r="S74" s="829"/>
    </row>
    <row r="75" spans="2:19" ht="30" hidden="1" customHeight="1" outlineLevel="1" x14ac:dyDescent="0.35">
      <c r="B75" s="790"/>
      <c r="C75" s="790"/>
      <c r="D75" s="106"/>
      <c r="E75" s="108"/>
      <c r="F75" s="694"/>
      <c r="G75" s="695"/>
      <c r="H75" s="108"/>
      <c r="I75" s="108"/>
      <c r="J75" s="694"/>
      <c r="K75" s="695"/>
      <c r="L75" s="108"/>
      <c r="M75" s="108"/>
      <c r="N75" s="694"/>
      <c r="O75" s="695"/>
      <c r="P75" s="108"/>
      <c r="Q75" s="131"/>
      <c r="R75" s="728"/>
      <c r="S75" s="729"/>
    </row>
    <row r="76" spans="2:19" ht="30" hidden="1" customHeight="1" outlineLevel="1" x14ac:dyDescent="0.35">
      <c r="B76" s="768"/>
      <c r="C76" s="768"/>
      <c r="D76" s="106"/>
      <c r="E76" s="108"/>
      <c r="F76" s="694"/>
      <c r="G76" s="695"/>
      <c r="H76" s="108"/>
      <c r="I76" s="108"/>
      <c r="J76" s="694"/>
      <c r="K76" s="695"/>
      <c r="L76" s="108"/>
      <c r="M76" s="108"/>
      <c r="N76" s="694"/>
      <c r="O76" s="695"/>
      <c r="P76" s="108"/>
      <c r="Q76" s="131"/>
      <c r="R76" s="728"/>
      <c r="S76" s="729"/>
    </row>
    <row r="77" spans="2:19" ht="35.25" customHeight="1" collapsed="1" x14ac:dyDescent="0.35">
      <c r="B77" s="759" t="s">
        <v>353</v>
      </c>
      <c r="C77" s="789" t="s">
        <v>648</v>
      </c>
      <c r="D77" s="316" t="s">
        <v>354</v>
      </c>
      <c r="E77" s="692" t="s">
        <v>336</v>
      </c>
      <c r="F77" s="693"/>
      <c r="G77" s="316" t="s">
        <v>298</v>
      </c>
      <c r="H77" s="298" t="s">
        <v>354</v>
      </c>
      <c r="I77" s="738" t="s">
        <v>336</v>
      </c>
      <c r="J77" s="693"/>
      <c r="K77" s="316" t="s">
        <v>298</v>
      </c>
      <c r="L77" s="316" t="s">
        <v>354</v>
      </c>
      <c r="M77" s="316" t="s">
        <v>336</v>
      </c>
      <c r="N77" s="316"/>
      <c r="O77" s="316" t="s">
        <v>298</v>
      </c>
      <c r="P77" s="316" t="s">
        <v>354</v>
      </c>
      <c r="Q77" s="692" t="s">
        <v>336</v>
      </c>
      <c r="R77" s="693"/>
      <c r="S77" s="299" t="s">
        <v>298</v>
      </c>
    </row>
    <row r="78" spans="2:19" ht="35.25" hidden="1" customHeight="1" x14ac:dyDescent="0.35">
      <c r="B78" s="766"/>
      <c r="C78" s="789"/>
      <c r="D78" s="312">
        <v>0</v>
      </c>
      <c r="E78" s="720" t="s">
        <v>441</v>
      </c>
      <c r="F78" s="721"/>
      <c r="G78" s="133" t="s">
        <v>475</v>
      </c>
      <c r="H78" s="220">
        <v>515</v>
      </c>
      <c r="I78" s="720" t="s">
        <v>441</v>
      </c>
      <c r="J78" s="721"/>
      <c r="K78" s="133" t="s">
        <v>475</v>
      </c>
      <c r="L78" s="220">
        <v>515</v>
      </c>
      <c r="M78" s="720" t="s">
        <v>441</v>
      </c>
      <c r="N78" s="721"/>
      <c r="O78" s="133" t="s">
        <v>475</v>
      </c>
      <c r="P78" s="384">
        <v>515</v>
      </c>
      <c r="Q78" s="826" t="s">
        <v>441</v>
      </c>
      <c r="R78" s="827"/>
      <c r="S78" s="385" t="s">
        <v>475</v>
      </c>
    </row>
    <row r="79" spans="2:19" ht="35.25" hidden="1" customHeight="1" outlineLevel="1" x14ac:dyDescent="0.35">
      <c r="B79" s="766"/>
      <c r="C79" s="789"/>
      <c r="D79" s="312"/>
      <c r="E79" s="720"/>
      <c r="F79" s="721"/>
      <c r="G79" s="133"/>
      <c r="H79" s="313"/>
      <c r="I79" s="720"/>
      <c r="J79" s="721"/>
      <c r="K79" s="133"/>
      <c r="L79" s="313"/>
      <c r="M79" s="720"/>
      <c r="N79" s="721"/>
      <c r="O79" s="133"/>
      <c r="P79" s="384">
        <v>8</v>
      </c>
      <c r="Q79" s="826" t="s">
        <v>441</v>
      </c>
      <c r="R79" s="827"/>
      <c r="S79" s="385" t="s">
        <v>478</v>
      </c>
    </row>
    <row r="80" spans="2:19" ht="35.25" hidden="1" customHeight="1" outlineLevel="1" x14ac:dyDescent="0.35">
      <c r="B80" s="766"/>
      <c r="C80" s="789"/>
      <c r="D80" s="312"/>
      <c r="E80" s="720"/>
      <c r="F80" s="721"/>
      <c r="G80" s="133"/>
      <c r="H80" s="313"/>
      <c r="I80" s="720"/>
      <c r="J80" s="721"/>
      <c r="K80" s="133"/>
      <c r="L80" s="313"/>
      <c r="M80" s="720"/>
      <c r="N80" s="721"/>
      <c r="O80" s="133"/>
      <c r="P80" s="384">
        <v>3</v>
      </c>
      <c r="Q80" s="826" t="s">
        <v>441</v>
      </c>
      <c r="R80" s="827"/>
      <c r="S80" s="385" t="s">
        <v>423</v>
      </c>
    </row>
    <row r="81" spans="2:19" ht="35.25" hidden="1" customHeight="1" outlineLevel="1" x14ac:dyDescent="0.35">
      <c r="B81" s="766"/>
      <c r="C81" s="789"/>
      <c r="D81" s="312"/>
      <c r="E81" s="720"/>
      <c r="F81" s="721"/>
      <c r="G81" s="133"/>
      <c r="H81" s="313"/>
      <c r="I81" s="720"/>
      <c r="J81" s="721"/>
      <c r="K81" s="133"/>
      <c r="L81" s="313"/>
      <c r="M81" s="720"/>
      <c r="N81" s="721"/>
      <c r="O81" s="133"/>
      <c r="P81" s="384">
        <v>17</v>
      </c>
      <c r="Q81" s="826" t="s">
        <v>441</v>
      </c>
      <c r="R81" s="827"/>
      <c r="S81" s="385" t="s">
        <v>458</v>
      </c>
    </row>
    <row r="82" spans="2:19" ht="35.25" hidden="1" customHeight="1" outlineLevel="1" x14ac:dyDescent="0.35">
      <c r="B82" s="766"/>
      <c r="C82" s="789"/>
      <c r="D82" s="312"/>
      <c r="E82" s="720"/>
      <c r="F82" s="721"/>
      <c r="G82" s="133"/>
      <c r="H82" s="313"/>
      <c r="I82" s="720"/>
      <c r="J82" s="721"/>
      <c r="K82" s="133"/>
      <c r="L82" s="313"/>
      <c r="M82" s="720"/>
      <c r="N82" s="721"/>
      <c r="O82" s="133"/>
      <c r="P82" s="313"/>
      <c r="Q82" s="720"/>
      <c r="R82" s="721"/>
      <c r="S82" s="133"/>
    </row>
    <row r="83" spans="2:19" ht="35.25" customHeight="1" outlineLevel="1" x14ac:dyDescent="0.35">
      <c r="B83" s="760"/>
      <c r="C83" s="789"/>
      <c r="D83" s="312"/>
      <c r="E83" s="720"/>
      <c r="F83" s="721"/>
      <c r="G83" s="133"/>
      <c r="H83" s="313"/>
      <c r="I83" s="720"/>
      <c r="J83" s="721"/>
      <c r="K83" s="133"/>
      <c r="L83" s="313"/>
      <c r="M83" s="720"/>
      <c r="N83" s="721"/>
      <c r="O83" s="133"/>
      <c r="P83" s="313"/>
      <c r="Q83" s="720"/>
      <c r="R83" s="721"/>
      <c r="S83" s="133"/>
    </row>
    <row r="84" spans="2:19" ht="31.5" customHeight="1" x14ac:dyDescent="0.35">
      <c r="B84" s="97"/>
      <c r="C84" s="134"/>
      <c r="D84" s="116"/>
    </row>
    <row r="85" spans="2:19" ht="30.75" hidden="1" customHeight="1" thickBot="1" x14ac:dyDescent="0.4">
      <c r="B85" s="97"/>
      <c r="C85" s="97"/>
      <c r="D85" s="700" t="s">
        <v>299</v>
      </c>
      <c r="E85" s="701"/>
      <c r="F85" s="701"/>
      <c r="G85" s="702"/>
      <c r="H85" s="711" t="s">
        <v>300</v>
      </c>
      <c r="I85" s="712"/>
      <c r="J85" s="712"/>
      <c r="K85" s="713"/>
      <c r="L85" s="711" t="s">
        <v>301</v>
      </c>
      <c r="M85" s="712"/>
      <c r="N85" s="712"/>
      <c r="O85" s="785"/>
      <c r="P85" s="722" t="s">
        <v>302</v>
      </c>
      <c r="Q85" s="712"/>
      <c r="R85" s="712"/>
      <c r="S85" s="713"/>
    </row>
    <row r="86" spans="2:19" ht="30.75" hidden="1" customHeight="1" x14ac:dyDescent="0.35">
      <c r="B86" s="767" t="s">
        <v>355</v>
      </c>
      <c r="C86" s="767" t="s">
        <v>356</v>
      </c>
      <c r="D86" s="723" t="s">
        <v>357</v>
      </c>
      <c r="E86" s="724"/>
      <c r="F86" s="300" t="s">
        <v>298</v>
      </c>
      <c r="G86" s="305" t="s">
        <v>336</v>
      </c>
      <c r="H86" s="723" t="s">
        <v>357</v>
      </c>
      <c r="I86" s="724"/>
      <c r="J86" s="300" t="s">
        <v>298</v>
      </c>
      <c r="K86" s="305" t="s">
        <v>336</v>
      </c>
      <c r="L86" s="723" t="s">
        <v>357</v>
      </c>
      <c r="M86" s="724"/>
      <c r="N86" s="300" t="s">
        <v>298</v>
      </c>
      <c r="O86" s="305" t="s">
        <v>336</v>
      </c>
      <c r="P86" s="723" t="s">
        <v>357</v>
      </c>
      <c r="Q86" s="724"/>
      <c r="R86" s="300" t="s">
        <v>298</v>
      </c>
      <c r="S86" s="305" t="s">
        <v>336</v>
      </c>
    </row>
    <row r="87" spans="2:19" ht="29.25" hidden="1" customHeight="1" x14ac:dyDescent="0.35">
      <c r="B87" s="768"/>
      <c r="C87" s="768"/>
      <c r="D87" s="386" t="s">
        <v>513</v>
      </c>
      <c r="E87" s="387"/>
      <c r="F87" s="383" t="s">
        <v>478</v>
      </c>
      <c r="G87" s="388" t="s">
        <v>404</v>
      </c>
      <c r="H87" s="386" t="s">
        <v>508</v>
      </c>
      <c r="I87" s="387"/>
      <c r="J87" s="383" t="s">
        <v>478</v>
      </c>
      <c r="K87" s="388"/>
      <c r="L87" s="386" t="s">
        <v>502</v>
      </c>
      <c r="M87" s="387"/>
      <c r="N87" s="383"/>
      <c r="O87" s="388"/>
      <c r="P87" s="386" t="s">
        <v>494</v>
      </c>
      <c r="Q87" s="387"/>
      <c r="R87" s="383" t="s">
        <v>458</v>
      </c>
      <c r="S87" s="388" t="s">
        <v>394</v>
      </c>
    </row>
    <row r="88" spans="2:19" ht="45" hidden="1" customHeight="1" x14ac:dyDescent="0.35">
      <c r="B88" s="784" t="s">
        <v>765</v>
      </c>
      <c r="C88" s="759" t="s">
        <v>358</v>
      </c>
      <c r="D88" s="298" t="s">
        <v>359</v>
      </c>
      <c r="E88" s="298" t="s">
        <v>360</v>
      </c>
      <c r="F88" s="298" t="s">
        <v>361</v>
      </c>
      <c r="G88" s="298" t="s">
        <v>362</v>
      </c>
      <c r="H88" s="298" t="s">
        <v>359</v>
      </c>
      <c r="I88" s="298" t="s">
        <v>360</v>
      </c>
      <c r="J88" s="298" t="s">
        <v>361</v>
      </c>
      <c r="K88" s="298" t="s">
        <v>362</v>
      </c>
      <c r="L88" s="298" t="s">
        <v>359</v>
      </c>
      <c r="M88" s="298" t="s">
        <v>360</v>
      </c>
      <c r="N88" s="298" t="s">
        <v>361</v>
      </c>
      <c r="O88" s="316" t="s">
        <v>362</v>
      </c>
      <c r="P88" s="298" t="s">
        <v>359</v>
      </c>
      <c r="Q88" s="298" t="s">
        <v>360</v>
      </c>
      <c r="R88" s="316" t="s">
        <v>361</v>
      </c>
      <c r="S88" s="299" t="s">
        <v>362</v>
      </c>
    </row>
    <row r="89" spans="2:19" ht="29.25" hidden="1" customHeight="1" x14ac:dyDescent="0.35">
      <c r="B89" s="784"/>
      <c r="C89" s="766"/>
      <c r="D89" s="718" t="s">
        <v>532</v>
      </c>
      <c r="E89" s="718"/>
      <c r="F89" s="718" t="s">
        <v>516</v>
      </c>
      <c r="G89" s="718" t="s">
        <v>513</v>
      </c>
      <c r="H89" s="718" t="s">
        <v>532</v>
      </c>
      <c r="I89" s="718">
        <v>22</v>
      </c>
      <c r="J89" s="718" t="s">
        <v>516</v>
      </c>
      <c r="K89" s="718" t="s">
        <v>502</v>
      </c>
      <c r="L89" s="718" t="s">
        <v>532</v>
      </c>
      <c r="M89" s="718">
        <v>40</v>
      </c>
      <c r="N89" s="718" t="s">
        <v>516</v>
      </c>
      <c r="O89" s="718" t="s">
        <v>502</v>
      </c>
      <c r="P89" s="822" t="s">
        <v>532</v>
      </c>
      <c r="Q89" s="822">
        <v>894</v>
      </c>
      <c r="R89" s="822" t="s">
        <v>494</v>
      </c>
      <c r="S89" s="824"/>
    </row>
    <row r="90" spans="2:19" ht="29.25" hidden="1" customHeight="1" x14ac:dyDescent="0.35">
      <c r="B90" s="784"/>
      <c r="C90" s="766"/>
      <c r="D90" s="719"/>
      <c r="E90" s="719"/>
      <c r="F90" s="719"/>
      <c r="G90" s="719"/>
      <c r="H90" s="719"/>
      <c r="I90" s="719"/>
      <c r="J90" s="719"/>
      <c r="K90" s="719"/>
      <c r="L90" s="719"/>
      <c r="M90" s="719"/>
      <c r="N90" s="719"/>
      <c r="O90" s="719"/>
      <c r="P90" s="823"/>
      <c r="Q90" s="823"/>
      <c r="R90" s="823"/>
      <c r="S90" s="825"/>
    </row>
    <row r="91" spans="2:19" ht="36" hidden="1" outlineLevel="1" x14ac:dyDescent="0.35">
      <c r="B91" s="784"/>
      <c r="C91" s="766"/>
      <c r="D91" s="298" t="s">
        <v>359</v>
      </c>
      <c r="E91" s="298" t="s">
        <v>360</v>
      </c>
      <c r="F91" s="298" t="s">
        <v>361</v>
      </c>
      <c r="G91" s="316" t="s">
        <v>362</v>
      </c>
      <c r="H91" s="298" t="s">
        <v>359</v>
      </c>
      <c r="I91" s="298" t="s">
        <v>360</v>
      </c>
      <c r="J91" s="298" t="s">
        <v>361</v>
      </c>
      <c r="K91" s="316" t="s">
        <v>362</v>
      </c>
      <c r="L91" s="298" t="s">
        <v>359</v>
      </c>
      <c r="M91" s="298" t="s">
        <v>360</v>
      </c>
      <c r="N91" s="316" t="s">
        <v>361</v>
      </c>
      <c r="O91" s="299" t="s">
        <v>362</v>
      </c>
      <c r="P91" s="298" t="s">
        <v>359</v>
      </c>
      <c r="Q91" s="298" t="s">
        <v>360</v>
      </c>
      <c r="R91" s="316" t="s">
        <v>361</v>
      </c>
      <c r="S91" s="299" t="s">
        <v>362</v>
      </c>
    </row>
    <row r="92" spans="2:19" ht="29.25" hidden="1" customHeight="1" outlineLevel="1" x14ac:dyDescent="0.35">
      <c r="B92" s="784"/>
      <c r="C92" s="766"/>
      <c r="D92" s="718"/>
      <c r="E92" s="718"/>
      <c r="F92" s="718"/>
      <c r="G92" s="718"/>
      <c r="H92" s="718"/>
      <c r="I92" s="718"/>
      <c r="J92" s="718"/>
      <c r="K92" s="718"/>
      <c r="L92" s="718"/>
      <c r="M92" s="718"/>
      <c r="N92" s="718"/>
      <c r="O92" s="709"/>
      <c r="P92" s="822" t="s">
        <v>549</v>
      </c>
      <c r="Q92" s="822">
        <v>4</v>
      </c>
      <c r="R92" s="822" t="s">
        <v>502</v>
      </c>
      <c r="S92" s="709"/>
    </row>
    <row r="93" spans="2:19" ht="29.25" hidden="1" customHeight="1" outlineLevel="1" x14ac:dyDescent="0.35">
      <c r="B93" s="784"/>
      <c r="C93" s="766"/>
      <c r="D93" s="719"/>
      <c r="E93" s="719"/>
      <c r="F93" s="719"/>
      <c r="G93" s="719"/>
      <c r="H93" s="719"/>
      <c r="I93" s="719"/>
      <c r="J93" s="719"/>
      <c r="K93" s="719"/>
      <c r="L93" s="719"/>
      <c r="M93" s="719"/>
      <c r="N93" s="719"/>
      <c r="O93" s="710"/>
      <c r="P93" s="823"/>
      <c r="Q93" s="823"/>
      <c r="R93" s="823"/>
      <c r="S93" s="710"/>
    </row>
    <row r="94" spans="2:19" ht="36" hidden="1" outlineLevel="1" x14ac:dyDescent="0.35">
      <c r="B94" s="784"/>
      <c r="C94" s="766"/>
      <c r="D94" s="298" t="s">
        <v>359</v>
      </c>
      <c r="E94" s="298" t="s">
        <v>360</v>
      </c>
      <c r="F94" s="298" t="s">
        <v>361</v>
      </c>
      <c r="G94" s="316" t="s">
        <v>362</v>
      </c>
      <c r="H94" s="298" t="s">
        <v>359</v>
      </c>
      <c r="I94" s="298" t="s">
        <v>360</v>
      </c>
      <c r="J94" s="298" t="s">
        <v>361</v>
      </c>
      <c r="K94" s="316" t="s">
        <v>362</v>
      </c>
      <c r="L94" s="298" t="s">
        <v>359</v>
      </c>
      <c r="M94" s="298" t="s">
        <v>360</v>
      </c>
      <c r="N94" s="316" t="s">
        <v>361</v>
      </c>
      <c r="O94" s="299" t="s">
        <v>362</v>
      </c>
      <c r="P94" s="298" t="s">
        <v>359</v>
      </c>
      <c r="Q94" s="298" t="s">
        <v>360</v>
      </c>
      <c r="R94" s="316" t="s">
        <v>361</v>
      </c>
      <c r="S94" s="299" t="s">
        <v>362</v>
      </c>
    </row>
    <row r="95" spans="2:19" ht="29.25" hidden="1" customHeight="1" outlineLevel="1" x14ac:dyDescent="0.35">
      <c r="B95" s="784"/>
      <c r="C95" s="766"/>
      <c r="D95" s="718"/>
      <c r="E95" s="718"/>
      <c r="F95" s="718"/>
      <c r="G95" s="718"/>
      <c r="H95" s="718"/>
      <c r="I95" s="718"/>
      <c r="J95" s="718"/>
      <c r="K95" s="718"/>
      <c r="L95" s="718"/>
      <c r="M95" s="718"/>
      <c r="N95" s="718"/>
      <c r="O95" s="709"/>
      <c r="P95" s="822" t="s">
        <v>541</v>
      </c>
      <c r="Q95" s="822">
        <v>272</v>
      </c>
      <c r="R95" s="822" t="s">
        <v>486</v>
      </c>
      <c r="S95" s="709"/>
    </row>
    <row r="96" spans="2:19" ht="29.25" hidden="1" customHeight="1" outlineLevel="1" x14ac:dyDescent="0.35">
      <c r="B96" s="784"/>
      <c r="C96" s="766"/>
      <c r="D96" s="719"/>
      <c r="E96" s="719"/>
      <c r="F96" s="719"/>
      <c r="G96" s="719"/>
      <c r="H96" s="719"/>
      <c r="I96" s="719"/>
      <c r="J96" s="719"/>
      <c r="K96" s="719"/>
      <c r="L96" s="719"/>
      <c r="M96" s="719"/>
      <c r="N96" s="719"/>
      <c r="O96" s="710"/>
      <c r="P96" s="823"/>
      <c r="Q96" s="823"/>
      <c r="R96" s="823"/>
      <c r="S96" s="710"/>
    </row>
    <row r="97" spans="2:19" ht="36" hidden="1" outlineLevel="1" x14ac:dyDescent="0.35">
      <c r="B97" s="784"/>
      <c r="C97" s="766"/>
      <c r="D97" s="298" t="s">
        <v>359</v>
      </c>
      <c r="E97" s="298" t="s">
        <v>360</v>
      </c>
      <c r="F97" s="298" t="s">
        <v>361</v>
      </c>
      <c r="G97" s="316" t="s">
        <v>362</v>
      </c>
      <c r="H97" s="298" t="s">
        <v>359</v>
      </c>
      <c r="I97" s="298" t="s">
        <v>360</v>
      </c>
      <c r="J97" s="298" t="s">
        <v>361</v>
      </c>
      <c r="K97" s="316" t="s">
        <v>362</v>
      </c>
      <c r="L97" s="298" t="s">
        <v>359</v>
      </c>
      <c r="M97" s="298" t="s">
        <v>360</v>
      </c>
      <c r="N97" s="316" t="s">
        <v>361</v>
      </c>
      <c r="O97" s="299" t="s">
        <v>362</v>
      </c>
      <c r="P97" s="298" t="s">
        <v>359</v>
      </c>
      <c r="Q97" s="298" t="s">
        <v>360</v>
      </c>
      <c r="R97" s="316" t="s">
        <v>361</v>
      </c>
      <c r="S97" s="299" t="s">
        <v>362</v>
      </c>
    </row>
    <row r="98" spans="2:19" ht="29.25" hidden="1" customHeight="1" outlineLevel="1" x14ac:dyDescent="0.35">
      <c r="B98" s="784"/>
      <c r="C98" s="766"/>
      <c r="D98" s="718"/>
      <c r="E98" s="718"/>
      <c r="F98" s="718"/>
      <c r="G98" s="718"/>
      <c r="H98" s="718"/>
      <c r="I98" s="718"/>
      <c r="J98" s="718"/>
      <c r="K98" s="718"/>
      <c r="L98" s="718"/>
      <c r="M98" s="718"/>
      <c r="N98" s="718"/>
      <c r="O98" s="709"/>
      <c r="P98" s="718"/>
      <c r="Q98" s="718"/>
      <c r="R98" s="718"/>
      <c r="S98" s="709"/>
    </row>
    <row r="99" spans="2:19" ht="29.25" hidden="1" customHeight="1" outlineLevel="1" x14ac:dyDescent="0.35">
      <c r="B99" s="784"/>
      <c r="C99" s="760"/>
      <c r="D99" s="719"/>
      <c r="E99" s="719"/>
      <c r="F99" s="719"/>
      <c r="G99" s="719"/>
      <c r="H99" s="719"/>
      <c r="I99" s="719"/>
      <c r="J99" s="719"/>
      <c r="K99" s="719"/>
      <c r="L99" s="719"/>
      <c r="M99" s="719"/>
      <c r="N99" s="719"/>
      <c r="O99" s="710"/>
      <c r="P99" s="719"/>
      <c r="Q99" s="719"/>
      <c r="R99" s="719"/>
      <c r="S99" s="710"/>
    </row>
    <row r="100" spans="2:19" ht="15" collapsed="1" thickBot="1" x14ac:dyDescent="0.4">
      <c r="B100" s="97"/>
      <c r="C100" s="97"/>
    </row>
    <row r="101" spans="2:19" ht="15" thickBot="1" x14ac:dyDescent="0.4">
      <c r="B101" s="97"/>
      <c r="C101" s="97"/>
      <c r="D101" s="700" t="s">
        <v>299</v>
      </c>
      <c r="E101" s="701"/>
      <c r="F101" s="701"/>
      <c r="G101" s="702"/>
      <c r="H101" s="711" t="s">
        <v>363</v>
      </c>
      <c r="I101" s="712"/>
      <c r="J101" s="712"/>
      <c r="K101" s="713"/>
      <c r="L101" s="711" t="s">
        <v>301</v>
      </c>
      <c r="M101" s="712"/>
      <c r="N101" s="712"/>
      <c r="O101" s="713"/>
      <c r="P101" s="711" t="s">
        <v>302</v>
      </c>
      <c r="Q101" s="712"/>
      <c r="R101" s="712"/>
      <c r="S101" s="713"/>
    </row>
    <row r="102" spans="2:19" ht="33.75" hidden="1" customHeight="1" x14ac:dyDescent="0.35">
      <c r="B102" s="769" t="s">
        <v>364</v>
      </c>
      <c r="C102" s="767" t="s">
        <v>365</v>
      </c>
      <c r="D102" s="317" t="s">
        <v>366</v>
      </c>
      <c r="E102" s="320" t="s">
        <v>367</v>
      </c>
      <c r="F102" s="703" t="s">
        <v>368</v>
      </c>
      <c r="G102" s="705"/>
      <c r="H102" s="317" t="s">
        <v>366</v>
      </c>
      <c r="I102" s="320" t="s">
        <v>367</v>
      </c>
      <c r="J102" s="747" t="s">
        <v>368</v>
      </c>
      <c r="K102" s="733"/>
      <c r="L102" s="317" t="s">
        <v>366</v>
      </c>
      <c r="M102" s="306" t="s">
        <v>367</v>
      </c>
      <c r="N102" s="703" t="s">
        <v>368</v>
      </c>
      <c r="O102" s="705"/>
      <c r="P102" s="317" t="s">
        <v>366</v>
      </c>
      <c r="Q102" s="306" t="s">
        <v>367</v>
      </c>
      <c r="R102" s="703" t="s">
        <v>368</v>
      </c>
      <c r="S102" s="705"/>
    </row>
    <row r="103" spans="2:19" ht="38.5" hidden="1" customHeight="1" x14ac:dyDescent="0.35">
      <c r="B103" s="770"/>
      <c r="C103" s="768"/>
      <c r="D103" s="137">
        <v>13200</v>
      </c>
      <c r="E103" s="205">
        <v>0.48</v>
      </c>
      <c r="F103" s="140" t="s">
        <v>474</v>
      </c>
      <c r="G103" s="311"/>
      <c r="H103" s="205">
        <v>2365</v>
      </c>
      <c r="I103" s="140">
        <v>0.63</v>
      </c>
      <c r="J103" s="776" t="s">
        <v>464</v>
      </c>
      <c r="K103" s="777"/>
      <c r="L103" s="139">
        <v>3111</v>
      </c>
      <c r="M103" s="140">
        <v>0.5</v>
      </c>
      <c r="N103" s="776" t="s">
        <v>464</v>
      </c>
      <c r="O103" s="777"/>
      <c r="P103" s="139">
        <v>3245</v>
      </c>
      <c r="Q103" s="140">
        <v>0.5</v>
      </c>
      <c r="R103" s="776" t="s">
        <v>464</v>
      </c>
      <c r="S103" s="777"/>
    </row>
    <row r="104" spans="2:19" ht="32.25" hidden="1" customHeight="1" x14ac:dyDescent="0.35">
      <c r="B104" s="770"/>
      <c r="C104" s="769" t="s">
        <v>369</v>
      </c>
      <c r="D104" s="307" t="s">
        <v>366</v>
      </c>
      <c r="E104" s="307" t="s">
        <v>367</v>
      </c>
      <c r="F104" s="298" t="s">
        <v>370</v>
      </c>
      <c r="G104" s="298" t="s">
        <v>371</v>
      </c>
      <c r="H104" s="307" t="s">
        <v>366</v>
      </c>
      <c r="I104" s="298" t="s">
        <v>367</v>
      </c>
      <c r="J104" s="298" t="s">
        <v>370</v>
      </c>
      <c r="K104" s="318" t="s">
        <v>371</v>
      </c>
      <c r="L104" s="307" t="s">
        <v>366</v>
      </c>
      <c r="M104" s="298" t="s">
        <v>367</v>
      </c>
      <c r="N104" s="298" t="s">
        <v>370</v>
      </c>
      <c r="O104" s="318" t="s">
        <v>371</v>
      </c>
      <c r="P104" s="307" t="s">
        <v>366</v>
      </c>
      <c r="Q104" s="298" t="s">
        <v>367</v>
      </c>
      <c r="R104" s="298" t="s">
        <v>370</v>
      </c>
      <c r="S104" s="318" t="s">
        <v>371</v>
      </c>
    </row>
    <row r="105" spans="2:19" ht="27.75" hidden="1" customHeight="1" x14ac:dyDescent="0.35">
      <c r="B105" s="770"/>
      <c r="C105" s="770"/>
      <c r="D105" s="137">
        <v>13200</v>
      </c>
      <c r="E105" s="205">
        <v>0.48</v>
      </c>
      <c r="F105" s="120" t="s">
        <v>538</v>
      </c>
      <c r="G105" s="131" t="s">
        <v>417</v>
      </c>
      <c r="H105" s="205">
        <v>2365</v>
      </c>
      <c r="I105" s="120">
        <v>0.63</v>
      </c>
      <c r="J105" s="131" t="s">
        <v>550</v>
      </c>
      <c r="K105" s="136" t="s">
        <v>417</v>
      </c>
      <c r="L105" s="139">
        <v>3111</v>
      </c>
      <c r="M105" s="120">
        <v>0.5</v>
      </c>
      <c r="N105" s="131" t="s">
        <v>557</v>
      </c>
      <c r="O105" s="136" t="s">
        <v>417</v>
      </c>
      <c r="P105" s="139">
        <v>3245</v>
      </c>
      <c r="Q105" s="120">
        <v>0.5</v>
      </c>
      <c r="R105" s="131" t="s">
        <v>560</v>
      </c>
      <c r="S105" s="136" t="s">
        <v>411</v>
      </c>
    </row>
    <row r="106" spans="2:19" ht="27.75" hidden="1" customHeight="1" outlineLevel="1" x14ac:dyDescent="0.35">
      <c r="B106" s="770"/>
      <c r="C106" s="770"/>
      <c r="D106" s="307" t="s">
        <v>366</v>
      </c>
      <c r="E106" s="307" t="s">
        <v>367</v>
      </c>
      <c r="F106" s="298" t="s">
        <v>370</v>
      </c>
      <c r="G106" s="298" t="s">
        <v>371</v>
      </c>
      <c r="H106" s="307" t="s">
        <v>366</v>
      </c>
      <c r="I106" s="298" t="s">
        <v>367</v>
      </c>
      <c r="J106" s="298" t="s">
        <v>370</v>
      </c>
      <c r="K106" s="318" t="s">
        <v>371</v>
      </c>
      <c r="L106" s="307" t="s">
        <v>366</v>
      </c>
      <c r="M106" s="298" t="s">
        <v>367</v>
      </c>
      <c r="N106" s="298" t="s">
        <v>370</v>
      </c>
      <c r="O106" s="318" t="s">
        <v>371</v>
      </c>
      <c r="P106" s="307" t="s">
        <v>366</v>
      </c>
      <c r="Q106" s="298" t="s">
        <v>367</v>
      </c>
      <c r="R106" s="298" t="s">
        <v>370</v>
      </c>
      <c r="S106" s="318" t="s">
        <v>371</v>
      </c>
    </row>
    <row r="107" spans="2:19" ht="27.75" hidden="1" customHeight="1" outlineLevel="1" x14ac:dyDescent="0.35">
      <c r="B107" s="770"/>
      <c r="C107" s="770"/>
      <c r="D107" s="137"/>
      <c r="E107" s="139"/>
      <c r="F107" s="120"/>
      <c r="G107" s="131"/>
      <c r="H107" s="139"/>
      <c r="I107" s="120"/>
      <c r="J107" s="131"/>
      <c r="K107" s="136"/>
      <c r="L107" s="139"/>
      <c r="M107" s="120"/>
      <c r="N107" s="131"/>
      <c r="O107" s="136"/>
      <c r="P107" s="139"/>
      <c r="Q107" s="120"/>
      <c r="R107" s="131"/>
      <c r="S107" s="136"/>
    </row>
    <row r="108" spans="2:19" ht="27.75" hidden="1" customHeight="1" outlineLevel="1" x14ac:dyDescent="0.35">
      <c r="B108" s="770"/>
      <c r="C108" s="770"/>
      <c r="D108" s="307" t="s">
        <v>366</v>
      </c>
      <c r="E108" s="307" t="s">
        <v>367</v>
      </c>
      <c r="F108" s="298" t="s">
        <v>370</v>
      </c>
      <c r="G108" s="298" t="s">
        <v>371</v>
      </c>
      <c r="H108" s="307" t="s">
        <v>366</v>
      </c>
      <c r="I108" s="298" t="s">
        <v>367</v>
      </c>
      <c r="J108" s="298" t="s">
        <v>370</v>
      </c>
      <c r="K108" s="318" t="s">
        <v>371</v>
      </c>
      <c r="L108" s="307" t="s">
        <v>366</v>
      </c>
      <c r="M108" s="298" t="s">
        <v>367</v>
      </c>
      <c r="N108" s="298" t="s">
        <v>370</v>
      </c>
      <c r="O108" s="318" t="s">
        <v>371</v>
      </c>
      <c r="P108" s="307" t="s">
        <v>366</v>
      </c>
      <c r="Q108" s="298" t="s">
        <v>367</v>
      </c>
      <c r="R108" s="298" t="s">
        <v>370</v>
      </c>
      <c r="S108" s="318" t="s">
        <v>371</v>
      </c>
    </row>
    <row r="109" spans="2:19" ht="27.75" hidden="1" customHeight="1" outlineLevel="1" x14ac:dyDescent="0.35">
      <c r="B109" s="770"/>
      <c r="C109" s="770"/>
      <c r="D109" s="137"/>
      <c r="E109" s="139"/>
      <c r="F109" s="120"/>
      <c r="G109" s="131"/>
      <c r="H109" s="139"/>
      <c r="I109" s="120"/>
      <c r="J109" s="131"/>
      <c r="K109" s="136"/>
      <c r="L109" s="139"/>
      <c r="M109" s="120"/>
      <c r="N109" s="131"/>
      <c r="O109" s="136"/>
      <c r="P109" s="139"/>
      <c r="Q109" s="120"/>
      <c r="R109" s="131"/>
      <c r="S109" s="136"/>
    </row>
    <row r="110" spans="2:19" ht="27.75" hidden="1" customHeight="1" outlineLevel="1" x14ac:dyDescent="0.35">
      <c r="B110" s="770"/>
      <c r="C110" s="770"/>
      <c r="D110" s="307" t="s">
        <v>366</v>
      </c>
      <c r="E110" s="307" t="s">
        <v>367</v>
      </c>
      <c r="F110" s="298" t="s">
        <v>370</v>
      </c>
      <c r="G110" s="298" t="s">
        <v>371</v>
      </c>
      <c r="H110" s="307" t="s">
        <v>366</v>
      </c>
      <c r="I110" s="298" t="s">
        <v>367</v>
      </c>
      <c r="J110" s="298" t="s">
        <v>370</v>
      </c>
      <c r="K110" s="318" t="s">
        <v>371</v>
      </c>
      <c r="L110" s="307" t="s">
        <v>366</v>
      </c>
      <c r="M110" s="298" t="s">
        <v>367</v>
      </c>
      <c r="N110" s="298" t="s">
        <v>370</v>
      </c>
      <c r="O110" s="318" t="s">
        <v>371</v>
      </c>
      <c r="P110" s="307" t="s">
        <v>366</v>
      </c>
      <c r="Q110" s="298" t="s">
        <v>367</v>
      </c>
      <c r="R110" s="298" t="s">
        <v>370</v>
      </c>
      <c r="S110" s="318" t="s">
        <v>371</v>
      </c>
    </row>
    <row r="111" spans="2:19" ht="27.75" hidden="1" customHeight="1" outlineLevel="1" x14ac:dyDescent="0.35">
      <c r="B111" s="771"/>
      <c r="C111" s="771"/>
      <c r="D111" s="137"/>
      <c r="E111" s="139"/>
      <c r="F111" s="120"/>
      <c r="G111" s="131"/>
      <c r="H111" s="139"/>
      <c r="I111" s="120"/>
      <c r="J111" s="131"/>
      <c r="K111" s="136"/>
      <c r="L111" s="139"/>
      <c r="M111" s="120"/>
      <c r="N111" s="131"/>
      <c r="O111" s="136"/>
      <c r="P111" s="139"/>
      <c r="Q111" s="120"/>
      <c r="R111" s="131"/>
      <c r="S111" s="136"/>
    </row>
    <row r="112" spans="2:19" ht="26.25" hidden="1" customHeight="1" collapsed="1" x14ac:dyDescent="0.35">
      <c r="B112" s="814" t="s">
        <v>372</v>
      </c>
      <c r="C112" s="820" t="s">
        <v>373</v>
      </c>
      <c r="D112" s="308" t="s">
        <v>374</v>
      </c>
      <c r="E112" s="310" t="s">
        <v>375</v>
      </c>
      <c r="F112" s="308" t="s">
        <v>298</v>
      </c>
      <c r="G112" s="308" t="s">
        <v>376</v>
      </c>
      <c r="H112" s="310" t="s">
        <v>374</v>
      </c>
      <c r="I112" s="308" t="s">
        <v>375</v>
      </c>
      <c r="J112" s="308" t="s">
        <v>298</v>
      </c>
      <c r="K112" s="309" t="s">
        <v>376</v>
      </c>
      <c r="L112" s="308" t="s">
        <v>374</v>
      </c>
      <c r="M112" s="308" t="s">
        <v>375</v>
      </c>
      <c r="N112" s="308" t="s">
        <v>298</v>
      </c>
      <c r="O112" s="309" t="s">
        <v>376</v>
      </c>
      <c r="P112" s="308" t="s">
        <v>374</v>
      </c>
      <c r="Q112" s="308" t="s">
        <v>375</v>
      </c>
      <c r="R112" s="308" t="s">
        <v>298</v>
      </c>
      <c r="S112" s="309" t="s">
        <v>376</v>
      </c>
    </row>
    <row r="113" spans="2:19" ht="32.25" hidden="1" customHeight="1" x14ac:dyDescent="0.35">
      <c r="B113" s="815"/>
      <c r="C113" s="821"/>
      <c r="D113" s="117">
        <v>0</v>
      </c>
      <c r="E113" s="313" t="s">
        <v>444</v>
      </c>
      <c r="F113" s="119" t="s">
        <v>478</v>
      </c>
      <c r="G113" s="119" t="s">
        <v>565</v>
      </c>
      <c r="H113" s="313">
        <v>31</v>
      </c>
      <c r="I113" s="119" t="s">
        <v>444</v>
      </c>
      <c r="J113" s="119" t="s">
        <v>478</v>
      </c>
      <c r="K113" s="119" t="s">
        <v>565</v>
      </c>
      <c r="L113" s="119">
        <v>35</v>
      </c>
      <c r="M113" s="119" t="s">
        <v>444</v>
      </c>
      <c r="N113" s="119" t="s">
        <v>478</v>
      </c>
      <c r="O113" s="119" t="s">
        <v>534</v>
      </c>
      <c r="P113" s="119">
        <v>42</v>
      </c>
      <c r="Q113" s="119" t="s">
        <v>444</v>
      </c>
      <c r="R113" s="119" t="s">
        <v>478</v>
      </c>
      <c r="S113" s="133" t="s">
        <v>548</v>
      </c>
    </row>
    <row r="114" spans="2:19" ht="32.25" customHeight="1" x14ac:dyDescent="0.35">
      <c r="B114" s="815"/>
      <c r="C114" s="814" t="s">
        <v>377</v>
      </c>
      <c r="D114" s="298" t="s">
        <v>378</v>
      </c>
      <c r="E114" s="298" t="s">
        <v>379</v>
      </c>
      <c r="F114" s="692"/>
      <c r="G114" s="693" t="s">
        <v>380</v>
      </c>
      <c r="H114" s="298" t="s">
        <v>378</v>
      </c>
      <c r="I114" s="692" t="s">
        <v>379</v>
      </c>
      <c r="J114" s="693"/>
      <c r="K114" s="298" t="s">
        <v>380</v>
      </c>
      <c r="L114" s="298" t="s">
        <v>378</v>
      </c>
      <c r="M114" s="692" t="s">
        <v>379</v>
      </c>
      <c r="N114" s="693"/>
      <c r="O114" s="298" t="s">
        <v>380</v>
      </c>
      <c r="P114" s="298" t="s">
        <v>378</v>
      </c>
      <c r="Q114" s="298" t="s">
        <v>379</v>
      </c>
      <c r="R114" s="692" t="s">
        <v>379</v>
      </c>
      <c r="S114" s="693"/>
    </row>
    <row r="115" spans="2:19" ht="23.25" customHeight="1" x14ac:dyDescent="0.35">
      <c r="B115" s="815"/>
      <c r="C115" s="815"/>
      <c r="D115" s="141"/>
      <c r="E115" s="142"/>
      <c r="F115" s="694"/>
      <c r="G115" s="695"/>
      <c r="H115" s="142"/>
      <c r="I115" s="694"/>
      <c r="J115" s="695"/>
      <c r="K115" s="340"/>
      <c r="L115" s="142"/>
      <c r="M115" s="694"/>
      <c r="N115" s="695"/>
      <c r="O115" s="340"/>
      <c r="P115" s="142"/>
      <c r="Q115" s="108"/>
      <c r="R115" s="694"/>
      <c r="S115" s="695"/>
    </row>
    <row r="116" spans="2:19" ht="23.25" customHeight="1" outlineLevel="1" x14ac:dyDescent="0.35">
      <c r="B116" s="815"/>
      <c r="C116" s="815"/>
      <c r="D116" s="298" t="s">
        <v>378</v>
      </c>
      <c r="E116" s="298" t="s">
        <v>379</v>
      </c>
      <c r="F116" s="692"/>
      <c r="G116" s="693" t="s">
        <v>380</v>
      </c>
      <c r="H116" s="298" t="s">
        <v>378</v>
      </c>
      <c r="I116" s="692" t="s">
        <v>379</v>
      </c>
      <c r="J116" s="693"/>
      <c r="K116" s="337" t="s">
        <v>380</v>
      </c>
      <c r="L116" s="298" t="s">
        <v>378</v>
      </c>
      <c r="M116" s="692" t="s">
        <v>379</v>
      </c>
      <c r="N116" s="693"/>
      <c r="O116" s="298" t="s">
        <v>380</v>
      </c>
      <c r="P116" s="298" t="s">
        <v>378</v>
      </c>
      <c r="Q116" s="298" t="s">
        <v>379</v>
      </c>
      <c r="R116" s="692" t="s">
        <v>379</v>
      </c>
      <c r="S116" s="693"/>
    </row>
    <row r="117" spans="2:19" ht="23.25" customHeight="1" outlineLevel="1" x14ac:dyDescent="0.35">
      <c r="B117" s="815"/>
      <c r="C117" s="815"/>
      <c r="D117" s="141"/>
      <c r="E117" s="142"/>
      <c r="F117" s="694"/>
      <c r="G117" s="695"/>
      <c r="H117" s="142"/>
      <c r="I117" s="694"/>
      <c r="J117" s="695"/>
      <c r="K117" s="340"/>
      <c r="L117" s="142"/>
      <c r="M117" s="694"/>
      <c r="N117" s="695"/>
      <c r="O117" s="340"/>
      <c r="P117" s="142"/>
      <c r="Q117" s="108"/>
      <c r="R117" s="694"/>
      <c r="S117" s="695"/>
    </row>
    <row r="118" spans="2:19" ht="23.25" customHeight="1" outlineLevel="1" x14ac:dyDescent="0.35">
      <c r="B118" s="815"/>
      <c r="C118" s="815"/>
      <c r="D118" s="298" t="s">
        <v>378</v>
      </c>
      <c r="E118" s="298" t="s">
        <v>379</v>
      </c>
      <c r="F118" s="692"/>
      <c r="G118" s="693" t="s">
        <v>380</v>
      </c>
      <c r="H118" s="298" t="s">
        <v>378</v>
      </c>
      <c r="I118" s="692" t="s">
        <v>379</v>
      </c>
      <c r="J118" s="693"/>
      <c r="K118" s="337" t="s">
        <v>380</v>
      </c>
      <c r="L118" s="298" t="s">
        <v>378</v>
      </c>
      <c r="M118" s="692" t="s">
        <v>379</v>
      </c>
      <c r="N118" s="693"/>
      <c r="O118" s="298" t="s">
        <v>380</v>
      </c>
      <c r="P118" s="298" t="s">
        <v>378</v>
      </c>
      <c r="Q118" s="298" t="s">
        <v>379</v>
      </c>
      <c r="R118" s="692" t="s">
        <v>379</v>
      </c>
      <c r="S118" s="693"/>
    </row>
    <row r="119" spans="2:19" ht="23.25" customHeight="1" outlineLevel="1" x14ac:dyDescent="0.35">
      <c r="B119" s="815"/>
      <c r="C119" s="815"/>
      <c r="D119" s="141"/>
      <c r="E119" s="142"/>
      <c r="F119" s="694"/>
      <c r="G119" s="695"/>
      <c r="H119" s="142"/>
      <c r="I119" s="694"/>
      <c r="J119" s="695"/>
      <c r="K119" s="340"/>
      <c r="L119" s="142"/>
      <c r="M119" s="694"/>
      <c r="N119" s="695"/>
      <c r="O119" s="340"/>
      <c r="P119" s="142"/>
      <c r="Q119" s="108"/>
      <c r="R119" s="694"/>
      <c r="S119" s="695"/>
    </row>
    <row r="120" spans="2:19" ht="23.25" customHeight="1" outlineLevel="1" x14ac:dyDescent="0.35">
      <c r="B120" s="815"/>
      <c r="C120" s="815"/>
      <c r="D120" s="298" t="s">
        <v>378</v>
      </c>
      <c r="E120" s="298" t="s">
        <v>379</v>
      </c>
      <c r="F120" s="692"/>
      <c r="G120" s="693" t="s">
        <v>380</v>
      </c>
      <c r="H120" s="298" t="s">
        <v>378</v>
      </c>
      <c r="I120" s="692" t="s">
        <v>379</v>
      </c>
      <c r="J120" s="693"/>
      <c r="K120" s="337" t="s">
        <v>380</v>
      </c>
      <c r="L120" s="298" t="s">
        <v>378</v>
      </c>
      <c r="M120" s="692" t="s">
        <v>379</v>
      </c>
      <c r="N120" s="693"/>
      <c r="O120" s="298" t="s">
        <v>380</v>
      </c>
      <c r="P120" s="298" t="s">
        <v>378</v>
      </c>
      <c r="Q120" s="298" t="s">
        <v>379</v>
      </c>
      <c r="R120" s="692" t="s">
        <v>379</v>
      </c>
      <c r="S120" s="693"/>
    </row>
    <row r="121" spans="2:19" ht="23.25" customHeight="1" outlineLevel="1" x14ac:dyDescent="0.35">
      <c r="B121" s="816"/>
      <c r="C121" s="816"/>
      <c r="D121" s="141"/>
      <c r="E121" s="142"/>
      <c r="F121" s="694"/>
      <c r="G121" s="695"/>
      <c r="H121" s="142"/>
      <c r="I121" s="694"/>
      <c r="J121" s="695"/>
      <c r="K121" s="340"/>
      <c r="L121" s="142"/>
      <c r="M121" s="694"/>
      <c r="N121" s="695"/>
      <c r="O121" s="340"/>
      <c r="P121" s="142"/>
      <c r="Q121" s="108"/>
      <c r="R121" s="694"/>
      <c r="S121" s="695"/>
    </row>
    <row r="122" spans="2:19" ht="15" thickBot="1" x14ac:dyDescent="0.4">
      <c r="B122" s="97"/>
      <c r="C122" s="97"/>
    </row>
    <row r="123" spans="2:19" ht="15" thickBot="1" x14ac:dyDescent="0.4">
      <c r="B123" s="97"/>
      <c r="C123" s="97"/>
      <c r="D123" s="700" t="s">
        <v>299</v>
      </c>
      <c r="E123" s="701"/>
      <c r="F123" s="701"/>
      <c r="G123" s="702"/>
      <c r="H123" s="700" t="s">
        <v>300</v>
      </c>
      <c r="I123" s="701"/>
      <c r="J123" s="701"/>
      <c r="K123" s="702"/>
      <c r="L123" s="701" t="s">
        <v>301</v>
      </c>
      <c r="M123" s="701"/>
      <c r="N123" s="701"/>
      <c r="O123" s="701"/>
      <c r="P123" s="700" t="s">
        <v>302</v>
      </c>
      <c r="Q123" s="701"/>
      <c r="R123" s="701"/>
      <c r="S123" s="702"/>
    </row>
    <row r="124" spans="2:19" x14ac:dyDescent="0.35">
      <c r="B124" s="767" t="s">
        <v>381</v>
      </c>
      <c r="C124" s="767" t="s">
        <v>382</v>
      </c>
      <c r="D124" s="703" t="s">
        <v>383</v>
      </c>
      <c r="E124" s="704"/>
      <c r="F124" s="704"/>
      <c r="G124" s="705"/>
      <c r="H124" s="703" t="s">
        <v>383</v>
      </c>
      <c r="I124" s="704"/>
      <c r="J124" s="704"/>
      <c r="K124" s="705"/>
      <c r="L124" s="703" t="s">
        <v>383</v>
      </c>
      <c r="M124" s="704"/>
      <c r="N124" s="704"/>
      <c r="O124" s="705"/>
      <c r="P124" s="703" t="s">
        <v>383</v>
      </c>
      <c r="Q124" s="704"/>
      <c r="R124" s="704"/>
      <c r="S124" s="705"/>
    </row>
    <row r="125" spans="2:19" ht="45" customHeight="1" x14ac:dyDescent="0.35">
      <c r="B125" s="768"/>
      <c r="C125" s="768"/>
      <c r="D125" s="763"/>
      <c r="E125" s="764"/>
      <c r="F125" s="764"/>
      <c r="G125" s="765"/>
      <c r="H125" s="706" t="s">
        <v>436</v>
      </c>
      <c r="I125" s="707"/>
      <c r="J125" s="707"/>
      <c r="K125" s="708"/>
      <c r="L125" s="706"/>
      <c r="M125" s="707"/>
      <c r="N125" s="707"/>
      <c r="O125" s="708"/>
      <c r="P125" s="706"/>
      <c r="Q125" s="707"/>
      <c r="R125" s="707"/>
      <c r="S125" s="708"/>
    </row>
    <row r="126" spans="2:19" ht="32.25" customHeight="1" x14ac:dyDescent="0.35">
      <c r="B126" s="759" t="s">
        <v>384</v>
      </c>
      <c r="C126" s="759" t="s">
        <v>385</v>
      </c>
      <c r="D126" s="308" t="s">
        <v>386</v>
      </c>
      <c r="E126" s="308" t="s">
        <v>298</v>
      </c>
      <c r="F126" s="308" t="s">
        <v>319</v>
      </c>
      <c r="G126" s="308" t="s">
        <v>336</v>
      </c>
      <c r="H126" s="308" t="s">
        <v>386</v>
      </c>
      <c r="I126" s="308" t="s">
        <v>298</v>
      </c>
      <c r="J126" s="308" t="s">
        <v>319</v>
      </c>
      <c r="K126" s="308" t="s">
        <v>336</v>
      </c>
      <c r="L126" s="308" t="s">
        <v>386</v>
      </c>
      <c r="M126" s="308" t="s">
        <v>298</v>
      </c>
      <c r="N126" s="308" t="s">
        <v>319</v>
      </c>
      <c r="O126" s="308" t="s">
        <v>336</v>
      </c>
      <c r="P126" s="308" t="s">
        <v>386</v>
      </c>
      <c r="Q126" s="315" t="s">
        <v>298</v>
      </c>
      <c r="R126" s="298" t="s">
        <v>319</v>
      </c>
      <c r="S126" s="299" t="s">
        <v>336</v>
      </c>
    </row>
    <row r="127" spans="2:19" ht="23.25" customHeight="1" x14ac:dyDescent="0.35">
      <c r="B127" s="766"/>
      <c r="C127" s="760"/>
      <c r="D127" s="117">
        <v>0</v>
      </c>
      <c r="E127" s="119" t="s">
        <v>478</v>
      </c>
      <c r="F127" s="119" t="s">
        <v>473</v>
      </c>
      <c r="G127" s="119" t="s">
        <v>581</v>
      </c>
      <c r="H127" s="119">
        <v>8</v>
      </c>
      <c r="I127" s="119" t="s">
        <v>478</v>
      </c>
      <c r="J127" s="119" t="s">
        <v>473</v>
      </c>
      <c r="K127" s="119"/>
      <c r="L127" s="119">
        <v>9</v>
      </c>
      <c r="M127" s="119" t="s">
        <v>478</v>
      </c>
      <c r="N127" s="119" t="s">
        <v>473</v>
      </c>
      <c r="O127" s="119"/>
      <c r="P127" s="119">
        <v>12</v>
      </c>
      <c r="Q127" s="147" t="s">
        <v>478</v>
      </c>
      <c r="R127" s="119" t="s">
        <v>468</v>
      </c>
      <c r="S127" s="314"/>
    </row>
    <row r="128" spans="2:19" ht="29.25" customHeight="1" x14ac:dyDescent="0.35">
      <c r="B128" s="766"/>
      <c r="C128" s="759" t="s">
        <v>387</v>
      </c>
      <c r="D128" s="298" t="s">
        <v>388</v>
      </c>
      <c r="E128" s="692" t="s">
        <v>389</v>
      </c>
      <c r="F128" s="693"/>
      <c r="G128" s="308" t="s">
        <v>390</v>
      </c>
      <c r="H128" s="298" t="s">
        <v>388</v>
      </c>
      <c r="I128" s="692" t="s">
        <v>389</v>
      </c>
      <c r="J128" s="693"/>
      <c r="K128" s="308" t="s">
        <v>390</v>
      </c>
      <c r="L128" s="298" t="s">
        <v>388</v>
      </c>
      <c r="M128" s="692" t="s">
        <v>389</v>
      </c>
      <c r="N128" s="693"/>
      <c r="O128" s="308" t="s">
        <v>390</v>
      </c>
      <c r="P128" s="298" t="s">
        <v>388</v>
      </c>
      <c r="Q128" s="692" t="s">
        <v>389</v>
      </c>
      <c r="R128" s="693"/>
      <c r="S128" s="299" t="s">
        <v>390</v>
      </c>
    </row>
    <row r="129" spans="2:19" ht="39" customHeight="1" x14ac:dyDescent="0.35">
      <c r="B129" s="760"/>
      <c r="C129" s="760"/>
      <c r="D129" s="141"/>
      <c r="E129" s="810"/>
      <c r="F129" s="819"/>
      <c r="G129" s="142"/>
      <c r="H129" s="142"/>
      <c r="I129" s="810"/>
      <c r="J129" s="819"/>
      <c r="K129" s="142"/>
      <c r="L129" s="142"/>
      <c r="M129" s="810"/>
      <c r="N129" s="819"/>
      <c r="O129" s="142"/>
      <c r="P129" s="142">
        <v>12</v>
      </c>
      <c r="Q129" s="694" t="s">
        <v>406</v>
      </c>
      <c r="R129" s="695"/>
      <c r="S129" s="110" t="s">
        <v>502</v>
      </c>
    </row>
    <row r="133" spans="2:19" hidden="1" x14ac:dyDescent="0.35"/>
    <row r="134" spans="2:19" hidden="1" x14ac:dyDescent="0.35"/>
    <row r="135" spans="2:19" hidden="1" x14ac:dyDescent="0.35">
      <c r="D135" s="85" t="s">
        <v>391</v>
      </c>
    </row>
    <row r="136" spans="2:19" hidden="1" x14ac:dyDescent="0.35">
      <c r="D136" s="85" t="s">
        <v>392</v>
      </c>
      <c r="E136" s="321" t="s">
        <v>393</v>
      </c>
      <c r="F136" s="321" t="s">
        <v>394</v>
      </c>
      <c r="H136" s="85" t="s">
        <v>395</v>
      </c>
      <c r="I136" s="335" t="s">
        <v>396</v>
      </c>
    </row>
    <row r="137" spans="2:19" hidden="1" x14ac:dyDescent="0.35">
      <c r="D137" s="85" t="s">
        <v>397</v>
      </c>
      <c r="E137" s="321" t="s">
        <v>398</v>
      </c>
      <c r="F137" s="321" t="s">
        <v>399</v>
      </c>
      <c r="H137" s="85" t="s">
        <v>400</v>
      </c>
      <c r="I137" s="335" t="s">
        <v>401</v>
      </c>
    </row>
    <row r="138" spans="2:19" hidden="1" x14ac:dyDescent="0.35">
      <c r="D138" s="85" t="s">
        <v>402</v>
      </c>
      <c r="E138" s="321" t="s">
        <v>403</v>
      </c>
      <c r="F138" s="321" t="s">
        <v>404</v>
      </c>
      <c r="H138" s="85" t="s">
        <v>405</v>
      </c>
      <c r="I138" s="335" t="s">
        <v>406</v>
      </c>
    </row>
    <row r="139" spans="2:19" hidden="1" x14ac:dyDescent="0.35">
      <c r="D139" s="85" t="s">
        <v>407</v>
      </c>
      <c r="F139" s="321" t="s">
        <v>408</v>
      </c>
      <c r="G139" s="321" t="s">
        <v>766</v>
      </c>
      <c r="H139" s="85" t="s">
        <v>409</v>
      </c>
      <c r="I139" s="335" t="s">
        <v>410</v>
      </c>
      <c r="K139" s="335" t="s">
        <v>411</v>
      </c>
    </row>
    <row r="140" spans="2:19" hidden="1" x14ac:dyDescent="0.35">
      <c r="D140" s="85" t="s">
        <v>412</v>
      </c>
      <c r="F140" s="321" t="s">
        <v>413</v>
      </c>
      <c r="G140" s="321" t="s">
        <v>414</v>
      </c>
      <c r="H140" s="85" t="s">
        <v>415</v>
      </c>
      <c r="I140" s="335" t="s">
        <v>416</v>
      </c>
      <c r="K140" s="335" t="s">
        <v>417</v>
      </c>
      <c r="L140" s="85" t="s">
        <v>418</v>
      </c>
    </row>
    <row r="141" spans="2:19" hidden="1" x14ac:dyDescent="0.35">
      <c r="D141" s="85" t="s">
        <v>419</v>
      </c>
      <c r="E141" s="332" t="s">
        <v>420</v>
      </c>
      <c r="G141" s="321" t="s">
        <v>421</v>
      </c>
      <c r="H141" s="85" t="s">
        <v>422</v>
      </c>
      <c r="K141" s="335" t="s">
        <v>423</v>
      </c>
      <c r="L141" s="85" t="s">
        <v>424</v>
      </c>
    </row>
    <row r="142" spans="2:19" hidden="1" x14ac:dyDescent="0.35">
      <c r="D142" s="85" t="s">
        <v>425</v>
      </c>
      <c r="E142" s="333" t="s">
        <v>426</v>
      </c>
      <c r="K142" s="335" t="s">
        <v>427</v>
      </c>
      <c r="L142" s="85" t="s">
        <v>428</v>
      </c>
    </row>
    <row r="143" spans="2:19" hidden="1" x14ac:dyDescent="0.35">
      <c r="E143" s="334" t="s">
        <v>429</v>
      </c>
      <c r="H143" s="85" t="s">
        <v>430</v>
      </c>
      <c r="K143" s="335" t="s">
        <v>431</v>
      </c>
      <c r="L143" s="85" t="s">
        <v>432</v>
      </c>
    </row>
    <row r="144" spans="2:19" hidden="1" x14ac:dyDescent="0.35">
      <c r="H144" s="85" t="s">
        <v>433</v>
      </c>
      <c r="K144" s="335" t="s">
        <v>434</v>
      </c>
      <c r="L144" s="85" t="s">
        <v>435</v>
      </c>
    </row>
    <row r="145" spans="2:12" hidden="1" x14ac:dyDescent="0.35">
      <c r="H145" s="85" t="s">
        <v>436</v>
      </c>
      <c r="K145" s="335" t="s">
        <v>437</v>
      </c>
      <c r="L145" s="85" t="s">
        <v>438</v>
      </c>
    </row>
    <row r="146" spans="2:12" hidden="1" x14ac:dyDescent="0.35">
      <c r="B146" s="85" t="s">
        <v>439</v>
      </c>
      <c r="C146" s="85" t="s">
        <v>440</v>
      </c>
      <c r="D146" s="85" t="s">
        <v>439</v>
      </c>
      <c r="G146" s="321" t="s">
        <v>441</v>
      </c>
      <c r="H146" s="85" t="s">
        <v>442</v>
      </c>
      <c r="J146" s="335" t="s">
        <v>275</v>
      </c>
      <c r="K146" s="335" t="s">
        <v>443</v>
      </c>
      <c r="L146" s="85" t="s">
        <v>444</v>
      </c>
    </row>
    <row r="147" spans="2:12" hidden="1" x14ac:dyDescent="0.35">
      <c r="B147" s="85">
        <v>1</v>
      </c>
      <c r="C147" s="85" t="s">
        <v>445</v>
      </c>
      <c r="D147" s="85" t="s">
        <v>446</v>
      </c>
      <c r="E147" s="321" t="s">
        <v>336</v>
      </c>
      <c r="F147" s="321" t="s">
        <v>11</v>
      </c>
      <c r="G147" s="321" t="s">
        <v>447</v>
      </c>
      <c r="H147" s="85" t="s">
        <v>448</v>
      </c>
      <c r="J147" s="335" t="s">
        <v>423</v>
      </c>
      <c r="K147" s="335" t="s">
        <v>449</v>
      </c>
    </row>
    <row r="148" spans="2:12" hidden="1" x14ac:dyDescent="0.35">
      <c r="B148" s="85">
        <v>2</v>
      </c>
      <c r="C148" s="85" t="s">
        <v>450</v>
      </c>
      <c r="D148" s="85" t="s">
        <v>451</v>
      </c>
      <c r="E148" s="321" t="s">
        <v>319</v>
      </c>
      <c r="F148" s="321" t="s">
        <v>18</v>
      </c>
      <c r="G148" s="321" t="s">
        <v>452</v>
      </c>
      <c r="J148" s="335" t="s">
        <v>453</v>
      </c>
      <c r="K148" s="335" t="s">
        <v>454</v>
      </c>
    </row>
    <row r="149" spans="2:12" hidden="1" x14ac:dyDescent="0.35">
      <c r="B149" s="85">
        <v>3</v>
      </c>
      <c r="C149" s="85" t="s">
        <v>455</v>
      </c>
      <c r="D149" s="85" t="s">
        <v>456</v>
      </c>
      <c r="E149" s="321" t="s">
        <v>298</v>
      </c>
      <c r="G149" s="321" t="s">
        <v>457</v>
      </c>
      <c r="J149" s="335" t="s">
        <v>458</v>
      </c>
      <c r="K149" s="335" t="s">
        <v>459</v>
      </c>
    </row>
    <row r="150" spans="2:12" hidden="1" x14ac:dyDescent="0.35">
      <c r="B150" s="85">
        <v>4</v>
      </c>
      <c r="C150" s="85" t="s">
        <v>448</v>
      </c>
      <c r="H150" s="85" t="s">
        <v>460</v>
      </c>
      <c r="I150" s="335" t="s">
        <v>461</v>
      </c>
      <c r="J150" s="335" t="s">
        <v>462</v>
      </c>
      <c r="K150" s="335" t="s">
        <v>463</v>
      </c>
    </row>
    <row r="151" spans="2:12" hidden="1" x14ac:dyDescent="0.35">
      <c r="D151" s="85" t="s">
        <v>457</v>
      </c>
      <c r="H151" s="85" t="s">
        <v>464</v>
      </c>
      <c r="I151" s="335" t="s">
        <v>465</v>
      </c>
      <c r="J151" s="335" t="s">
        <v>466</v>
      </c>
      <c r="K151" s="335" t="s">
        <v>467</v>
      </c>
    </row>
    <row r="152" spans="2:12" hidden="1" x14ac:dyDescent="0.35">
      <c r="D152" s="85" t="s">
        <v>468</v>
      </c>
      <c r="H152" s="85" t="s">
        <v>469</v>
      </c>
      <c r="I152" s="335" t="s">
        <v>470</v>
      </c>
      <c r="J152" s="335" t="s">
        <v>471</v>
      </c>
      <c r="K152" s="335" t="s">
        <v>472</v>
      </c>
    </row>
    <row r="153" spans="2:12" hidden="1" x14ac:dyDescent="0.35">
      <c r="D153" s="85" t="s">
        <v>473</v>
      </c>
      <c r="H153" s="85" t="s">
        <v>474</v>
      </c>
      <c r="J153" s="335" t="s">
        <v>475</v>
      </c>
      <c r="K153" s="335" t="s">
        <v>476</v>
      </c>
    </row>
    <row r="154" spans="2:12" hidden="1" x14ac:dyDescent="0.35">
      <c r="H154" s="85" t="s">
        <v>477</v>
      </c>
      <c r="J154" s="335" t="s">
        <v>478</v>
      </c>
    </row>
    <row r="155" spans="2:12" ht="72.5" hidden="1" x14ac:dyDescent="0.35">
      <c r="D155" s="146" t="s">
        <v>479</v>
      </c>
      <c r="E155" s="321" t="s">
        <v>480</v>
      </c>
      <c r="F155" s="321" t="s">
        <v>481</v>
      </c>
      <c r="G155" s="321" t="s">
        <v>482</v>
      </c>
      <c r="H155" s="85" t="s">
        <v>483</v>
      </c>
      <c r="I155" s="335" t="s">
        <v>484</v>
      </c>
      <c r="J155" s="335" t="s">
        <v>485</v>
      </c>
      <c r="K155" s="335" t="s">
        <v>486</v>
      </c>
    </row>
    <row r="156" spans="2:12" ht="101.5" hidden="1" x14ac:dyDescent="0.35">
      <c r="B156" s="85" t="s">
        <v>587</v>
      </c>
      <c r="C156" s="85" t="s">
        <v>586</v>
      </c>
      <c r="D156" s="146" t="s">
        <v>487</v>
      </c>
      <c r="E156" s="321" t="s">
        <v>488</v>
      </c>
      <c r="F156" s="321" t="s">
        <v>489</v>
      </c>
      <c r="G156" s="321" t="s">
        <v>490</v>
      </c>
      <c r="H156" s="85" t="s">
        <v>491</v>
      </c>
      <c r="I156" s="335" t="s">
        <v>492</v>
      </c>
      <c r="J156" s="335" t="s">
        <v>493</v>
      </c>
      <c r="K156" s="335" t="s">
        <v>494</v>
      </c>
    </row>
    <row r="157" spans="2:12" ht="72.5" hidden="1" x14ac:dyDescent="0.35">
      <c r="B157" s="85" t="s">
        <v>588</v>
      </c>
      <c r="C157" s="85" t="s">
        <v>585</v>
      </c>
      <c r="D157" s="146" t="s">
        <v>495</v>
      </c>
      <c r="E157" s="321" t="s">
        <v>496</v>
      </c>
      <c r="F157" s="321" t="s">
        <v>497</v>
      </c>
      <c r="G157" s="321" t="s">
        <v>498</v>
      </c>
      <c r="H157" s="85" t="s">
        <v>499</v>
      </c>
      <c r="I157" s="335" t="s">
        <v>500</v>
      </c>
      <c r="J157" s="335" t="s">
        <v>501</v>
      </c>
      <c r="K157" s="335" t="s">
        <v>502</v>
      </c>
    </row>
    <row r="158" spans="2:12" hidden="1" x14ac:dyDescent="0.35">
      <c r="B158" s="85" t="s">
        <v>589</v>
      </c>
      <c r="C158" s="85" t="s">
        <v>584</v>
      </c>
      <c r="F158" s="321" t="s">
        <v>503</v>
      </c>
      <c r="G158" s="321" t="s">
        <v>504</v>
      </c>
      <c r="H158" s="85" t="s">
        <v>505</v>
      </c>
      <c r="I158" s="335" t="s">
        <v>506</v>
      </c>
      <c r="J158" s="335" t="s">
        <v>507</v>
      </c>
      <c r="K158" s="335" t="s">
        <v>508</v>
      </c>
    </row>
    <row r="159" spans="2:12" hidden="1" x14ac:dyDescent="0.35">
      <c r="B159" s="85" t="s">
        <v>590</v>
      </c>
      <c r="G159" s="321" t="s">
        <v>509</v>
      </c>
      <c r="H159" s="85" t="s">
        <v>510</v>
      </c>
      <c r="I159" s="335" t="s">
        <v>511</v>
      </c>
      <c r="J159" s="335" t="s">
        <v>512</v>
      </c>
      <c r="K159" s="335" t="s">
        <v>513</v>
      </c>
    </row>
    <row r="160" spans="2:12" hidden="1" x14ac:dyDescent="0.35">
      <c r="C160" s="85" t="s">
        <v>514</v>
      </c>
      <c r="J160" s="335" t="s">
        <v>515</v>
      </c>
    </row>
    <row r="161" spans="2:10" hidden="1" x14ac:dyDescent="0.35">
      <c r="C161" s="85" t="s">
        <v>516</v>
      </c>
      <c r="I161" s="335" t="s">
        <v>517</v>
      </c>
      <c r="J161" s="335" t="s">
        <v>518</v>
      </c>
    </row>
    <row r="162" spans="2:10" hidden="1" x14ac:dyDescent="0.35">
      <c r="B162" s="148" t="s">
        <v>591</v>
      </c>
      <c r="C162" s="85" t="s">
        <v>519</v>
      </c>
      <c r="I162" s="335" t="s">
        <v>520</v>
      </c>
      <c r="J162" s="335" t="s">
        <v>521</v>
      </c>
    </row>
    <row r="163" spans="2:10" hidden="1" x14ac:dyDescent="0.35">
      <c r="B163" s="148" t="s">
        <v>29</v>
      </c>
      <c r="C163" s="85" t="s">
        <v>522</v>
      </c>
      <c r="D163" s="85" t="s">
        <v>523</v>
      </c>
      <c r="E163" s="321" t="s">
        <v>524</v>
      </c>
      <c r="I163" s="335" t="s">
        <v>525</v>
      </c>
      <c r="J163" s="335" t="s">
        <v>275</v>
      </c>
    </row>
    <row r="164" spans="2:10" hidden="1" x14ac:dyDescent="0.35">
      <c r="B164" s="148" t="s">
        <v>16</v>
      </c>
      <c r="D164" s="85" t="s">
        <v>526</v>
      </c>
      <c r="E164" s="321" t="s">
        <v>527</v>
      </c>
      <c r="H164" s="85" t="s">
        <v>400</v>
      </c>
      <c r="I164" s="335" t="s">
        <v>528</v>
      </c>
    </row>
    <row r="165" spans="2:10" hidden="1" x14ac:dyDescent="0.35">
      <c r="B165" s="148" t="s">
        <v>34</v>
      </c>
      <c r="D165" s="85" t="s">
        <v>529</v>
      </c>
      <c r="E165" s="321" t="s">
        <v>767</v>
      </c>
      <c r="H165" s="85" t="s">
        <v>409</v>
      </c>
      <c r="I165" s="335" t="s">
        <v>530</v>
      </c>
      <c r="J165" s="335" t="s">
        <v>531</v>
      </c>
    </row>
    <row r="166" spans="2:10" hidden="1" x14ac:dyDescent="0.35">
      <c r="B166" s="148" t="s">
        <v>592</v>
      </c>
      <c r="C166" s="85" t="s">
        <v>532</v>
      </c>
      <c r="D166" s="85" t="s">
        <v>533</v>
      </c>
      <c r="H166" s="85" t="s">
        <v>415</v>
      </c>
      <c r="I166" s="335" t="s">
        <v>534</v>
      </c>
      <c r="J166" s="335" t="s">
        <v>768</v>
      </c>
    </row>
    <row r="167" spans="2:10" hidden="1" x14ac:dyDescent="0.35">
      <c r="B167" s="148" t="s">
        <v>593</v>
      </c>
      <c r="C167" s="85" t="s">
        <v>535</v>
      </c>
      <c r="H167" s="85" t="s">
        <v>422</v>
      </c>
      <c r="I167" s="335" t="s">
        <v>536</v>
      </c>
    </row>
    <row r="168" spans="2:10" hidden="1" x14ac:dyDescent="0.35">
      <c r="B168" s="148" t="s">
        <v>594</v>
      </c>
      <c r="C168" s="85" t="s">
        <v>537</v>
      </c>
      <c r="E168" s="321" t="s">
        <v>538</v>
      </c>
      <c r="H168" s="85" t="s">
        <v>539</v>
      </c>
      <c r="I168" s="335" t="s">
        <v>540</v>
      </c>
    </row>
    <row r="169" spans="2:10" hidden="1" x14ac:dyDescent="0.35">
      <c r="B169" s="148" t="s">
        <v>595</v>
      </c>
      <c r="C169" s="85" t="s">
        <v>541</v>
      </c>
      <c r="E169" s="321" t="s">
        <v>542</v>
      </c>
      <c r="H169" s="85" t="s">
        <v>543</v>
      </c>
      <c r="I169" s="335" t="s">
        <v>544</v>
      </c>
    </row>
    <row r="170" spans="2:10" hidden="1" x14ac:dyDescent="0.35">
      <c r="B170" s="148" t="s">
        <v>596</v>
      </c>
      <c r="C170" s="85" t="s">
        <v>545</v>
      </c>
      <c r="E170" s="321" t="s">
        <v>546</v>
      </c>
      <c r="H170" s="85" t="s">
        <v>547</v>
      </c>
      <c r="I170" s="335" t="s">
        <v>548</v>
      </c>
    </row>
    <row r="171" spans="2:10" hidden="1" x14ac:dyDescent="0.35">
      <c r="B171" s="148" t="s">
        <v>597</v>
      </c>
      <c r="C171" s="85" t="s">
        <v>549</v>
      </c>
      <c r="E171" s="321" t="s">
        <v>550</v>
      </c>
      <c r="H171" s="85" t="s">
        <v>551</v>
      </c>
      <c r="I171" s="335" t="s">
        <v>552</v>
      </c>
    </row>
    <row r="172" spans="2:10" hidden="1" x14ac:dyDescent="0.35">
      <c r="B172" s="148" t="s">
        <v>598</v>
      </c>
      <c r="C172" s="85" t="s">
        <v>553</v>
      </c>
      <c r="E172" s="321" t="s">
        <v>554</v>
      </c>
      <c r="H172" s="85" t="s">
        <v>555</v>
      </c>
      <c r="I172" s="335" t="s">
        <v>556</v>
      </c>
    </row>
    <row r="173" spans="2:10" hidden="1" x14ac:dyDescent="0.35">
      <c r="B173" s="148" t="s">
        <v>599</v>
      </c>
      <c r="C173" s="85" t="s">
        <v>275</v>
      </c>
      <c r="E173" s="321" t="s">
        <v>557</v>
      </c>
      <c r="H173" s="85" t="s">
        <v>558</v>
      </c>
      <c r="I173" s="335" t="s">
        <v>559</v>
      </c>
    </row>
    <row r="174" spans="2:10" hidden="1" x14ac:dyDescent="0.35">
      <c r="B174" s="148" t="s">
        <v>600</v>
      </c>
      <c r="E174" s="321" t="s">
        <v>560</v>
      </c>
      <c r="H174" s="85" t="s">
        <v>561</v>
      </c>
      <c r="I174" s="335" t="s">
        <v>562</v>
      </c>
    </row>
    <row r="175" spans="2:10" hidden="1" x14ac:dyDescent="0.35">
      <c r="B175" s="148" t="s">
        <v>601</v>
      </c>
      <c r="E175" s="321" t="s">
        <v>563</v>
      </c>
      <c r="H175" s="85" t="s">
        <v>564</v>
      </c>
      <c r="I175" s="335" t="s">
        <v>565</v>
      </c>
    </row>
    <row r="176" spans="2:10" hidden="1" x14ac:dyDescent="0.35">
      <c r="B176" s="148" t="s">
        <v>602</v>
      </c>
      <c r="E176" s="321" t="s">
        <v>566</v>
      </c>
      <c r="H176" s="85" t="s">
        <v>567</v>
      </c>
      <c r="I176" s="335" t="s">
        <v>568</v>
      </c>
    </row>
    <row r="177" spans="2:9" hidden="1" x14ac:dyDescent="0.35">
      <c r="B177" s="148" t="s">
        <v>603</v>
      </c>
      <c r="H177" s="85" t="s">
        <v>569</v>
      </c>
      <c r="I177" s="335" t="s">
        <v>570</v>
      </c>
    </row>
    <row r="178" spans="2:9" hidden="1" x14ac:dyDescent="0.35">
      <c r="B178" s="148" t="s">
        <v>604</v>
      </c>
      <c r="H178" s="85" t="s">
        <v>571</v>
      </c>
    </row>
    <row r="179" spans="2:9" hidden="1" x14ac:dyDescent="0.35">
      <c r="B179" s="148" t="s">
        <v>605</v>
      </c>
      <c r="H179" s="85" t="s">
        <v>572</v>
      </c>
    </row>
    <row r="180" spans="2:9" hidden="1" x14ac:dyDescent="0.35">
      <c r="B180" s="148" t="s">
        <v>606</v>
      </c>
      <c r="H180" s="85" t="s">
        <v>573</v>
      </c>
    </row>
    <row r="181" spans="2:9" hidden="1" x14ac:dyDescent="0.35">
      <c r="B181" s="148" t="s">
        <v>607</v>
      </c>
      <c r="H181" s="85" t="s">
        <v>574</v>
      </c>
    </row>
    <row r="182" spans="2:9" hidden="1" x14ac:dyDescent="0.35">
      <c r="B182" s="148" t="s">
        <v>608</v>
      </c>
      <c r="D182" t="s">
        <v>575</v>
      </c>
      <c r="H182" s="85" t="s">
        <v>576</v>
      </c>
    </row>
    <row r="183" spans="2:9" hidden="1" x14ac:dyDescent="0.35">
      <c r="B183" s="148" t="s">
        <v>609</v>
      </c>
      <c r="D183" t="s">
        <v>577</v>
      </c>
      <c r="H183" s="85" t="s">
        <v>578</v>
      </c>
    </row>
    <row r="184" spans="2:9" hidden="1" x14ac:dyDescent="0.35">
      <c r="B184" s="148" t="s">
        <v>610</v>
      </c>
      <c r="D184" t="s">
        <v>579</v>
      </c>
      <c r="H184" s="85" t="s">
        <v>580</v>
      </c>
    </row>
    <row r="185" spans="2:9" hidden="1" x14ac:dyDescent="0.35">
      <c r="B185" s="148" t="s">
        <v>611</v>
      </c>
      <c r="D185" t="s">
        <v>577</v>
      </c>
      <c r="H185" s="85" t="s">
        <v>581</v>
      </c>
    </row>
    <row r="186" spans="2:9" hidden="1" x14ac:dyDescent="0.35">
      <c r="B186" s="148" t="s">
        <v>612</v>
      </c>
      <c r="D186" t="s">
        <v>582</v>
      </c>
    </row>
    <row r="187" spans="2:9" hidden="1" x14ac:dyDescent="0.35">
      <c r="B187" s="148" t="s">
        <v>613</v>
      </c>
      <c r="D187" t="s">
        <v>577</v>
      </c>
    </row>
    <row r="188" spans="2:9" hidden="1" x14ac:dyDescent="0.35">
      <c r="B188" s="148" t="s">
        <v>614</v>
      </c>
    </row>
    <row r="189" spans="2:9" hidden="1" x14ac:dyDescent="0.35">
      <c r="B189" s="148" t="s">
        <v>615</v>
      </c>
    </row>
    <row r="190" spans="2:9" hidden="1" x14ac:dyDescent="0.35">
      <c r="B190" s="148" t="s">
        <v>616</v>
      </c>
    </row>
    <row r="191" spans="2:9" hidden="1" x14ac:dyDescent="0.35">
      <c r="B191" s="148" t="s">
        <v>617</v>
      </c>
    </row>
    <row r="192" spans="2:9" hidden="1" x14ac:dyDescent="0.35">
      <c r="B192" s="148" t="s">
        <v>618</v>
      </c>
    </row>
    <row r="193" spans="2:2" hidden="1" x14ac:dyDescent="0.35">
      <c r="B193" s="148" t="s">
        <v>619</v>
      </c>
    </row>
    <row r="194" spans="2:2" hidden="1" x14ac:dyDescent="0.35">
      <c r="B194" s="148" t="s">
        <v>620</v>
      </c>
    </row>
    <row r="195" spans="2:2" hidden="1" x14ac:dyDescent="0.35">
      <c r="B195" s="148" t="s">
        <v>621</v>
      </c>
    </row>
    <row r="196" spans="2:2" hidden="1" x14ac:dyDescent="0.35">
      <c r="B196" s="148" t="s">
        <v>622</v>
      </c>
    </row>
    <row r="197" spans="2:2" hidden="1" x14ac:dyDescent="0.35">
      <c r="B197" s="148" t="s">
        <v>51</v>
      </c>
    </row>
    <row r="198" spans="2:2" hidden="1" x14ac:dyDescent="0.35">
      <c r="B198" s="148" t="s">
        <v>57</v>
      </c>
    </row>
    <row r="199" spans="2:2" hidden="1" x14ac:dyDescent="0.35">
      <c r="B199" s="148" t="s">
        <v>59</v>
      </c>
    </row>
    <row r="200" spans="2:2" hidden="1" x14ac:dyDescent="0.35">
      <c r="B200" s="148" t="s">
        <v>61</v>
      </c>
    </row>
    <row r="201" spans="2:2" hidden="1" x14ac:dyDescent="0.35">
      <c r="B201" s="148" t="s">
        <v>23</v>
      </c>
    </row>
    <row r="202" spans="2:2" hidden="1" x14ac:dyDescent="0.35">
      <c r="B202" s="148" t="s">
        <v>63</v>
      </c>
    </row>
    <row r="203" spans="2:2" hidden="1" x14ac:dyDescent="0.35">
      <c r="B203" s="148" t="s">
        <v>65</v>
      </c>
    </row>
    <row r="204" spans="2:2" hidden="1" x14ac:dyDescent="0.35">
      <c r="B204" s="148" t="s">
        <v>67</v>
      </c>
    </row>
    <row r="205" spans="2:2" hidden="1" x14ac:dyDescent="0.35">
      <c r="B205" s="148" t="s">
        <v>68</v>
      </c>
    </row>
    <row r="206" spans="2:2" hidden="1" x14ac:dyDescent="0.35">
      <c r="B206" s="148" t="s">
        <v>69</v>
      </c>
    </row>
    <row r="207" spans="2:2" hidden="1" x14ac:dyDescent="0.35">
      <c r="B207" s="148" t="s">
        <v>70</v>
      </c>
    </row>
    <row r="208" spans="2:2" hidden="1" x14ac:dyDescent="0.35">
      <c r="B208" s="148" t="s">
        <v>623</v>
      </c>
    </row>
    <row r="209" spans="2:2" hidden="1" x14ac:dyDescent="0.35">
      <c r="B209" s="148" t="s">
        <v>624</v>
      </c>
    </row>
    <row r="210" spans="2:2" hidden="1" x14ac:dyDescent="0.35">
      <c r="B210" s="148" t="s">
        <v>74</v>
      </c>
    </row>
    <row r="211" spans="2:2" hidden="1" x14ac:dyDescent="0.35">
      <c r="B211" s="148" t="s">
        <v>76</v>
      </c>
    </row>
    <row r="212" spans="2:2" hidden="1" x14ac:dyDescent="0.35">
      <c r="B212" s="148" t="s">
        <v>80</v>
      </c>
    </row>
    <row r="213" spans="2:2" hidden="1" x14ac:dyDescent="0.35">
      <c r="B213" s="148" t="s">
        <v>625</v>
      </c>
    </row>
    <row r="214" spans="2:2" hidden="1" x14ac:dyDescent="0.35">
      <c r="B214" s="148" t="s">
        <v>626</v>
      </c>
    </row>
    <row r="215" spans="2:2" hidden="1" x14ac:dyDescent="0.35">
      <c r="B215" s="148" t="s">
        <v>627</v>
      </c>
    </row>
    <row r="216" spans="2:2" hidden="1" x14ac:dyDescent="0.35">
      <c r="B216" s="148" t="s">
        <v>78</v>
      </c>
    </row>
    <row r="217" spans="2:2" hidden="1" x14ac:dyDescent="0.35">
      <c r="B217" s="148" t="s">
        <v>79</v>
      </c>
    </row>
    <row r="218" spans="2:2" hidden="1" x14ac:dyDescent="0.35">
      <c r="B218" s="148" t="s">
        <v>82</v>
      </c>
    </row>
    <row r="219" spans="2:2" hidden="1" x14ac:dyDescent="0.35">
      <c r="B219" s="148" t="s">
        <v>84</v>
      </c>
    </row>
    <row r="220" spans="2:2" hidden="1" x14ac:dyDescent="0.35">
      <c r="B220" s="148" t="s">
        <v>628</v>
      </c>
    </row>
    <row r="221" spans="2:2" hidden="1" x14ac:dyDescent="0.35">
      <c r="B221" s="148" t="s">
        <v>83</v>
      </c>
    </row>
    <row r="222" spans="2:2" hidden="1" x14ac:dyDescent="0.35">
      <c r="B222" s="148" t="s">
        <v>85</v>
      </c>
    </row>
    <row r="223" spans="2:2" hidden="1" x14ac:dyDescent="0.35">
      <c r="B223" s="148" t="s">
        <v>88</v>
      </c>
    </row>
    <row r="224" spans="2:2" hidden="1" x14ac:dyDescent="0.35">
      <c r="B224" s="148" t="s">
        <v>87</v>
      </c>
    </row>
    <row r="225" spans="2:2" hidden="1" x14ac:dyDescent="0.35">
      <c r="B225" s="148" t="s">
        <v>629</v>
      </c>
    </row>
    <row r="226" spans="2:2" hidden="1" x14ac:dyDescent="0.35">
      <c r="B226" s="148" t="s">
        <v>94</v>
      </c>
    </row>
    <row r="227" spans="2:2" hidden="1" x14ac:dyDescent="0.35">
      <c r="B227" s="148" t="s">
        <v>96</v>
      </c>
    </row>
    <row r="228" spans="2:2" hidden="1" x14ac:dyDescent="0.35">
      <c r="B228" s="148" t="s">
        <v>97</v>
      </c>
    </row>
    <row r="229" spans="2:2" hidden="1" x14ac:dyDescent="0.35">
      <c r="B229" s="148" t="s">
        <v>98</v>
      </c>
    </row>
    <row r="230" spans="2:2" hidden="1" x14ac:dyDescent="0.35">
      <c r="B230" s="148" t="s">
        <v>630</v>
      </c>
    </row>
    <row r="231" spans="2:2" hidden="1" x14ac:dyDescent="0.35">
      <c r="B231" s="148" t="s">
        <v>631</v>
      </c>
    </row>
    <row r="232" spans="2:2" hidden="1" x14ac:dyDescent="0.35">
      <c r="B232" s="148" t="s">
        <v>99</v>
      </c>
    </row>
    <row r="233" spans="2:2" hidden="1" x14ac:dyDescent="0.35">
      <c r="B233" s="148" t="s">
        <v>153</v>
      </c>
    </row>
    <row r="234" spans="2:2" hidden="1" x14ac:dyDescent="0.35">
      <c r="B234" s="148" t="s">
        <v>632</v>
      </c>
    </row>
    <row r="235" spans="2:2" ht="29" hidden="1" x14ac:dyDescent="0.35">
      <c r="B235" s="148" t="s">
        <v>633</v>
      </c>
    </row>
    <row r="236" spans="2:2" hidden="1" x14ac:dyDescent="0.35">
      <c r="B236" s="148" t="s">
        <v>104</v>
      </c>
    </row>
    <row r="237" spans="2:2" hidden="1" x14ac:dyDescent="0.35">
      <c r="B237" s="148" t="s">
        <v>106</v>
      </c>
    </row>
    <row r="238" spans="2:2" hidden="1" x14ac:dyDescent="0.35">
      <c r="B238" s="148" t="s">
        <v>634</v>
      </c>
    </row>
    <row r="239" spans="2:2" hidden="1" x14ac:dyDescent="0.35">
      <c r="B239" s="148" t="s">
        <v>154</v>
      </c>
    </row>
    <row r="240" spans="2:2" hidden="1" x14ac:dyDescent="0.35">
      <c r="B240" s="148" t="s">
        <v>171</v>
      </c>
    </row>
    <row r="241" spans="2:2" hidden="1" x14ac:dyDescent="0.35">
      <c r="B241" s="148" t="s">
        <v>105</v>
      </c>
    </row>
    <row r="242" spans="2:2" hidden="1" x14ac:dyDescent="0.35">
      <c r="B242" s="148" t="s">
        <v>109</v>
      </c>
    </row>
    <row r="243" spans="2:2" hidden="1" x14ac:dyDescent="0.35">
      <c r="B243" s="148" t="s">
        <v>103</v>
      </c>
    </row>
    <row r="244" spans="2:2" hidden="1" x14ac:dyDescent="0.35">
      <c r="B244" s="148" t="s">
        <v>125</v>
      </c>
    </row>
    <row r="245" spans="2:2" hidden="1" x14ac:dyDescent="0.35">
      <c r="B245" s="148" t="s">
        <v>635</v>
      </c>
    </row>
    <row r="246" spans="2:2" hidden="1" x14ac:dyDescent="0.35">
      <c r="B246" s="148" t="s">
        <v>111</v>
      </c>
    </row>
    <row r="247" spans="2:2" hidden="1" x14ac:dyDescent="0.35">
      <c r="B247" s="148" t="s">
        <v>114</v>
      </c>
    </row>
    <row r="248" spans="2:2" hidden="1" x14ac:dyDescent="0.35">
      <c r="B248" s="148" t="s">
        <v>120</v>
      </c>
    </row>
    <row r="249" spans="2:2" hidden="1" x14ac:dyDescent="0.35">
      <c r="B249" s="148" t="s">
        <v>117</v>
      </c>
    </row>
    <row r="250" spans="2:2" ht="29" hidden="1" x14ac:dyDescent="0.35">
      <c r="B250" s="148" t="s">
        <v>636</v>
      </c>
    </row>
    <row r="251" spans="2:2" hidden="1" x14ac:dyDescent="0.35">
      <c r="B251" s="148" t="s">
        <v>115</v>
      </c>
    </row>
    <row r="252" spans="2:2" hidden="1" x14ac:dyDescent="0.35">
      <c r="B252" s="148" t="s">
        <v>116</v>
      </c>
    </row>
    <row r="253" spans="2:2" hidden="1" x14ac:dyDescent="0.35">
      <c r="B253" s="148" t="s">
        <v>127</v>
      </c>
    </row>
    <row r="254" spans="2:2" hidden="1" x14ac:dyDescent="0.35">
      <c r="B254" s="148" t="s">
        <v>124</v>
      </c>
    </row>
    <row r="255" spans="2:2" hidden="1" x14ac:dyDescent="0.35">
      <c r="B255" s="148" t="s">
        <v>123</v>
      </c>
    </row>
    <row r="256" spans="2:2" hidden="1" x14ac:dyDescent="0.35">
      <c r="B256" s="148" t="s">
        <v>126</v>
      </c>
    </row>
    <row r="257" spans="2:2" hidden="1" x14ac:dyDescent="0.35">
      <c r="B257" s="148" t="s">
        <v>118</v>
      </c>
    </row>
    <row r="258" spans="2:2" hidden="1" x14ac:dyDescent="0.35">
      <c r="B258" s="148" t="s">
        <v>119</v>
      </c>
    </row>
    <row r="259" spans="2:2" hidden="1" x14ac:dyDescent="0.35">
      <c r="B259" s="148" t="s">
        <v>112</v>
      </c>
    </row>
    <row r="260" spans="2:2" hidden="1" x14ac:dyDescent="0.35">
      <c r="B260" s="148" t="s">
        <v>113</v>
      </c>
    </row>
    <row r="261" spans="2:2" hidden="1" x14ac:dyDescent="0.35">
      <c r="B261" s="148" t="s">
        <v>128</v>
      </c>
    </row>
    <row r="262" spans="2:2" hidden="1" x14ac:dyDescent="0.35">
      <c r="B262" s="148" t="s">
        <v>134</v>
      </c>
    </row>
    <row r="263" spans="2:2" hidden="1" x14ac:dyDescent="0.35">
      <c r="B263" s="148" t="s">
        <v>135</v>
      </c>
    </row>
    <row r="264" spans="2:2" hidden="1" x14ac:dyDescent="0.35">
      <c r="B264" s="148" t="s">
        <v>133</v>
      </c>
    </row>
    <row r="265" spans="2:2" hidden="1" x14ac:dyDescent="0.35">
      <c r="B265" s="148" t="s">
        <v>637</v>
      </c>
    </row>
    <row r="266" spans="2:2" hidden="1" x14ac:dyDescent="0.35">
      <c r="B266" s="148" t="s">
        <v>130</v>
      </c>
    </row>
    <row r="267" spans="2:2" hidden="1" x14ac:dyDescent="0.35">
      <c r="B267" s="148" t="s">
        <v>129</v>
      </c>
    </row>
    <row r="268" spans="2:2" hidden="1" x14ac:dyDescent="0.35">
      <c r="B268" s="148" t="s">
        <v>137</v>
      </c>
    </row>
    <row r="269" spans="2:2" hidden="1" x14ac:dyDescent="0.35">
      <c r="B269" s="148" t="s">
        <v>138</v>
      </c>
    </row>
    <row r="270" spans="2:2" hidden="1" x14ac:dyDescent="0.35">
      <c r="B270" s="148" t="s">
        <v>140</v>
      </c>
    </row>
    <row r="271" spans="2:2" hidden="1" x14ac:dyDescent="0.35">
      <c r="B271" s="148" t="s">
        <v>143</v>
      </c>
    </row>
    <row r="272" spans="2:2" hidden="1" x14ac:dyDescent="0.35">
      <c r="B272" s="148" t="s">
        <v>144</v>
      </c>
    </row>
    <row r="273" spans="2:2" hidden="1" x14ac:dyDescent="0.35">
      <c r="B273" s="148" t="s">
        <v>139</v>
      </c>
    </row>
    <row r="274" spans="2:2" hidden="1" x14ac:dyDescent="0.35">
      <c r="B274" s="148" t="s">
        <v>141</v>
      </c>
    </row>
    <row r="275" spans="2:2" hidden="1" x14ac:dyDescent="0.35">
      <c r="B275" s="148" t="s">
        <v>145</v>
      </c>
    </row>
    <row r="276" spans="2:2" hidden="1" x14ac:dyDescent="0.35">
      <c r="B276" s="148" t="s">
        <v>638</v>
      </c>
    </row>
    <row r="277" spans="2:2" hidden="1" x14ac:dyDescent="0.35">
      <c r="B277" s="148" t="s">
        <v>142</v>
      </c>
    </row>
    <row r="278" spans="2:2" hidden="1" x14ac:dyDescent="0.35">
      <c r="B278" s="148" t="s">
        <v>150</v>
      </c>
    </row>
    <row r="279" spans="2:2" hidden="1" x14ac:dyDescent="0.35">
      <c r="B279" s="148" t="s">
        <v>151</v>
      </c>
    </row>
    <row r="280" spans="2:2" hidden="1" x14ac:dyDescent="0.35">
      <c r="B280" s="148" t="s">
        <v>152</v>
      </c>
    </row>
    <row r="281" spans="2:2" hidden="1" x14ac:dyDescent="0.35">
      <c r="B281" s="148" t="s">
        <v>159</v>
      </c>
    </row>
    <row r="282" spans="2:2" hidden="1" x14ac:dyDescent="0.35">
      <c r="B282" s="148" t="s">
        <v>172</v>
      </c>
    </row>
    <row r="283" spans="2:2" hidden="1" x14ac:dyDescent="0.35">
      <c r="B283" s="148" t="s">
        <v>160</v>
      </c>
    </row>
    <row r="284" spans="2:2" hidden="1" x14ac:dyDescent="0.35">
      <c r="B284" s="148" t="s">
        <v>167</v>
      </c>
    </row>
    <row r="285" spans="2:2" hidden="1" x14ac:dyDescent="0.35">
      <c r="B285" s="148" t="s">
        <v>163</v>
      </c>
    </row>
    <row r="286" spans="2:2" hidden="1" x14ac:dyDescent="0.35">
      <c r="B286" s="148" t="s">
        <v>66</v>
      </c>
    </row>
    <row r="287" spans="2:2" hidden="1" x14ac:dyDescent="0.35">
      <c r="B287" s="148" t="s">
        <v>157</v>
      </c>
    </row>
    <row r="288" spans="2:2" hidden="1" x14ac:dyDescent="0.35">
      <c r="B288" s="148" t="s">
        <v>161</v>
      </c>
    </row>
    <row r="289" spans="2:2" hidden="1" x14ac:dyDescent="0.35">
      <c r="B289" s="148" t="s">
        <v>158</v>
      </c>
    </row>
    <row r="290" spans="2:2" hidden="1" x14ac:dyDescent="0.35">
      <c r="B290" s="148" t="s">
        <v>173</v>
      </c>
    </row>
    <row r="291" spans="2:2" hidden="1" x14ac:dyDescent="0.35">
      <c r="B291" s="148" t="s">
        <v>639</v>
      </c>
    </row>
    <row r="292" spans="2:2" hidden="1" x14ac:dyDescent="0.35">
      <c r="B292" s="148" t="s">
        <v>166</v>
      </c>
    </row>
    <row r="293" spans="2:2" hidden="1" x14ac:dyDescent="0.35">
      <c r="B293" s="148" t="s">
        <v>174</v>
      </c>
    </row>
    <row r="294" spans="2:2" hidden="1" x14ac:dyDescent="0.35">
      <c r="B294" s="148" t="s">
        <v>162</v>
      </c>
    </row>
    <row r="295" spans="2:2" hidden="1" x14ac:dyDescent="0.35">
      <c r="B295" s="148" t="s">
        <v>177</v>
      </c>
    </row>
    <row r="296" spans="2:2" hidden="1" x14ac:dyDescent="0.35">
      <c r="B296" s="148" t="s">
        <v>640</v>
      </c>
    </row>
    <row r="297" spans="2:2" hidden="1" x14ac:dyDescent="0.35">
      <c r="B297" s="148" t="s">
        <v>182</v>
      </c>
    </row>
    <row r="298" spans="2:2" hidden="1" x14ac:dyDescent="0.35">
      <c r="B298" s="148" t="s">
        <v>179</v>
      </c>
    </row>
    <row r="299" spans="2:2" hidden="1" x14ac:dyDescent="0.35">
      <c r="B299" s="148" t="s">
        <v>178</v>
      </c>
    </row>
    <row r="300" spans="2:2" hidden="1" x14ac:dyDescent="0.35">
      <c r="B300" s="148" t="s">
        <v>187</v>
      </c>
    </row>
    <row r="301" spans="2:2" hidden="1" x14ac:dyDescent="0.35">
      <c r="B301" s="148" t="s">
        <v>183</v>
      </c>
    </row>
    <row r="302" spans="2:2" hidden="1" x14ac:dyDescent="0.35">
      <c r="B302" s="148" t="s">
        <v>184</v>
      </c>
    </row>
    <row r="303" spans="2:2" hidden="1" x14ac:dyDescent="0.35">
      <c r="B303" s="148" t="s">
        <v>185</v>
      </c>
    </row>
    <row r="304" spans="2:2" hidden="1" x14ac:dyDescent="0.35">
      <c r="B304" s="148" t="s">
        <v>186</v>
      </c>
    </row>
    <row r="305" spans="2:2" hidden="1" x14ac:dyDescent="0.35">
      <c r="B305" s="148" t="s">
        <v>188</v>
      </c>
    </row>
    <row r="306" spans="2:2" hidden="1" x14ac:dyDescent="0.35">
      <c r="B306" s="148" t="s">
        <v>641</v>
      </c>
    </row>
    <row r="307" spans="2:2" hidden="1" x14ac:dyDescent="0.35">
      <c r="B307" s="148" t="s">
        <v>189</v>
      </c>
    </row>
    <row r="308" spans="2:2" hidden="1" x14ac:dyDescent="0.35">
      <c r="B308" s="148" t="s">
        <v>190</v>
      </c>
    </row>
    <row r="309" spans="2:2" hidden="1" x14ac:dyDescent="0.35">
      <c r="B309" s="148" t="s">
        <v>195</v>
      </c>
    </row>
    <row r="310" spans="2:2" hidden="1" x14ac:dyDescent="0.35">
      <c r="B310" s="148" t="s">
        <v>196</v>
      </c>
    </row>
    <row r="311" spans="2:2" ht="29" hidden="1" x14ac:dyDescent="0.35">
      <c r="B311" s="148" t="s">
        <v>155</v>
      </c>
    </row>
    <row r="312" spans="2:2" hidden="1" x14ac:dyDescent="0.35">
      <c r="B312" s="148" t="s">
        <v>642</v>
      </c>
    </row>
    <row r="313" spans="2:2" hidden="1" x14ac:dyDescent="0.35">
      <c r="B313" s="148" t="s">
        <v>643</v>
      </c>
    </row>
    <row r="314" spans="2:2" hidden="1" x14ac:dyDescent="0.35">
      <c r="B314" s="148" t="s">
        <v>197</v>
      </c>
    </row>
    <row r="315" spans="2:2" hidden="1" x14ac:dyDescent="0.35">
      <c r="B315" s="148" t="s">
        <v>156</v>
      </c>
    </row>
    <row r="316" spans="2:2" hidden="1" x14ac:dyDescent="0.35">
      <c r="B316" s="148" t="s">
        <v>644</v>
      </c>
    </row>
    <row r="317" spans="2:2" hidden="1" x14ac:dyDescent="0.35">
      <c r="B317" s="148" t="s">
        <v>169</v>
      </c>
    </row>
    <row r="318" spans="2:2" hidden="1" x14ac:dyDescent="0.35">
      <c r="B318" s="148" t="s">
        <v>201</v>
      </c>
    </row>
    <row r="319" spans="2:2" hidden="1" x14ac:dyDescent="0.35">
      <c r="B319" s="148" t="s">
        <v>202</v>
      </c>
    </row>
    <row r="320" spans="2:2" hidden="1" x14ac:dyDescent="0.35">
      <c r="B320" s="148" t="s">
        <v>181</v>
      </c>
    </row>
    <row r="321" hidden="1" x14ac:dyDescent="0.35"/>
  </sheetData>
  <mergeCells count="348">
    <mergeCell ref="D19:G19"/>
    <mergeCell ref="H19:K19"/>
    <mergeCell ref="L19:O19"/>
    <mergeCell ref="P19:S19"/>
    <mergeCell ref="B20:B23"/>
    <mergeCell ref="C20:C23"/>
    <mergeCell ref="C2:G2"/>
    <mergeCell ref="C3:G3"/>
    <mergeCell ref="B6:G6"/>
    <mergeCell ref="B7:G7"/>
    <mergeCell ref="B8:G8"/>
    <mergeCell ref="B10:C10"/>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J57:K57"/>
    <mergeCell ref="N57:O57"/>
    <mergeCell ref="R57:S57"/>
    <mergeCell ref="C58:C59"/>
    <mergeCell ref="D61:G61"/>
    <mergeCell ref="H61:K61"/>
    <mergeCell ref="L61:O61"/>
    <mergeCell ref="P61:S61"/>
    <mergeCell ref="L62:M62"/>
    <mergeCell ref="N62:O62"/>
    <mergeCell ref="P62:Q62"/>
    <mergeCell ref="R62:S62"/>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R68:S68"/>
    <mergeCell ref="F69:G69"/>
    <mergeCell ref="J69:K69"/>
    <mergeCell ref="N69:O69"/>
    <mergeCell ref="R69:S69"/>
    <mergeCell ref="N65:O65"/>
    <mergeCell ref="R65:S65"/>
    <mergeCell ref="D67:G67"/>
    <mergeCell ref="H67:K67"/>
    <mergeCell ref="L67:O67"/>
    <mergeCell ref="P67:S67"/>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F76:G76"/>
    <mergeCell ref="J76:K76"/>
    <mergeCell ref="N76:O76"/>
    <mergeCell ref="R76:S76"/>
    <mergeCell ref="B77:B83"/>
    <mergeCell ref="C77:C83"/>
    <mergeCell ref="E77:F77"/>
    <mergeCell ref="I77:J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5:G85"/>
    <mergeCell ref="H85:K85"/>
    <mergeCell ref="L85:O85"/>
    <mergeCell ref="P85:S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S92:S93"/>
    <mergeCell ref="H89:H90"/>
    <mergeCell ref="I89:I90"/>
    <mergeCell ref="J89:J90"/>
    <mergeCell ref="K89:K90"/>
    <mergeCell ref="L89:L90"/>
    <mergeCell ref="M92:M93"/>
    <mergeCell ref="N92:N93"/>
    <mergeCell ref="D95:D96"/>
    <mergeCell ref="E95:E96"/>
    <mergeCell ref="F95:F96"/>
    <mergeCell ref="G95:G96"/>
    <mergeCell ref="H95:H96"/>
    <mergeCell ref="I95:I96"/>
    <mergeCell ref="J95:J96"/>
    <mergeCell ref="K95:K96"/>
    <mergeCell ref="L95:L96"/>
    <mergeCell ref="O92:O93"/>
    <mergeCell ref="P92:P93"/>
    <mergeCell ref="Q92:Q93"/>
    <mergeCell ref="R92:R93"/>
    <mergeCell ref="S95:S96"/>
    <mergeCell ref="M95:M96"/>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E98:E99"/>
    <mergeCell ref="F98:F99"/>
    <mergeCell ref="G98:G99"/>
    <mergeCell ref="H98:H99"/>
    <mergeCell ref="I98:I99"/>
    <mergeCell ref="J98:J99"/>
    <mergeCell ref="K98:K99"/>
    <mergeCell ref="L98:L99"/>
    <mergeCell ref="C104:C111"/>
    <mergeCell ref="B88:B99"/>
    <mergeCell ref="C88:C99"/>
    <mergeCell ref="D89:D90"/>
    <mergeCell ref="E89:E90"/>
    <mergeCell ref="F89:F90"/>
    <mergeCell ref="G89:G90"/>
    <mergeCell ref="S98:S99"/>
    <mergeCell ref="D101:G101"/>
    <mergeCell ref="H101:K101"/>
    <mergeCell ref="L101:O101"/>
    <mergeCell ref="D98:D99"/>
    <mergeCell ref="P101:S101"/>
    <mergeCell ref="Q98:Q99"/>
    <mergeCell ref="R98:R99"/>
    <mergeCell ref="I116:J116"/>
    <mergeCell ref="M116:N116"/>
    <mergeCell ref="R116:S116"/>
    <mergeCell ref="I114:J114"/>
    <mergeCell ref="M114:N114"/>
    <mergeCell ref="R102:S102"/>
    <mergeCell ref="J103:K103"/>
    <mergeCell ref="N103:O103"/>
    <mergeCell ref="R103:S103"/>
    <mergeCell ref="B112:B121"/>
    <mergeCell ref="C112:C113"/>
    <mergeCell ref="C114:C121"/>
    <mergeCell ref="R117:S117"/>
    <mergeCell ref="I118:J118"/>
    <mergeCell ref="M118:N118"/>
    <mergeCell ref="R118:S118"/>
    <mergeCell ref="I119:J119"/>
    <mergeCell ref="M119:N119"/>
    <mergeCell ref="R119:S119"/>
    <mergeCell ref="I117:J117"/>
    <mergeCell ref="M117:N117"/>
    <mergeCell ref="F114:G114"/>
    <mergeCell ref="F115:G115"/>
    <mergeCell ref="F116:G116"/>
    <mergeCell ref="F117:G117"/>
    <mergeCell ref="F118:G118"/>
    <mergeCell ref="F119:G119"/>
    <mergeCell ref="F120:G120"/>
    <mergeCell ref="F121:G121"/>
    <mergeCell ref="R114:S114"/>
    <mergeCell ref="I115:J115"/>
    <mergeCell ref="M115:N115"/>
    <mergeCell ref="R115:S115"/>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B124:B125"/>
    <mergeCell ref="C124:C125"/>
    <mergeCell ref="D124:G124"/>
    <mergeCell ref="H124:K124"/>
    <mergeCell ref="L124:O124"/>
    <mergeCell ref="P124:S124"/>
    <mergeCell ref="Q128:R128"/>
    <mergeCell ref="D123:G123"/>
    <mergeCell ref="H123:K123"/>
    <mergeCell ref="L123:O123"/>
    <mergeCell ref="P123:S123"/>
    <mergeCell ref="I120:J120"/>
    <mergeCell ref="M120:N120"/>
    <mergeCell ref="R120:S120"/>
    <mergeCell ref="I121:J121"/>
    <mergeCell ref="M121:N121"/>
    <mergeCell ref="R121:S121"/>
  </mergeCells>
  <conditionalFormatting sqref="E136">
    <cfRule type="iconSet" priority="1">
      <iconSet iconSet="4ArrowsGray">
        <cfvo type="percent" val="0"/>
        <cfvo type="percent" val="25"/>
        <cfvo type="percent" val="50"/>
        <cfvo type="percent" val="75"/>
      </iconSet>
    </cfRule>
  </conditionalFormatting>
  <dataValidations xWindow="373" yWindow="580" count="65">
    <dataValidation type="list" allowBlank="1" showInputMessage="1" showErrorMessage="1" error="Select from the drop-down list._x000a_" prompt="Select overall effectiveness" sqref="G27:G28 K27:K28 O27:O28 S27:S28" xr:uid="{00000000-0002-0000-0900-000000000000}">
      <formula1>$K$155:$K$159</formula1>
    </dataValidation>
    <dataValidation allowBlank="1" showInputMessage="1" showErrorMessage="1" prompt="Enter the name of the Implementing Entity_x000a_" sqref="C13" xr:uid="{00000000-0002-0000-0900-000001000000}"/>
    <dataValidation allowBlank="1" showInputMessage="1" showErrorMessage="1" prompt="Please enter your project ID" sqref="C12" xr:uid="{00000000-0002-0000-0900-000002000000}"/>
    <dataValidation type="list" allowBlank="1" showInputMessage="1" showErrorMessage="1" error="Select from the drop-down list" prompt="Select from the drop-down list" sqref="C15" xr:uid="{00000000-0002-0000-0900-000003000000}">
      <formula1>$B$162:$B$320</formula1>
    </dataValidation>
    <dataValidation type="list" allowBlank="1" showInputMessage="1" showErrorMessage="1" error="Select from the drop-down list" prompt="Select from the drop-down list" sqref="C16" xr:uid="{00000000-0002-0000-0900-000004000000}">
      <formula1>$B$156:$B$159</formula1>
    </dataValidation>
    <dataValidation type="list" allowBlank="1" showInputMessage="1" showErrorMessage="1" error="Please select from the drop-down list" prompt="Please select from the drop-down list" sqref="C14" xr:uid="{00000000-0002-0000-0900-000005000000}">
      <formula1>$C$156:$C$158</formula1>
    </dataValidation>
    <dataValidation type="list" allowBlank="1" showInputMessage="1" showErrorMessage="1" error="Please select the from the drop-down list_x000a_" prompt="Please select from the drop-down list" sqref="C17" xr:uid="{00000000-0002-0000-0900-000006000000}">
      <formula1>$J$147:$J$154</formula1>
    </dataValidation>
    <dataValidation type="list" allowBlank="1" showInputMessage="1" showErrorMessage="1" prompt="Select state of enforcement" sqref="E129:F129 Q129:R129 I129:J129 M129" xr:uid="{00000000-0002-0000-0900-000007000000}">
      <formula1>$I$136:$I$140</formula1>
    </dataValidation>
    <dataValidation type="list" allowBlank="1" showInputMessage="1" showErrorMessage="1" prompt="Select integration level" sqref="D125:S125" xr:uid="{00000000-0002-0000-0900-000008000000}">
      <formula1>$H$143:$H$147</formula1>
    </dataValidation>
    <dataValidation type="list" allowBlank="1" showInputMessage="1" showErrorMessage="1" prompt="Select adaptation strategy" sqref="G113 S113 O113 K113" xr:uid="{00000000-0002-0000-0900-000009000000}">
      <formula1>$I$161:$I$177</formula1>
    </dataValidation>
    <dataValidation type="list" allowBlank="1" showInputMessage="1" showErrorMessage="1" error="Please select improvement level from the drop-down list" prompt="Select improvement level" sqref="F103:G103 R103:S103 N103:O103 J103:K103" xr:uid="{00000000-0002-0000-0900-00000A000000}">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900-00000B000000}">
      <formula1>$K$155:$K$159</formula1>
    </dataValidation>
    <dataValidation type="list" allowBlank="1" showInputMessage="1" showErrorMessage="1" prompt="Select type" sqref="G87 O87 S87 K87" xr:uid="{00000000-0002-0000-0900-00000C000000}">
      <formula1>$F$136:$F$140</formula1>
    </dataValidation>
    <dataValidation type="list" allowBlank="1" showInputMessage="1" showErrorMessage="1" prompt="Select level of improvements" sqref="D87:E87 P87 L87 H87" xr:uid="{00000000-0002-0000-0900-00000D000000}">
      <formula1>$K$155:$K$159</formula1>
    </dataValidation>
    <dataValidation type="list" allowBlank="1" showInputMessage="1" showErrorMessage="1" sqref="E78:F83 I78:J83 M78:N83 Q78:R83" xr:uid="{00000000-0002-0000-0900-00000E000000}">
      <formula1>type1</formula1>
    </dataValidation>
    <dataValidation type="list" allowBlank="1" showInputMessage="1" showErrorMessage="1" prompt="Select type" sqref="F57:G57 P59 L59 H59 D59 R57:S57 N57 J57" xr:uid="{00000000-0002-0000-0900-00000F000000}">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900-000010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900-000011000000}">
      <formula1>0</formula1>
      <formula2>99999</formula2>
    </dataValidation>
    <dataValidation type="list" allowBlank="1" showInputMessage="1" showErrorMessage="1" error="Select from the drop-down list" prompt="Select type of hazards information generated from the drop-down list_x000a_" sqref="F27:F28 R27:R28 N27:N28 J27:J28" xr:uid="{00000000-0002-0000-0900-000012000000}">
      <formula1>$D$135:$D$142</formula1>
    </dataValidation>
    <dataValidation type="list" allowBlank="1" showInputMessage="1" showErrorMessage="1" sqref="B66" xr:uid="{00000000-0002-0000-0900-000013000000}">
      <formula1>selectyn</formula1>
    </dataValidation>
    <dataValidation type="list" allowBlank="1" showInputMessage="1" showErrorMessage="1" sqref="I126 O112 K77 I77 G77 K126 M126 Q77 S77 E126 O126 F112 G126 S112 O77 M77 K112 S126 Q126" xr:uid="{00000000-0002-0000-0900-000014000000}">
      <formula1>group</formula1>
    </dataValidation>
    <dataValidation type="list" allowBlank="1" showInputMessage="1" showErrorMessage="1" prompt="Select sector" sqref="F54 Q127 R54 R113 N113 J113 F113 R59 E127 S78:S83 P71:P76 O78:O83 L71:L76 K78:K83 H71:H76 G78:G83 D71:D76 J59 N59 I127 J54 N54 M127 F59" xr:uid="{00000000-0002-0000-0900-000015000000}">
      <formula1>$J$146:$J$154</formula1>
    </dataValidation>
    <dataValidation type="list" allowBlank="1" showInputMessage="1" showErrorMessage="1" prompt="Select capacity level" sqref="G54 S54 K54 O54" xr:uid="{00000000-0002-0000-0900-000016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900-000017000000}">
      <formula1>$D$151:$D$153</formula1>
    </dataValidation>
    <dataValidation type="list" allowBlank="1" showInputMessage="1" showErrorMessage="1" prompt="Select scale" sqref="G59 S59 K59 O59" xr:uid="{00000000-0002-0000-0900-000018000000}">
      <formula1>$F$155:$F$158</formula1>
    </dataValidation>
    <dataValidation type="list" allowBlank="1" showInputMessage="1" showErrorMessage="1" prompt="Select level of awarness" sqref="F65:G65 R65:S65 N65:O65 J65:K65" xr:uid="{00000000-0002-0000-0900-000019000000}">
      <formula1>$G$155:$G$159</formula1>
    </dataValidation>
    <dataValidation type="list" allowBlank="1" showInputMessage="1" showErrorMessage="1" prompt="Select project/programme sector" sqref="D69 Q30 Q32 Q34 Q36 Q38 M38 M36 M34 M32 M30 I30 I32 I34 I36 I38 E38 E36 E34 E32 E30 P69 L69 H69" xr:uid="{00000000-0002-0000-0900-00001A000000}">
      <formula1>$J$146:$J$154</formula1>
    </dataValidation>
    <dataValidation type="list" allowBlank="1" showInputMessage="1" showErrorMessage="1" prompt="Select geographical scale" sqref="E69 Q69 M69 I69" xr:uid="{00000000-0002-0000-0900-00001B000000}">
      <formula1>$D$151:$D$153</formula1>
    </dataValidation>
    <dataValidation type="list" allowBlank="1" showInputMessage="1" showErrorMessage="1" prompt="Select response level" sqref="F69 R69 N69 J69" xr:uid="{00000000-0002-0000-0900-00001C000000}">
      <formula1>$H$155:$H$159</formula1>
    </dataValidation>
    <dataValidation type="list" allowBlank="1" showInputMessage="1" showErrorMessage="1" prompt="Select changes in asset" sqref="F71:G76 R71:S76 J71:K76 N71:N76 O74:O76" xr:uid="{00000000-0002-0000-0900-00001D000000}">
      <formula1>$I$155:$I$159</formula1>
    </dataValidation>
    <dataValidation type="list" allowBlank="1" showInputMessage="1" showErrorMessage="1" prompt="Select level of improvements" sqref="I87 M87 Q87" xr:uid="{00000000-0002-0000-0900-00001E000000}">
      <formula1>effectiveness</formula1>
    </dataValidation>
    <dataValidation type="list" allowBlank="1" showInputMessage="1" showErrorMessage="1" prompt="Select programme/sector" sqref="F87 R87 N87 J87" xr:uid="{00000000-0002-0000-0900-00001F000000}">
      <formula1>$J$146:$J$154</formula1>
    </dataValidation>
    <dataValidation type="list" allowBlank="1" showInputMessage="1" showErrorMessage="1" prompt="Select the effectiveness of protection/rehabilitation" sqref="S98 S92 S95 S89" xr:uid="{00000000-0002-0000-0900-000020000000}">
      <formula1>effectiveness</formula1>
    </dataValidation>
    <dataValidation type="list" allowBlank="1" showInputMessage="1" showErrorMessage="1" prompt="Select income source" sqref="Q115 Q119 Q121 Q117" xr:uid="{00000000-0002-0000-0900-000021000000}">
      <formula1>incomesource</formula1>
    </dataValidation>
    <dataValidation type="list" allowBlank="1" showInputMessage="1" showErrorMessage="1" prompt="Select type of policy" sqref="S127 K127 O127" xr:uid="{00000000-0002-0000-0900-000022000000}">
      <formula1>policy</formula1>
    </dataValidation>
    <dataValidation type="decimal" allowBlank="1" showInputMessage="1" showErrorMessage="1" errorTitle="Invalid data" error="Please enter a number between 0 and 100" prompt="Enter a percentage between 0 and 100" sqref="E22:E23 E65 I22:I23 M22:M23 M28 P63:Q63 Q22:Q23 E28 E55 E103 I55 M55 M57 I57 Q28 E57 Q57 I65 M65 Q65 Q103 M111 I111 M103 I103 E111 Q55 D63:E63 E105 E107 E109 I105 I107 I109 M105 M107 M109 Q105 Q107 Q109 Q111 H63:I63 L63:M63" xr:uid="{00000000-0002-0000-0900-000023000000}">
      <formula1>0</formula1>
      <formula2>100</formula2>
    </dataValidation>
    <dataValidation type="decimal" allowBlank="1" showInputMessage="1" showErrorMessage="1" errorTitle="Invalid data" error="Enter a percentage between 0 and 100" prompt="Enter a percentage (between 0 and 100)" sqref="F22:G23 J22:K23 R22:S23 N22:O23 I28" xr:uid="{00000000-0002-0000-0900-000024000000}">
      <formula1>0</formula1>
      <formula2>100</formula2>
    </dataValidation>
    <dataValidation type="decimal" allowBlank="1" showInputMessage="1" showErrorMessage="1" errorTitle="Invalid data" error="Please enter a number between 0 and 9999999" prompt="Enter a number here" sqref="E21:G21 E27 I21:K21 M27 Q27 M21:O21 Q21:S21 H65 I27" xr:uid="{00000000-0002-0000-0900-000025000000}">
      <formula1>0</formula1>
      <formula2>99999999999</formula2>
    </dataValidation>
    <dataValidation type="list" allowBlank="1" showInputMessage="1" showErrorMessage="1" prompt="Select a sector" sqref="F63:G63 R63:S63 N63:O63 J63:K63" xr:uid="{00000000-0002-0000-0900-000026000000}">
      <formula1>$J$146:$J$154</formula1>
    </dataValidation>
    <dataValidation type="list" allowBlank="1" showInputMessage="1" showErrorMessage="1" prompt="Select effectiveness" sqref="G129 S129 O129 K129" xr:uid="{00000000-0002-0000-0900-000027000000}">
      <formula1>$K$155:$K$159</formula1>
    </dataValidation>
    <dataValidation type="list" allowBlank="1" showInputMessage="1" showErrorMessage="1" sqref="E142:E143" xr:uid="{00000000-0002-0000-0900-000028000000}">
      <formula1>$D$16:$D$18</formula1>
    </dataValidation>
    <dataValidation type="list" allowBlank="1" showInputMessage="1" showErrorMessage="1" prompt="Select status" sqref="O38 S38 S36 S34 S32 S30 O36 O34 O32 O30 K36 K34 K32 K30 G38 G34 G32 G30 G36 K38" xr:uid="{00000000-0002-0000-0900-000029000000}">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M40:M41 I43 M49:M50 M43:M44 I40" xr:uid="{00000000-0002-0000-0900-00002A000000}">
      <formula1>$D$163:$D$166</formula1>
    </dataValidation>
    <dataValidation type="list" allowBlank="1" showInputMessage="1" showErrorMessage="1" prompt="Select targeted asset" sqref="E71:E76 I71:I76 M71:M76 Q71:Q76" xr:uid="{00000000-0002-0000-0900-00002B000000}">
      <formula1>$J$165:$J$166</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900-00002C00000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900-00002D000000}">
      <formula1>$C$166:$C$173</formula1>
    </dataValidation>
    <dataValidation type="list" allowBlank="1" showInputMessage="1" showErrorMessage="1" prompt="Select % increase in income level" sqref="F111 R111 R109 R107 R105 N109 N107 N105 J109 J107 J105 F109 F107 J111 F105 N111" xr:uid="{00000000-0002-0000-0900-00002E000000}">
      <formula1>$E$168:$E$176</formula1>
    </dataValidation>
    <dataValidation type="list" allowBlank="1" showInputMessage="1" showErrorMessage="1" prompt="Please select the alternate source" sqref="G111 S111 S109 S107 S105 O109 O107 O105 K109 K107 K105 G109 G107 K111 G105 O111" xr:uid="{00000000-0002-0000-0900-00002F000000}">
      <formula1>$K$139:$K$153</formula1>
    </dataValidation>
    <dataValidation type="list" allowBlank="1" showInputMessage="1" showErrorMessage="1" prompt="Select income source" sqref="E121:F121 R121 R119 R117 M121 M119 M117 I121 I119 I117 R115 M115 I115 E117:F117 E119:F119 E115" xr:uid="{00000000-0002-0000-0900-000030000000}">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900-00003100000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900-000032000000}">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900-000033000000}">
      <formula1>0</formula1>
      <formula2>9999999</formula2>
    </dataValidation>
    <dataValidation type="decimal" allowBlank="1" showInputMessage="1" showErrorMessage="1" errorTitle="Invalid data" error="Please enter a number" sqref="Q54 P57 L57 H57 M54" xr:uid="{00000000-0002-0000-0900-000034000000}">
      <formula1>0</formula1>
      <formula2>9999999999</formula2>
    </dataValidation>
    <dataValidation type="decimal" allowBlank="1" showInputMessage="1" showErrorMessage="1" errorTitle="Invalid data" error="Please enter a number" prompt="Enter total number of staff trained" sqref="D57" xr:uid="{00000000-0002-0000-0900-000035000000}">
      <formula1>0</formula1>
      <formula2>9999999999</formula2>
    </dataValidation>
    <dataValidation type="decimal" allowBlank="1" showInputMessage="1" showErrorMessage="1" errorTitle="Invalid data" error="Please enter a number" prompt="Please enter a number here" sqref="E54 I54 D65 P65 L65" xr:uid="{00000000-0002-0000-0900-000036000000}">
      <formula1>0</formula1>
      <formula2>9999999999</formula2>
    </dataValidation>
    <dataValidation type="whole" allowBlank="1" showInputMessage="1" showErrorMessage="1" error="Please enter a number here" prompt="Please enter a number" sqref="D78:D83 H78:H83 L78:L83 P78:P83" xr:uid="{00000000-0002-0000-0900-000037000000}">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900-000038000000}">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900-000039000000}">
      <formula1>0</formula1>
      <formula2>999999999999999</formula2>
    </dataValidation>
    <dataValidation type="whole" allowBlank="1" showInputMessage="1" showErrorMessage="1" prompt="Enter number of assets" sqref="D113 P113 L113 H113" xr:uid="{00000000-0002-0000-0900-00003A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900-00003B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900-00003C000000}">
      <formula1>0</formula1>
      <formula2>9999999999999</formula2>
    </dataValidation>
    <dataValidation type="whole" allowBlank="1" showInputMessage="1" showErrorMessage="1" error="Please enter a number" prompt="Enter No. of policy introduced or adjusted" sqref="D127 H127 L127 P127" xr:uid="{00000000-0002-0000-0900-00003D000000}">
      <formula1>0</formula1>
      <formula2>999999999999</formula2>
    </dataValidation>
    <dataValidation type="whole" allowBlank="1" showInputMessage="1" showErrorMessage="1" error="Please enter a number here" prompt="Enter No. of development strategies" sqref="D129 H129 L129 P129" xr:uid="{00000000-0002-0000-0900-00003E000000}">
      <formula1>0</formula1>
      <formula2>999999999</formula2>
    </dataValidation>
    <dataValidation type="list" allowBlank="1" showInputMessage="1" showErrorMessage="1" prompt="Select type of assets" sqref="E113 Q113 M113 I113" xr:uid="{00000000-0002-0000-0900-00003F000000}">
      <formula1>$L$140:$L$146</formula1>
    </dataValidation>
    <dataValidation type="list" allowBlank="1" showInputMessage="1" showErrorMessage="1" prompt="Select type of policy" sqref="G127" xr:uid="{00000000-0002-0000-0900-000040000000}">
      <formula1>$H$164:$H$185</formula1>
    </dataValidation>
  </dataValidation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57</ProjectId>
    <ReportingPeriod xmlns="dc9b7735-1e97-4a24-b7a2-47bf824ab39e" xsi:nil="true"/>
    <WBDocsDocURL xmlns="dc9b7735-1e97-4a24-b7a2-47bf824ab39e">http://wbdocsservices.worldbank.org/services?I4_SERVICE=VC&amp;I4_KEY=TF069013&amp;I4_DOCID=090224b086e92ef3</WBDocsDocURL>
    <WBDocsDocURLPublicOnly xmlns="dc9b7735-1e97-4a24-b7a2-47bf824ab39e">http://pubdocs.worldbank.org/en/382201562703364153/57-web-Copy-of-PPR-AF-Colombia-4805-05July19-for-resub.xlsx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86</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ProjectRevisionId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D2A332B5-D0F7-4213-8FDB-18F316CE725B}"/>
</file>

<file path=customXml/itemProps2.xml><?xml version="1.0" encoding="utf-8"?>
<ds:datastoreItem xmlns:ds="http://schemas.openxmlformats.org/officeDocument/2006/customXml" ds:itemID="{CC2C7D76-9720-4ADA-9E1D-60185AEEBCFA}"/>
</file>

<file path=customXml/itemProps3.xml><?xml version="1.0" encoding="utf-8"?>
<ds:datastoreItem xmlns:ds="http://schemas.openxmlformats.org/officeDocument/2006/customXml" ds:itemID="{3EA1A6FE-5A8D-418B-83C3-7DECE569DF62}"/>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Risk Assesment</vt:lpstr>
      <vt:lpstr>Rating</vt:lpstr>
      <vt:lpstr>Project Indicators</vt:lpstr>
      <vt:lpstr>Lessons Learned</vt:lpstr>
      <vt:lpstr>Units for Indicators</vt:lpstr>
      <vt:lpstr>Results Tracker</vt:lpstr>
      <vt:lpstr>Results tracker revised</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2019-07-09T19:43:22Z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94c446a3-0938-418a-80fd-bdbd5166d4da,3;09de127e-178e-4421-91d0-be578eedcc6e,5;</vt:lpwstr>
  </property>
</Properties>
</file>