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Belize\PPR 2019\"/>
    </mc:Choice>
  </mc:AlternateContent>
  <xr:revisionPtr revIDLastSave="0" documentId="8_{AFA10FD7-19D3-498C-AA8E-D6A394DB46D4}" xr6:coauthVersionLast="36" xr6:coauthVersionMax="36" xr10:uidLastSave="{00000000-0000-0000-0000-000000000000}"/>
  <bookViews>
    <workbookView xWindow="0" yWindow="0" windowWidth="24720" windowHeight="12230" firstSheet="3" activeTab="4" xr2:uid="{00000000-000D-0000-FFFF-FFFF00000000}"/>
    <workbookView xWindow="0" yWindow="0" windowWidth="28800" windowHeight="10400" firstSheet="1" activeTab="7" xr2:uid="{28DD0F85-6D16-4DCD-9982-8AB68358BB36}"/>
  </bookViews>
  <sheets>
    <sheet name="Overview" sheetId="1" r:id="rId1"/>
    <sheet name="FinancialData" sheetId="2" r:id="rId2"/>
    <sheet name="Procurement" sheetId="3" r:id="rId3"/>
    <sheet name="Risk Assesment" sheetId="4" r:id="rId4"/>
    <sheet name="Rating" sheetId="5" r:id="rId5"/>
    <sheet name="Project Indicators" sheetId="8" r:id="rId6"/>
    <sheet name="Lessons Learned" sheetId="9" r:id="rId7"/>
    <sheet name="Results Tracker (2) " sheetId="12" r:id="rId8"/>
    <sheet name="Units for Indicators" sheetId="6" r:id="rId9"/>
    <sheet name="Sheet1" sheetId="13" r:id="rId10"/>
  </sheets>
  <externalReferences>
    <externalReference r:id="rId11"/>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3" i="2" l="1"/>
  <c r="F62" i="2"/>
  <c r="F61" i="2"/>
  <c r="F60" i="2"/>
  <c r="F58" i="2"/>
  <c r="F57" i="2"/>
  <c r="F55" i="2"/>
  <c r="F53" i="2"/>
  <c r="F49" i="2"/>
  <c r="F48" i="2"/>
  <c r="F45" i="2"/>
  <c r="F41" i="2"/>
  <c r="F38" i="2"/>
  <c r="F36" i="2"/>
  <c r="F39" i="2"/>
  <c r="F31" i="2"/>
  <c r="F30" i="2"/>
  <c r="F29" i="2"/>
  <c r="F28" i="2"/>
  <c r="F65" i="2"/>
  <c r="G31" i="3"/>
  <c r="G36" i="3"/>
  <c r="G44" i="3"/>
  <c r="G53" i="3"/>
  <c r="G55" i="3"/>
  <c r="G77" i="3"/>
  <c r="G79" i="3"/>
  <c r="G81" i="3"/>
  <c r="G91" i="3"/>
  <c r="E91" i="3"/>
  <c r="H87" i="3"/>
  <c r="H86" i="3"/>
  <c r="H82" i="3"/>
  <c r="H80" i="3"/>
  <c r="H79" i="3"/>
  <c r="H78" i="3"/>
  <c r="H77" i="3"/>
  <c r="H76" i="3"/>
  <c r="H70" i="3"/>
  <c r="H64" i="3"/>
  <c r="H62" i="3"/>
  <c r="H59" i="3"/>
  <c r="H56" i="3"/>
  <c r="H53" i="3"/>
  <c r="H52" i="3"/>
  <c r="H49" i="3"/>
  <c r="H47" i="3"/>
  <c r="H91" i="3"/>
  <c r="E15" i="2"/>
  <c r="F70" i="2"/>
  <c r="F117" i="2"/>
</calcChain>
</file>

<file path=xl/sharedStrings.xml><?xml version="1.0" encoding="utf-8"?>
<sst xmlns="http://schemas.openxmlformats.org/spreadsheetml/2006/main" count="2872" uniqueCount="1617">
  <si>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</si>
  <si>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</si>
  <si>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</si>
  <si>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</si>
  <si>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</si>
  <si>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</si>
  <si>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</si>
  <si>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</si>
  <si>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</si>
  <si>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</si>
  <si>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</si>
  <si>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</si>
  <si>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</si>
  <si>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</si>
  <si>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</si>
  <si>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</si>
  <si>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</si>
  <si>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</si>
  <si>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</si>
  <si>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</si>
  <si>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</si>
  <si>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</si>
  <si>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</si>
  <si>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</si>
  <si>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</si>
  <si>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</si>
  <si>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</si>
  <si>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</si>
  <si>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</si>
  <si>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</si>
  <si>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</si>
  <si>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</si>
  <si>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</si>
  <si>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</si>
  <si>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</si>
  <si>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</si>
  <si>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</si>
  <si>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</si>
  <si>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</si>
  <si>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</si>
  <si>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</si>
  <si>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</si>
  <si>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</si>
  <si>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</si>
  <si>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</si>
  <si>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</si>
  <si>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</si>
  <si>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</si>
  <si>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</si>
  <si>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</si>
  <si>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</si>
  <si>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</si>
  <si>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</si>
  <si>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</si>
  <si>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</si>
  <si>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</si>
  <si>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</si>
  <si>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</si>
  <si>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</si>
  <si>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</si>
  <si>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</si>
  <si>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</si>
  <si>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</si>
  <si>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</si>
  <si>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</si>
  <si>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</si>
  <si>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</si>
  <si>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</si>
  <si>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</si>
  <si>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</si>
  <si>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</si>
  <si>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</si>
  <si>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</si>
  <si>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</si>
  <si>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</si>
  <si>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</si>
  <si>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</si>
  <si>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</si>
  <si>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</si>
  <si>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</si>
  <si>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</si>
  <si>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</si>
  <si>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</si>
  <si>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</si>
  <si>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</si>
  <si>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</si>
  <si>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</si>
  <si>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</si>
  <si>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</si>
  <si>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</si>
  <si>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</si>
  <si>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</si>
  <si>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</si>
  <si>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</si>
  <si>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</si>
  <si>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</si>
  <si>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</si>
  <si>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</si>
  <si>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</si>
  <si>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</si>
  <si>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</si>
  <si>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</si>
  <si>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</si>
  <si>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</si>
  <si>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</si>
  <si>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</si>
  <si>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</si>
  <si>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</si>
  <si>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</si>
  <si>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</si>
  <si>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</si>
  <si>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</si>
  <si>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</si>
  <si>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</si>
  <si>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</si>
  <si>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</si>
  <si>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</si>
  <si>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</si>
  <si>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</si>
  <si>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</si>
  <si>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</si>
  <si>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</si>
  <si>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</si>
  <si>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</si>
  <si>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</si>
  <si>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</si>
  <si>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</si>
  <si>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</si>
  <si>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</si>
  <si>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</si>
  <si>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</si>
  <si>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</si>
  <si>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</si>
  <si>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</si>
  <si>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</si>
  <si>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</si>
  <si>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</si>
  <si>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</si>
  <si>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</si>
  <si>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</si>
  <si>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</si>
  <si>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</si>
  <si>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</si>
  <si>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</si>
  <si>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</si>
  <si>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</si>
  <si>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</si>
  <si>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</si>
  <si>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</si>
  <si>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</si>
  <si>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</si>
  <si>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</si>
  <si>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</si>
  <si>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</si>
  <si>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</si>
  <si>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</si>
  <si>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</si>
  <si>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</si>
  <si>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</si>
  <si>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</si>
  <si>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</si>
  <si>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</si>
  <si>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</si>
  <si>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</si>
  <si>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</si>
  <si>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</si>
  <si>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</si>
  <si>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</si>
  <si>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</si>
  <si>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</si>
  <si>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</si>
  <si>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</si>
  <si>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</si>
  <si>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</si>
  <si>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</si>
  <si>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</si>
  <si>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</si>
  <si>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</si>
  <si>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</si>
  <si>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</si>
  <si>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</si>
  <si>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</si>
  <si>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</si>
  <si>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</si>
  <si>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</si>
  <si>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</si>
  <si>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</si>
  <si>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</si>
  <si>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</si>
  <si>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</si>
  <si>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</si>
  <si>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</si>
  <si>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</si>
  <si>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</si>
  <si>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</si>
  <si>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</si>
  <si>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</si>
  <si>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</si>
  <si>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</si>
  <si>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</si>
  <si>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</si>
  <si>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</si>
  <si>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</si>
  <si>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</si>
  <si>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</si>
  <si>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</si>
  <si>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</si>
  <si>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</si>
  <si>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</si>
  <si>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</si>
  <si>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</si>
  <si>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</si>
  <si>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</si>
  <si>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</si>
  <si>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</si>
  <si>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</si>
  <si>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</si>
  <si>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</si>
  <si>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</si>
  <si>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</si>
  <si>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</si>
  <si>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</si>
  <si>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</si>
  <si>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</si>
  <si>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</si>
  <si>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</si>
  <si>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</si>
  <si>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</si>
  <si>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</si>
  <si>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</si>
  <si>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</si>
  <si>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</si>
  <si>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</si>
  <si>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</si>
  <si>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</si>
  <si>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</si>
  <si>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</si>
  <si>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</si>
  <si>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</si>
  <si>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</si>
  <si>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</si>
  <si>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</si>
  <si>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</si>
  <si>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</si>
  <si>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</si>
  <si>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</si>
  <si>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</si>
  <si>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</si>
  <si>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</si>
  <si>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</si>
  <si>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</si>
  <si>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</si>
  <si>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</si>
  <si>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</si>
  <si>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</si>
  <si>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</si>
  <si>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</si>
  <si>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</si>
  <si>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</si>
  <si>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</si>
  <si>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</si>
  <si>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</si>
  <si>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</si>
  <si>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</si>
  <si>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</si>
  <si>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</si>
  <si>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</si>
  <si>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</si>
  <si>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</si>
  <si>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</si>
  <si>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</si>
  <si>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</si>
  <si>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</si>
  <si>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</si>
  <si>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</si>
  <si>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</si>
  <si>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</si>
  <si>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</si>
  <si>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</si>
  <si>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</si>
  <si>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</si>
  <si>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</si>
  <si>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</si>
  <si>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</si>
  <si>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</si>
  <si>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</si>
  <si>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</si>
  <si>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</si>
  <si>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</si>
  <si>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</si>
  <si>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</si>
  <si>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</si>
  <si>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</si>
  <si>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</si>
  <si>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</si>
  <si>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</si>
  <si>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</si>
  <si>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</si>
  <si>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</si>
  <si>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</si>
  <si>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</si>
  <si>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</si>
  <si>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</si>
  <si>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</si>
  <si>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</si>
  <si>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</si>
  <si>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</si>
  <si>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</si>
  <si>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</si>
  <si>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</si>
  <si>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</si>
  <si>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</si>
  <si>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</si>
  <si>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</si>
  <si>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</si>
  <si>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</si>
  <si>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</si>
  <si>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</si>
  <si>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</si>
  <si>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</si>
  <si>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</si>
  <si>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</si>
  <si>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</si>
  <si>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</si>
  <si>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</si>
  <si>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</si>
  <si>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</si>
  <si>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</si>
  <si>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</si>
  <si>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</si>
  <si>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</si>
  <si>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</si>
  <si>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</si>
  <si>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</si>
  <si>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</si>
  <si>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</si>
  <si>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</si>
  <si>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</si>
  <si>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</si>
  <si>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</si>
  <si>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</si>
  <si>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</si>
  <si>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</si>
  <si>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</si>
  <si>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</si>
  <si>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 of female targeted</t>
  </si>
  <si>
    <t>Capacity level</t>
  </si>
  <si>
    <t>Type</t>
  </si>
  <si>
    <t>Level of awareness</t>
  </si>
  <si>
    <t>Natural resource improvement level</t>
  </si>
  <si>
    <t>Natural asset or Ecosystem (type)</t>
  </si>
  <si>
    <t>Total number of natural assets or ecosystems protected/rehabilitated</t>
  </si>
  <si>
    <t>Unit</t>
  </si>
  <si>
    <t>Effectiveness of protection/rehabilitation</t>
  </si>
  <si>
    <t>No. of targeted households</t>
  </si>
  <si>
    <t>% of female headed households</t>
  </si>
  <si>
    <t>Improvement level</t>
  </si>
  <si>
    <t>Alternate Source</t>
  </si>
  <si>
    <t>biological assets</t>
  </si>
  <si>
    <t>Coastal management</t>
  </si>
  <si>
    <t>1: No improvement</t>
  </si>
  <si>
    <t>Multi-sector</t>
  </si>
  <si>
    <t>4: Effective</t>
  </si>
  <si>
    <t>2: Low capacity</t>
  </si>
  <si>
    <t>3: Partially aware</t>
  </si>
  <si>
    <t>2: Partially not aware</t>
  </si>
  <si>
    <t>ha protected</t>
  </si>
  <si>
    <t>km protected</t>
  </si>
  <si>
    <t>Mangroves</t>
  </si>
  <si>
    <t>Coasts</t>
  </si>
  <si>
    <t>Protected areas/National parks</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</si>
  <si>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</si>
  <si>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</si>
  <si>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NIE</t>
  </si>
  <si>
    <t>Latin America and Caribbean</t>
  </si>
  <si>
    <t>Belize</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</si>
  <si>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</si>
  <si>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</si>
  <si>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Sandra Grant</t>
  </si>
  <si>
    <t>Fisheries Department</t>
  </si>
  <si>
    <t>The Belize Marine Conservation and Climate Adaptation Project (MCCAP) is a five year project implemented by the World Bank and funded by the Adaptation Fund grant in the amount of US$ 5.53 million and US$ 1.78 million in-kind contribution by the Government of Belize. The objective of MCCAP is to implement priority ecosystem-based marine conservation and climate adaptation measures to strengthen the climate resilience of the Belize Barrier Reef System. Specifically, the Project will support: (1) improvement of the coral reef protection regime including an expansion and enforcement of the MPAs and replenishment (no-take) zones in strategic locations to build climate resilience; (2) promote sustainable alternative livelihoods and income diversification for affected users of the reef, and (3) build local capacity and raising awareness regarding the importance of the overall health of the reef ecosystem to its climate resilience and, consequently the community welfare as well as the growth prospect of the country's economy. The proposed adaptation, conservation, and restoration activities of the Belize Barrier Reef System have socio-economic significance, providing and opportunity for maintaining and potentially increasing the income level and marine resources available dor an estimated 203,000 people living in the coastal areas of Belize. The Project will build capacity for local communities, which are directly affected by the climate impacts, to act as champions of the marine managed areas and of the resources upon which they depend.</t>
  </si>
  <si>
    <t>PACT</t>
  </si>
  <si>
    <t>World Bank</t>
  </si>
  <si>
    <t>Balancing Project requirements/expectations with local realities. Community wants assistance on their terms, the project had to spend a lot of time explaining the process and activities to be funded as set out in the Project documents.</t>
  </si>
  <si>
    <t>Collaboration/consultation requires significant time and investment with key partners (government agencies, NGOs, donor organizations, and community members). The first six months of Project implementation, the PIAG spent considerable time and effort to meet with relevant stakeholders to discuss synergies and reduce duplication of activities.</t>
  </si>
  <si>
    <t xml:space="preserve">Contract requiring review/comments/approval from TAC and PSC before payment needs to be properly managed in terms of time allocation for the review/comments/approval. Delays in reviews/comments/approval will delay the execution process. The PIAG established a 5 working days time period for comments/no-objection. </t>
  </si>
  <si>
    <t>The capacity to manage sub-project activities at the community level is limited, and will impact the success of sub-projects. Results from other alternative livelihood projects have not been sustainable. The PIAG reviewed the lessons learnt and successes of other projects, then convened a sustainable livelihoods forum to discuss some of the challenges. The PIAG hopes to use the outcome to make changes to project outputs/project design as required.</t>
  </si>
  <si>
    <t xml:space="preserve">   </t>
  </si>
  <si>
    <t>Forest Department</t>
  </si>
  <si>
    <t>Beverly Wade</t>
  </si>
  <si>
    <t>Chantalle Clarke-Samuels</t>
  </si>
  <si>
    <t>MCCAP</t>
  </si>
  <si>
    <t>Wilber Sabido</t>
  </si>
  <si>
    <t>MPAs share 13% of marine ecosystem habitats as identified by NPASP</t>
  </si>
  <si>
    <t>Marine RZs share approximately 2% of marine ecosystem habitats as identified in the NPASP</t>
  </si>
  <si>
    <t>The value of marine conservation and impacts of climate change are not understood well among local people</t>
  </si>
  <si>
    <t>386 km</t>
  </si>
  <si>
    <t>74,480 hectares</t>
  </si>
  <si>
    <t>National mangrove status in 2012 is 74,480 hectares</t>
  </si>
  <si>
    <t xml:space="preserve">ICZM Plan available for implementation in Dec 2012 allowing for the 386 km of Belize’s coastline under better management. </t>
  </si>
  <si>
    <t>75% of coastal developments adhering to the development guidelines set by the ICZM Plan</t>
  </si>
  <si>
    <t>Alternative livelihoods subprojects elaborated and financed with 30% of beneficiaries being women</t>
  </si>
  <si>
    <t>Persons participating in training based on training needs assessment (at least 30% of trainees are women)</t>
  </si>
  <si>
    <r>
      <t xml:space="preserve">At least 3 restored coral sites, </t>
    </r>
    <r>
      <rPr>
        <sz val="11"/>
        <color rgb="FF000000"/>
        <rFont val="Times New Roman"/>
        <family val="1"/>
      </rPr>
      <t xml:space="preserve">with resilient varieties grown in coral nurseries, </t>
    </r>
    <r>
      <rPr>
        <sz val="11"/>
        <color theme="1"/>
        <rFont val="Times New Roman"/>
        <family val="1"/>
      </rPr>
      <t>within TAMR and SWCMR by the end of the project (with each site measuring 300 m</t>
    </r>
    <r>
      <rPr>
        <vertAlign val="superscript"/>
        <sz val="11"/>
        <color theme="1"/>
        <rFont val="Times New Roman"/>
        <family val="1"/>
      </rPr>
      <t>2</t>
    </r>
    <r>
      <rPr>
        <sz val="11"/>
        <color theme="1"/>
        <rFont val="Times New Roman"/>
        <family val="1"/>
      </rPr>
      <t>)</t>
    </r>
  </si>
  <si>
    <t>Signature Date</t>
  </si>
  <si>
    <t>Belize Environmental Technologies</t>
  </si>
  <si>
    <t>August 31,2015</t>
  </si>
  <si>
    <t>Caribbean Motors</t>
  </si>
  <si>
    <t>June 5,2015</t>
  </si>
  <si>
    <t>January 22,2016</t>
  </si>
  <si>
    <t>February 8,2016</t>
  </si>
  <si>
    <t>Projects: (1) Belize Enterprise for Sustainable Technology (BEST)/Japan Social Development Fund grant), Conservation of Marine Resources in Central America (MARFund/German kfw project) and Management and Protection of key Biodiversity Areas in Belize Project (KBA/GEF)</t>
  </si>
  <si>
    <t>Training PACT and MCCAP staff - Project Coordinator (MCCAP) and Procurement Officer (PACT) trained at the World Bank Caribbean Project Implementation Workshop in Dominican Republic, June 8-11, 2015 in Safeguards and Procument procedures</t>
  </si>
  <si>
    <t>MCCAP established internal control system set out in the Operations Manual for MCCAP - revised May 2015, to systematically review expenditures to ensure they are in-line with work plans and the objectives of the project.</t>
  </si>
  <si>
    <t>MAFFESD does the following: (1) Implementing Entity (Forest, Fisheries, CZMAI) submits budget and workplan to PIAG. (2) Implementing Entity forward request for purchase of goods and services to PIAG. (3) Project Coordinator (PC) ensures that request is consistent with project budget and workplan. (4) PC forwards purchase order request signed appropriately with proper support documents to PACT.</t>
  </si>
  <si>
    <t>Implementing Entity conducts activity/action and provide technical reports to support expenditure</t>
  </si>
  <si>
    <t>The Technical Advisory Committee (TAC) and Project Steering Committee (PSC) meets every two months and three months respectively to review technical and financial activities</t>
  </si>
  <si>
    <t>PACT does the following: (1) Ensures expenditures are in compliance with budget and supporting documentation is adequate. (2) Prepares purchase order/payment with authorized signatures. (3) Process payment based on invoices from vendors and attached source documents. (4) Reports irregularities to the PSC for immediate action.</t>
  </si>
  <si>
    <t>A review of past and current projects that offered sustainable livelihoods options, such as Belize Rural Development Project, Toledo Institute for Development and Environment, BEST, etc. The lessons learnt were particularly noted and will be applied as required.</t>
  </si>
  <si>
    <t xml:space="preserve">Before the Project effectiveness, the World Bank provided retroactive financing of USD 140,000 to enhance the capacity of the PIAG with technical and administrative staff. </t>
  </si>
  <si>
    <t>cfo@forest.gov.bz</t>
  </si>
  <si>
    <t>ed@pactbelize.org</t>
  </si>
  <si>
    <t>The PIAG is not able to manage the procurement process in a timely way.</t>
  </si>
  <si>
    <t>The target MPAs are effectively managed as recorded by the Management Effectiveness Tracking Tool;</t>
  </si>
  <si>
    <t xml:space="preserve">The Bank continues to assess the resource issue and mitigate it with efforts to support the Government seeking additional resources for continued activities. </t>
  </si>
  <si>
    <t xml:space="preserve">PACT has staff trained to administer and monitor the procurement process to properly spend donor grant funds. Procurement process reviews by the WB are conducted periodically. </t>
  </si>
  <si>
    <t>PACT and the World Bank</t>
  </si>
  <si>
    <t>AMOUNT (USD)</t>
  </si>
  <si>
    <t>Low</t>
  </si>
  <si>
    <t>1.1  Some stakeholders (local communities, land owners, and/or NGOs) may not support the proposed activities (e.g., the proposed expansion of MPAs).</t>
  </si>
  <si>
    <t>1. Project Stakeholder Risks</t>
  </si>
  <si>
    <t>2. Operating Environment Risks</t>
  </si>
  <si>
    <t>2.1 Future Governments may not support the goals, targets and commitments of the Project</t>
  </si>
  <si>
    <t>2.2 The Government does not meet certain policy and regulatory commitments (e.g., restrictions on ability to de-reserve, additionality commitment, etc.) in accordance to mutually agreed targets (UE, UNDP-GEF, WB-GEF) as in the past projects (e.g., GEF project)</t>
  </si>
  <si>
    <t>The Government's commitment has been confirmed at the Ministerial level through on-going efforts to improve regulatory and institutional framework of MPAs and coastal zones.</t>
  </si>
  <si>
    <t>3. Executing Entity Risks (including FM &amp; OR Risks)</t>
  </si>
  <si>
    <t>3.1 The Executing Entity selected for the Adaptation Fund Project is not equipped with enough capacity to manage the financial transactions and to implement the climate adaptation measures in the future.</t>
  </si>
  <si>
    <t>Medium - Low</t>
  </si>
  <si>
    <t>3.2 The governance structure, operational guidelines and other institutional policies of the PACT are altered over time and do not conform to the adequate standards</t>
  </si>
  <si>
    <t>PACT is a statutory Body established by the Protected Areas Conservation Trust Act, No. 15 of 1995 and governed by a Board of Directors. Its jurisdiction is expressly set out in the Act, therefore, makes switching, sharing or evasion of responsibility more difficult.</t>
  </si>
  <si>
    <t>3.3 Fraud and corruption occur after the proposed Project is completed</t>
  </si>
  <si>
    <t>4. Project Risks</t>
  </si>
  <si>
    <t>4.1 Program of climate change adaptation measures is too ambitious</t>
  </si>
  <si>
    <t>4.2 Downstream conservtion and climate adaptation activities will create social and environmental concerns</t>
  </si>
  <si>
    <t>4.3 Other donor's programme overlaps with the proposed activities</t>
  </si>
  <si>
    <t>Medium-low</t>
  </si>
  <si>
    <t>HS</t>
  </si>
  <si>
    <t>Initial activities started</t>
  </si>
  <si>
    <t>Mangrove regulations drafted</t>
  </si>
  <si>
    <t>CZM Act drafted</t>
  </si>
  <si>
    <t>Water Quality personnel and lab equipment in place</t>
  </si>
  <si>
    <t>1.1 Spatially map and analyse target MPAs for realignment or expansion</t>
  </si>
  <si>
    <t>1.2 Verify spatial mapping via ground-truthing</t>
  </si>
  <si>
    <t>1.11 Ground-truthing to identify reefs suitable for nurseries set-up</t>
  </si>
  <si>
    <t>1.12 Establishment of coral nurseries</t>
  </si>
  <si>
    <t>1.16 Revision of mangrove regulations</t>
  </si>
  <si>
    <t>1.17 Revision of the CZM Act</t>
  </si>
  <si>
    <t>1.18 Implementation of an Integrated Coastal Zone Management Plan</t>
  </si>
  <si>
    <t>2.1 Communtiy needs assessment workshops</t>
  </si>
  <si>
    <t>1.8 Enhancement of enforcement and monitoring of selected MPAs, including replenishment zones</t>
  </si>
  <si>
    <t>Capacity building</t>
  </si>
  <si>
    <t>Enforcement equipment provided</t>
  </si>
  <si>
    <t>1.9 Biological monitoring of strategic and control sites</t>
  </si>
  <si>
    <t>Biological monitoring within Marine Reserves initiated</t>
  </si>
  <si>
    <t>2.2 Participatory sub-project planning workshops</t>
  </si>
  <si>
    <t>Dialogue and networking</t>
  </si>
  <si>
    <t>2.3 Development of business plans</t>
  </si>
  <si>
    <t>2.4 Marketing support for business venture</t>
  </si>
  <si>
    <t>2.7 Sub-grants for initial capital investment to support the startup of business venture</t>
  </si>
  <si>
    <t>3.1 Development and implementation of KAP survey (including instrument, field data collection, analysis, presentation of findings</t>
  </si>
  <si>
    <t>3.4 Updates of project activities (via quarterly electronic and print newsletters)</t>
  </si>
  <si>
    <t>3.7 Learning events, leadership development, training</t>
  </si>
  <si>
    <t>Reports completed in a timely fashion</t>
  </si>
  <si>
    <t>Service</t>
  </si>
  <si>
    <t>Goods</t>
  </si>
  <si>
    <t>Vincent Gillett</t>
  </si>
  <si>
    <t>Applicant was selected after shortlist and interviews</t>
  </si>
  <si>
    <t>Ryan Zuniga</t>
  </si>
  <si>
    <t>Mauro Gongora</t>
  </si>
  <si>
    <t>Herbert Haylock</t>
  </si>
  <si>
    <t>Armid Thompson</t>
  </si>
  <si>
    <t>Colin Gillett</t>
  </si>
  <si>
    <t>Eric Wade</t>
  </si>
  <si>
    <t>Seleem Chan</t>
  </si>
  <si>
    <t>Abraham Alamilla</t>
  </si>
  <si>
    <t>David Perez</t>
  </si>
  <si>
    <t>Ramon Carcamo</t>
  </si>
  <si>
    <t>Ruth Gutierrez</t>
  </si>
  <si>
    <t>Keisha Rodriguez</t>
  </si>
  <si>
    <t>Siobhan Lozado</t>
  </si>
  <si>
    <t>Antione Devonshire</t>
  </si>
  <si>
    <t>Compass Communication &amp; Research</t>
  </si>
  <si>
    <t>Saunders Consultancy</t>
  </si>
  <si>
    <t>Supply &amp; Delivery of 1 only 4x4 Pickup Truck, Shopping Method; D.O.C -May 4,2015</t>
  </si>
  <si>
    <t>Bravo Motors</t>
  </si>
  <si>
    <t>Lowest evaluated bidder; bidder met all specification requested; Other bidders were non- responsive</t>
  </si>
  <si>
    <t>United Motors</t>
  </si>
  <si>
    <t>Belize Diesel &amp; Equipment</t>
  </si>
  <si>
    <t>Belize Estate &amp; Co. Ltd</t>
  </si>
  <si>
    <t xml:space="preserve">Lowest price responsive bidder </t>
  </si>
  <si>
    <t>Supply &amp; Delivery of Vessels; NCB method; D.O.C - December 11,2015</t>
  </si>
  <si>
    <t>William Quan &amp; Company</t>
  </si>
  <si>
    <t>2 suppliers bought bid document, however only William Quan submitted Bid which was subsequently evaluated and passed evaluation.</t>
  </si>
  <si>
    <t>Staff of line Ministries directly involved in MCCAP activities are actively involved in implementation. Project activities increase time and counterpart funding which some Departments do not have. Hence, some expectations from the Project had to be reduced, while not affecting quality outcomes or the objectives.</t>
  </si>
  <si>
    <t>Operating documents finalized</t>
  </si>
  <si>
    <t>Project implementation</t>
  </si>
  <si>
    <t>Establishment and Activation of Governance Structure</t>
  </si>
  <si>
    <t>Project Implemention Unit, Project Steering Committee and Technical Advisory Committees established and functional</t>
  </si>
  <si>
    <t>The main components are: (1) Improving the Protection Regime of marine and coastal ecosystem (AF resources: USD 2 million; in-kind contribution by the Government of Belize and NGOs USD 0.415 million). (2) Promotion of viable and sustainable alternative livelihoods for afftected users of the reef (AF resources: USD 2.45 million; in-kind contributions from GOB and NGOs USD 0.368 million). (3) Raising awareness, building local capacity, and disseminating information (AF resources: USD 0.56 million).</t>
  </si>
  <si>
    <t>Project execution cost (PIU/NIE)</t>
  </si>
  <si>
    <t>Coordination and management</t>
  </si>
  <si>
    <t>Overheads and administration</t>
  </si>
  <si>
    <t>Monitoring and Evalution</t>
  </si>
  <si>
    <t>Fudiciary management</t>
  </si>
  <si>
    <t>2.2 Participatory sub-project planning workshop</t>
  </si>
  <si>
    <t>1.4 Consultations carried out with communities and stakeholders to obtain feedback on the revised zoning</t>
  </si>
  <si>
    <t>1.5 Consultations feedback and baseline data complied and incorporated into zoning map</t>
  </si>
  <si>
    <t>1.6 Final revised map incorporated into the existing management plan for target MPAs and management plans textually adjusted to reflect zoning adjustments</t>
  </si>
  <si>
    <t>1.7 Target MPAs demarcated with buoys and signage as per the new boundaries</t>
  </si>
  <si>
    <t>1.9 Biological and water quality monitoring of strategic and control sites within selected MPAs</t>
  </si>
  <si>
    <t>1.13 Out-planting in selected reefs</t>
  </si>
  <si>
    <t>1.18 Implementation of an integrated Coastal Zone Management Plan</t>
  </si>
  <si>
    <t>2.1 Community needs assessment</t>
  </si>
  <si>
    <t>2.5 Training in business development</t>
  </si>
  <si>
    <t>2.6 Training in marketable skills</t>
  </si>
  <si>
    <t>3.2 Development of a BCC Strategy and Action Plan</t>
  </si>
  <si>
    <t>3.3 Implementation of a BCC strategy and action plan</t>
  </si>
  <si>
    <t>3.4 Updates of project activities</t>
  </si>
  <si>
    <t>3.5 Website platform</t>
  </si>
  <si>
    <t>3.6 Best practice forum</t>
  </si>
  <si>
    <t>3.8 Strategic planning for the network</t>
  </si>
  <si>
    <t>Belize Marine Conservation and Climate Adaptation Project (MCCAP)</t>
  </si>
  <si>
    <t>The operational manual of the Project mandates that all activities supported by the Project comply with safeguard policies of the World Bank</t>
  </si>
  <si>
    <t>Co-financing is not applicable to this programme</t>
  </si>
  <si>
    <t>Belize Estate Company Ltd.</t>
  </si>
  <si>
    <r>
      <t>Marine Protected Areas (MPA) coverage increased to 20.2% and areas declared as marine Replenishment Zones (RZ) increased to at least 3.1% of the Belize's territorial sea as identified in the NPASP, by the third year of the project.</t>
    </r>
    <r>
      <rPr>
        <b/>
        <sz val="11"/>
        <color indexed="8"/>
        <rFont val="Times New Roman"/>
        <family val="1"/>
      </rPr>
      <t xml:space="preserve"> (Component 1)</t>
    </r>
  </si>
  <si>
    <r>
      <t xml:space="preserve">Coastal zone managed effectively through implementation of Coastal Zone Management Plan, measured by coastline under protection and no net loss of mangroves </t>
    </r>
    <r>
      <rPr>
        <b/>
        <sz val="11"/>
        <color indexed="8"/>
        <rFont val="Times New Roman"/>
        <family val="1"/>
      </rPr>
      <t>(Component 1)</t>
    </r>
  </si>
  <si>
    <r>
      <t>Project beneficiaries who have adopted alternative livelihoods and reduced dependency on traditional fishing for household income (at least 2,500 people), of which 30% are women</t>
    </r>
    <r>
      <rPr>
        <b/>
        <sz val="11"/>
        <color indexed="8"/>
        <rFont val="Times New Roman"/>
        <family val="1"/>
      </rPr>
      <t xml:space="preserve"> (Component 2)</t>
    </r>
  </si>
  <si>
    <r>
      <t xml:space="preserve">Awareness raising campaigns and dissemination of project information and project supported investments reach 100% and change attitude of 75% of intended beneficiaries </t>
    </r>
    <r>
      <rPr>
        <b/>
        <sz val="11"/>
        <color indexed="8"/>
        <rFont val="Times New Roman"/>
        <family val="1"/>
      </rPr>
      <t xml:space="preserve">(Component 3) </t>
    </r>
  </si>
  <si>
    <t>Project Outcome Indicators</t>
  </si>
  <si>
    <t>Infractions of rules and regulations in the target MPAs and RZs reduced by 75%</t>
  </si>
  <si>
    <t>Mangrove clearance infractions reduced by 100% (that is, infractions of the revised mangrove regulations)</t>
  </si>
  <si>
    <t>Strategic planning workshops with fishers association and three fisher cooperatives</t>
  </si>
  <si>
    <t>Project Objective Indicator</t>
  </si>
  <si>
    <t>Turneffe Atoll SPAG MRs - 13 arrest (2011)</t>
  </si>
  <si>
    <t xml:space="preserve">% reduction in infractions of MPA/RZ rules and regulations based on arrests made at the MPAs in 2011-2012                                                 </t>
  </si>
  <si>
    <t xml:space="preserve">Turneffe Atoll SPAG MRs - 2 arrest (2012)  </t>
  </si>
  <si>
    <t>SWCMR: 26 arrests (2011)</t>
  </si>
  <si>
    <t>SWCMR - 23 arrests (up to September 2012)</t>
  </si>
  <si>
    <t xml:space="preserve">0 coral sites restored </t>
  </si>
  <si>
    <t xml:space="preserve">0 business plans financed; </t>
  </si>
  <si>
    <t>0% of female beneficiaries</t>
  </si>
  <si>
    <t>30% of female beneficiaries</t>
  </si>
  <si>
    <t xml:space="preserve">20 business plans financed;    </t>
  </si>
  <si>
    <t xml:space="preserve">0 number of persons; </t>
  </si>
  <si>
    <t>0% of female trainees</t>
  </si>
  <si>
    <t xml:space="preserve">2000 persons;                            </t>
  </si>
  <si>
    <t>30% of females trainees</t>
  </si>
  <si>
    <t>0 targetted community</t>
  </si>
  <si>
    <t>12 targetted communities</t>
  </si>
  <si>
    <t>0 fishers</t>
  </si>
  <si>
    <t>24 planning workshops</t>
  </si>
  <si>
    <t>8 strategic plans</t>
  </si>
  <si>
    <t>0% women</t>
  </si>
  <si>
    <t>30% women</t>
  </si>
  <si>
    <t xml:space="preserve">45% fishers                              </t>
  </si>
  <si>
    <t xml:space="preserve">100% people with enhanced understanding;                       </t>
  </si>
  <si>
    <t xml:space="preserve">  75% people with changed attitude</t>
  </si>
  <si>
    <t>TAMR - nil</t>
  </si>
  <si>
    <t xml:space="preserve">SWCMR - 2.65 of 4;                        </t>
  </si>
  <si>
    <t>CBWS - 2.17 of 4;</t>
  </si>
  <si>
    <t>TAMR - score of 3.5 of 4</t>
  </si>
  <si>
    <t xml:space="preserve">SWCMR – score of 3.5 of 4; </t>
  </si>
  <si>
    <t xml:space="preserve">CBWS - score of 3.5 of 4; </t>
  </si>
  <si>
    <t xml:space="preserve">CBWS - 2009 score 2.16 of 4; </t>
  </si>
  <si>
    <t xml:space="preserve">Management effectiveness score as recorded by Management Effectiveness Tracking Tool (Note: 1 to 4 – lowest to highest score) </t>
  </si>
  <si>
    <t xml:space="preserve">SWCMR - 2009 score of 2.65 of 4; </t>
  </si>
  <si>
    <t xml:space="preserve">0% fishers                </t>
  </si>
  <si>
    <t>Target 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</si>
  <si>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</si>
  <si>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</si>
  <si>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</si>
  <si>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</si>
  <si>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</si>
  <si>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</si>
  <si>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</si>
  <si>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</si>
  <si>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</si>
  <si>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</si>
  <si>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</si>
  <si>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</si>
  <si>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</si>
  <si>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</si>
  <si>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</si>
  <si>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</si>
  <si>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</si>
  <si>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</si>
  <si>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</si>
  <si>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</si>
  <si>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</si>
  <si>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</si>
  <si>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</si>
  <si>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</si>
  <si>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</si>
  <si>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</si>
  <si>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</si>
  <si>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</si>
  <si>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</si>
  <si>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</si>
  <si>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</si>
  <si>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</si>
  <si>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</si>
  <si>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</si>
  <si>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</si>
  <si>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</si>
  <si>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</si>
  <si>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</si>
  <si>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</si>
  <si>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</si>
  <si>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</si>
  <si>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</si>
  <si>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</si>
  <si>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</si>
  <si>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</si>
  <si>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</si>
  <si>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</si>
  <si>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</si>
  <si>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</si>
  <si>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Targeted performance at completion</t>
  </si>
  <si>
    <t>Outcome 6: Diversified and strengthened livelihoods and sources of income for vulnerable people in targeted areas</t>
  </si>
  <si>
    <t>Indicator 6.1: Increase in households and communities having more secure access to livelihood assets</t>
  </si>
  <si>
    <t>Indicator 6.2: Increase in targeted population's sustained climate-resilient alternative livelihoods</t>
  </si>
  <si>
    <t>% increase in income level vis-à-vis baseline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</si>
  <si>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</si>
  <si>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</si>
  <si>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</si>
  <si>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</si>
  <si>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</si>
  <si>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</si>
  <si>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</si>
  <si>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</si>
  <si>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</si>
  <si>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</si>
  <si>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</si>
  <si>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</si>
  <si>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</si>
  <si>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</si>
  <si>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</si>
  <si>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</si>
  <si>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</si>
  <si>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</si>
  <si>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</si>
  <si>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</si>
  <si>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</si>
  <si>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</si>
  <si>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</si>
  <si>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</si>
  <si>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</si>
  <si>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</si>
  <si>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</si>
  <si>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</si>
  <si>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</si>
  <si>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</si>
  <si>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</si>
  <si>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</si>
  <si>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</si>
  <si>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</si>
  <si>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</si>
  <si>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</si>
  <si>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</si>
  <si>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</si>
  <si>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</si>
  <si>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</si>
  <si>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</si>
  <si>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</si>
  <si>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</si>
  <si>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</si>
  <si>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</si>
  <si>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</si>
  <si>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</si>
  <si>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</si>
  <si>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</si>
  <si>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</si>
  <si>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</si>
  <si>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</si>
  <si>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</si>
  <si>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</si>
  <si>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</si>
  <si>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</si>
  <si>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</si>
  <si>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</si>
  <si>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</si>
  <si>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</si>
  <si>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</si>
  <si>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</si>
  <si>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</si>
  <si>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</si>
  <si>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</si>
  <si>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</si>
  <si>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</si>
  <si>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</si>
  <si>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</si>
  <si>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</si>
  <si>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</si>
  <si>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</si>
  <si>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</si>
  <si>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</si>
  <si>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</si>
  <si>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</si>
  <si>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</si>
  <si>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</si>
  <si>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</si>
  <si>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</si>
  <si>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</si>
  <si>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</si>
  <si>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</si>
  <si>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</si>
  <si>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</si>
  <si>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</si>
  <si>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</si>
  <si>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</si>
  <si>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</si>
  <si>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</si>
  <si>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</si>
  <si>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</si>
  <si>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</si>
  <si>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</si>
  <si>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</si>
  <si>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</si>
  <si>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</si>
  <si>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</si>
  <si>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</si>
  <si>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</si>
  <si>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</si>
  <si>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</si>
  <si>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</si>
  <si>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</si>
  <si>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</si>
  <si>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</si>
  <si>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</si>
  <si>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</si>
  <si>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</si>
  <si>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</si>
  <si>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</si>
  <si>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</si>
  <si>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</si>
  <si>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</si>
  <si>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</si>
  <si>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</si>
  <si>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</si>
  <si>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</si>
  <si>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</si>
  <si>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</si>
  <si>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RIE</t>
  </si>
  <si>
    <t>3 -relevant information is generated and disseminated to all identified stakeholders on timely basis</t>
  </si>
  <si>
    <t>3: Info transferred on time</t>
  </si>
  <si>
    <t>3: Moderately responsive (Some defined elements)</t>
  </si>
  <si>
    <t>3: Moderately improved</t>
  </si>
  <si>
    <t>Causeways</t>
  </si>
  <si>
    <t>3: Moderately effective</t>
  </si>
  <si>
    <t>Africa</t>
  </si>
  <si>
    <t>1: No capacity</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</si>
  <si>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</si>
  <si>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</si>
  <si>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</si>
  <si>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</si>
  <si>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</si>
  <si>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</si>
  <si>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</si>
  <si>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</si>
  <si>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</si>
  <si>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</si>
  <si>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Training Centres</t>
  </si>
  <si>
    <t>ha rehabilitated</t>
  </si>
  <si>
    <t>Monitoring/Forecasting capacity</t>
  </si>
  <si>
    <t>Hospitals</t>
  </si>
  <si>
    <t>Afghanistan, Islamic Rep. of</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</si>
  <si>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</si>
  <si>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</si>
  <si>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</si>
  <si>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</si>
  <si>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</si>
  <si>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</si>
  <si>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</si>
  <si>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</si>
  <si>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</si>
  <si>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</si>
  <si>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</si>
  <si>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</si>
  <si>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</si>
  <si>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</si>
  <si>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</si>
  <si>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</si>
  <si>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</si>
  <si>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</si>
  <si>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</si>
  <si>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 reforestation</t>
  </si>
  <si>
    <t>Azerbaijan</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</si>
  <si>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</si>
  <si>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</si>
  <si>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</si>
  <si>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</si>
  <si>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</si>
  <si>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</si>
  <si>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</si>
  <si>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</si>
  <si>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</si>
  <si>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</si>
  <si>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</si>
  <si>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</si>
  <si>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</si>
  <si>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</si>
  <si>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</si>
  <si>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</si>
  <si>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</si>
  <si>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</si>
  <si>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</si>
  <si>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</si>
  <si>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</si>
  <si>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</si>
  <si>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</si>
  <si>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</si>
  <si>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</si>
  <si>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</si>
  <si>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</si>
  <si>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</si>
  <si>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</si>
  <si>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</si>
  <si>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</si>
  <si>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</si>
  <si>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</si>
  <si>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</si>
  <si>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</si>
  <si>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</si>
  <si>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</si>
  <si>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</si>
  <si>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</si>
  <si>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</si>
  <si>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</si>
  <si>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</si>
  <si>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</si>
  <si>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</si>
  <si>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</si>
  <si>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</si>
  <si>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</si>
  <si>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</si>
  <si>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</si>
  <si>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</si>
  <si>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</si>
  <si>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</si>
  <si>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</si>
  <si>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</si>
  <si>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</si>
  <si>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</si>
  <si>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</si>
  <si>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</si>
  <si>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</si>
  <si>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</si>
  <si>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</si>
  <si>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</si>
  <si>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</si>
  <si>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</si>
  <si>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</si>
  <si>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</si>
  <si>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</si>
  <si>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</si>
  <si>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</si>
  <si>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</si>
  <si>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</si>
  <si>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</si>
  <si>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</si>
  <si>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</si>
  <si>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</si>
  <si>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</si>
  <si>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</si>
  <si>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</si>
  <si>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</si>
  <si>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</si>
  <si>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</si>
  <si>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</si>
  <si>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</si>
  <si>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</si>
  <si>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</si>
  <si>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</si>
  <si>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</si>
  <si>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</si>
  <si>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</si>
  <si>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</si>
  <si>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</si>
  <si>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</si>
  <si>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</si>
  <si>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Multilateral</t>
  </si>
  <si>
    <t>Technical Documents</t>
  </si>
  <si>
    <t>Belize's vulnerability to natural hazards, capacity and resource limitations could constrain sustainability of the project achievements.  Even if the Project succeeds in removing the local stressors, it may not be enough for the reef’s survival in the face of climate change</t>
  </si>
  <si>
    <t>Consultations with local communities, Co-managers, and regulator agencies continued under the implementation phase. Project Implementing Agency Group (PIAG)/Project Implementing Unit (PIU) staff and Fisheries Department staff visited all 12 communities to build awareness of the project and start the discussion on potential livelihood activities. MCCAP consults and collaborate with organizations at multiple levels:</t>
  </si>
  <si>
    <t>Coastal Zone Management Authority and Institute (CZMAI)</t>
  </si>
  <si>
    <t>Reports</t>
  </si>
  <si>
    <t>3/17/2015 (Inception workshop)</t>
  </si>
  <si>
    <t>Component 1: Improving the protection regime of marine and coastal ecosystems</t>
  </si>
  <si>
    <t>Component 2: Promotion of viable and sustainable alternative livelihoods for affected users of the reef</t>
  </si>
  <si>
    <t>Component 3: Raising awareness, building local capacity and dissemination of information</t>
  </si>
  <si>
    <t>Ministry of Agriculture, Fisheries, Forestry, the Environment and Sustainable Development (MAFFESD)</t>
  </si>
  <si>
    <t>Continuous updating on Project activities and expected results is communicated to new members/employee of regulator organizations, co-managers, fishers, etc. Since the General Election November 4, the PIAG spent time updating new members of the TAC and PSC. MCCAP information documents are sent to interested parties, background justifications documents are prepared and distributed (as requested), one-on-one meetings are held to update committee members. Continuous information sharing and networking is required to ensure support for the Project.</t>
  </si>
  <si>
    <t>PACT was recently accredited by the Adaptation Fund as the National Implementing Entity (NIE) for Belize and is therefore equipped with the requisite personnel and experience to oversee the execution of the project.</t>
  </si>
  <si>
    <t>The first year was spent understanding the targetted communities within the context of the Process Framework, IPP and EMF. Additional information was captured in the Knowledge, Attitude and Practice (KAP) survey to understand their knowledge of and importance of the Marine conservation, climate change, and the impact of MPA restriction. Previous attempts have been unsuccessful at changing attitudes and behaviour towards fishing, but we hope by targetting older fishers to adopt a new livelihood activities, diverting youths from fishing to other livelihood options, and encouraging women to engage in economic activities the Project will be able to restore livelihoods and change economic portfolio of households.</t>
  </si>
  <si>
    <t>In Belize, the success rate of programs with one of the core objectives being to encourage targeted beneficiaries to engage in alternative economic activities has been abysmal. This low success rate results in most programs failing to achieve their objectives. The Alternative Livelihood Forum (January 2016) stimulated an open problem solving discussion on improving the success rate of the adaptation of sustainable alternative livelihoods by targeted beneficiaries. With participants from NGOs, Government organizations, financial institutions, the forum identified opportunities, barrier/challenges and recommendations to improve to sustainable diversify the economic activities of programme beneficiaries.</t>
  </si>
  <si>
    <t>SUB-TOTAL</t>
  </si>
  <si>
    <t>1.3 Mapping of proposed revised zoning scheme prepared for feedback</t>
  </si>
  <si>
    <t>1.5 Consultation feedback and baseline data compiled and incorporated into zoning map</t>
  </si>
  <si>
    <t>1.6 Final revised map incorporated into the existing management plan for target MPAs and management plans textually adjusted to reflect zoning adjustment</t>
  </si>
  <si>
    <t>1.10 Management effectiveness assessments using tracking tools</t>
  </si>
  <si>
    <t>1.14 Rolling out of the over-arching PA legislation</t>
  </si>
  <si>
    <t>1.15 Initial support to the PA administration structure</t>
  </si>
  <si>
    <t>3.2 Development of BCC strategy and action plan</t>
  </si>
  <si>
    <t>3.3 Implementation of BCC strategy and action plan</t>
  </si>
  <si>
    <t>3.5 Web-based platform</t>
  </si>
  <si>
    <t>Completed</t>
  </si>
  <si>
    <t>Fragments of Hope</t>
  </si>
  <si>
    <t>In view of the above, the PIAG formed synergies with the Agriculture Department and Ministry of Tourism to apply best practice livelihood activities that has been tried and proven by these departments and to get community by-in for these processes. The PIAG will look at the overall enabling environment for successful livelihood sub-projects and not only support the economic activity, but also provide training, capacity building, market studies, etc., as required. The PIAG will also provide the network needed with the relevant government departments to ensure the livelihood activity is sustainable. Part of the sub-project concept note assessment is to determine the type of help communities/groups need to develop and executed successful livelihood project, and provide the assistance needed within the scope of the Project.</t>
  </si>
  <si>
    <t>Regional level: (1) The Caribbean Community Climate Change Centre (CCCCC) - on climate change related issues, mainly training (MCCAP staff and line Ministries), climate change clubs in Secondary schools. (2) Caribbean Regional Fisheries Mechanism (CRFM) - fisheries and enforcement related issues. (3) Caribbean Network of Fisherfolk Organizations (CNFO) - issues related to fishermen</t>
  </si>
  <si>
    <t>Project Coordinator; IC method; D.O.C. December 15,2014</t>
  </si>
  <si>
    <t>Senior Technical Officer, IC method; D.O.C  May 28,2015</t>
  </si>
  <si>
    <t>Developing &amp; Implementing Knowledge,Attitude,Behaviour Practice Survey (KAP Survey); CQS method; D.O.C June 15th 2015</t>
  </si>
  <si>
    <t>Supply &amp; Delivery of 2 only 4x4 Pickup Truck; Shopping Method; D.O.C - November 4,2015</t>
  </si>
  <si>
    <t xml:space="preserve">The results of the KAP survey will provide information on knowledge of community and fishers on the Project and climate change. Based on these results the PIAG will organize an appropriately scaled awareness raising campaign to increase the understanding of sub-project activities and the inclusion of sound environmental and social safeguards including climate proofing sub-projects.  </t>
  </si>
  <si>
    <t>Highest Ranked Firm based on Expression of Interests submitted, who subsequently submitted a  combined technical financial proposal for  which the contract was negotiated on.</t>
  </si>
  <si>
    <t>,</t>
  </si>
  <si>
    <t>http://www.fisheries.gov.bz/mccap/</t>
  </si>
  <si>
    <t>pc.mccap@fisheries.gov.bz</t>
  </si>
  <si>
    <t>administrator@fisheries.gov.bz</t>
  </si>
  <si>
    <t>ceo@coastalzonebelize.org</t>
  </si>
  <si>
    <t xml:space="preserve">Project Inception Phase </t>
  </si>
  <si>
    <t>Full staff complement to implement project activities; office established</t>
  </si>
  <si>
    <t>Skills training to transition to alternative livelihoods</t>
  </si>
  <si>
    <t xml:space="preserve">Sub-project mechanism for community-based business ventures </t>
  </si>
  <si>
    <t xml:space="preserve">Addressing the vulnerable groups </t>
  </si>
  <si>
    <t>Community mobilization for the development of alternative livelihoods</t>
  </si>
  <si>
    <t>Needs assessment workshops/meeting</t>
  </si>
  <si>
    <t>Business plans developed</t>
  </si>
  <si>
    <t>Marketing support given</t>
  </si>
  <si>
    <t>Support training for business skills</t>
  </si>
  <si>
    <t xml:space="preserve">KAP survey </t>
  </si>
  <si>
    <t>Develop and implement communication plan</t>
  </si>
  <si>
    <t>Climate Change training and awareness</t>
  </si>
  <si>
    <t>Conduct Training events</t>
  </si>
  <si>
    <t>Development and maintenance of web-site</t>
  </si>
  <si>
    <t>Sub-project requests received</t>
  </si>
  <si>
    <t>Develop strategic plan</t>
  </si>
  <si>
    <t>MS</t>
  </si>
  <si>
    <t xml:space="preserve">Inventory of development sites for Ambergris Caye, Central and Caye Caulker </t>
  </si>
  <si>
    <t>Andrea Tillett (shared cost)</t>
  </si>
  <si>
    <t>August 10,2014</t>
  </si>
  <si>
    <t xml:space="preserve">March 10,2015 </t>
  </si>
  <si>
    <t>Saleem Chan</t>
  </si>
  <si>
    <t>September 9,2015 - February 28,2016</t>
  </si>
  <si>
    <t>Fultec Systems</t>
  </si>
  <si>
    <t>March 1,2016</t>
  </si>
  <si>
    <t>March 16,2016</t>
  </si>
  <si>
    <t>Ellis Requena</t>
  </si>
  <si>
    <t>Gilbert Andrews</t>
  </si>
  <si>
    <t>April 14,2016</t>
  </si>
  <si>
    <t>Ian Gillett</t>
  </si>
  <si>
    <t>May 30,2016</t>
  </si>
  <si>
    <t>June 9,2016</t>
  </si>
  <si>
    <t>Sigertronic Systems</t>
  </si>
  <si>
    <t>July 4,2016</t>
  </si>
  <si>
    <t>Elisa Montalvo</t>
  </si>
  <si>
    <t>July 5,2016</t>
  </si>
  <si>
    <t>Belize Formulators Ltd</t>
  </si>
  <si>
    <t>September1,2016</t>
  </si>
  <si>
    <t>Agrer, Grupo</t>
  </si>
  <si>
    <t>September 13,2016</t>
  </si>
  <si>
    <t>10 Outboard Engines</t>
  </si>
  <si>
    <t>September 29,2016</t>
  </si>
  <si>
    <t>Non- Consulting Services</t>
  </si>
  <si>
    <t xml:space="preserve">Linda Mckesey </t>
  </si>
  <si>
    <t>October 15,2016</t>
  </si>
  <si>
    <t>Institute for Technical and Vocational Education and Training - Orange Walk</t>
  </si>
  <si>
    <t>October 20,2016</t>
  </si>
  <si>
    <t>Institute for Technical and Vocational Education and Training - Corozal</t>
  </si>
  <si>
    <t>October 24,2016</t>
  </si>
  <si>
    <t>Nidia Chacon</t>
  </si>
  <si>
    <t>Ecology Project International</t>
  </si>
  <si>
    <t>October 27,2016</t>
  </si>
  <si>
    <t>Supply &amp; Delivery of 7 desktop computers, 7 laptops, 1 rugged laptop;Shopping;D.O.C - 23 Nov. 2015</t>
  </si>
  <si>
    <t>GS-Com</t>
  </si>
  <si>
    <t>Lowest Evaluated Bidder</t>
  </si>
  <si>
    <t>Fultec  Systems</t>
  </si>
  <si>
    <t>501 Enterprise</t>
  </si>
  <si>
    <t>William Quan</t>
  </si>
  <si>
    <t>3 Suppliers were invited to bid, however only 2 summited bids. William Quan was lowest evaluated bidder that met all specifications..</t>
  </si>
  <si>
    <t xml:space="preserve">Duke Marine  </t>
  </si>
  <si>
    <t>Boat Captain ;IC method; D.O.C - 27 Oct.2015</t>
  </si>
  <si>
    <t xml:space="preserve"> Jerome Gill</t>
  </si>
  <si>
    <t>Recommended consultant after evaluation</t>
  </si>
  <si>
    <t xml:space="preserve"> Ellis Requena </t>
  </si>
  <si>
    <t>Andre Staine</t>
  </si>
  <si>
    <t>Luis Gongora</t>
  </si>
  <si>
    <t>Raphael Martinez</t>
  </si>
  <si>
    <t>Tyrell Reyes</t>
  </si>
  <si>
    <t xml:space="preserve">Realignment of Boundaries and Creation of New Zones for the Targeted Marine Protected Areas under MCCAP; IC method ;D.O.C - 27 October 2015  </t>
  </si>
  <si>
    <t>Andrew Link</t>
  </si>
  <si>
    <t>Jaime Alvarez</t>
  </si>
  <si>
    <t>Eugene Ariola</t>
  </si>
  <si>
    <t>Supply &amp; delivery of enforcement Equipment-12 handheld GPS with marine mount; Shopping Method; D.O.C - 10th May 2016</t>
  </si>
  <si>
    <t>GS COM</t>
  </si>
  <si>
    <t>Lowest evaluated bidder</t>
  </si>
  <si>
    <t>Sigertronics System</t>
  </si>
  <si>
    <t>Magali Marin Young</t>
  </si>
  <si>
    <t>Mark Usher</t>
  </si>
  <si>
    <t>Winston MaCalla</t>
  </si>
  <si>
    <t>Ismael Fabro</t>
  </si>
  <si>
    <t>Supply Equipment for WQM  program; Shopping method;D.O.C. - 26 July 2016</t>
  </si>
  <si>
    <t xml:space="preserve">Scientific Supplies &amp; Technology USA </t>
  </si>
  <si>
    <t>Lowest evaluated bidder; bidder met all specification requested</t>
  </si>
  <si>
    <t>Belize Formulators</t>
  </si>
  <si>
    <t>Belize Environmentally Sustainable Solutions &amp;Technology</t>
  </si>
  <si>
    <t>Procurement Officer for MCCAP; D.O.C 10 August 2014</t>
  </si>
  <si>
    <t>Andrea Tillett</t>
  </si>
  <si>
    <t>WB NO objection to shared cost with KBA project provided on 11 July 2016. MCCAp will pay salary from July 2016 to August 2017</t>
  </si>
  <si>
    <t>Revision of Coastal Zone Management ACT and Regulations;CQS method; 27 Oct. 2015</t>
  </si>
  <si>
    <t>Environmental Solutions Ltd</t>
  </si>
  <si>
    <t>Sofia Galvo Advogadas</t>
  </si>
  <si>
    <t>Amec Foster Wheeler</t>
  </si>
  <si>
    <t>Coferpeche</t>
  </si>
  <si>
    <t>Agrer</t>
  </si>
  <si>
    <t>Pramod Ganapathiraju</t>
  </si>
  <si>
    <t>Supply &amp; Installation of 10 Outboard Engines; NCB method;D.O.C - 29 July 2016</t>
  </si>
  <si>
    <t xml:space="preserve">Marelco </t>
  </si>
  <si>
    <t xml:space="preserve">Lowest evaluated bidder; </t>
  </si>
  <si>
    <t>Patrols in CBWS (Accommodations); shopping; D.O.C - 14 March 2016</t>
  </si>
  <si>
    <t xml:space="preserve">Mr. Eleazar Chan </t>
  </si>
  <si>
    <t>Lowest evaluated Bidder; Vendor provided better suited accommodations.</t>
  </si>
  <si>
    <t xml:space="preserve">Mrs. Linda Mckesey </t>
  </si>
  <si>
    <t>skills training to facilitate the communities transition to alternative livelihoods; direct contracting</t>
  </si>
  <si>
    <t>WB No Objection to t contract was received on 19 Oct 2016</t>
  </si>
  <si>
    <t xml:space="preserve">skills training to facilitate the communities transition to alternative livelihoods; direct contracting </t>
  </si>
  <si>
    <t>WB No Objection to contract on 14 Oct 2016</t>
  </si>
  <si>
    <t>Senior Technical Officer;IC method; D.O.C.- 1 March 2016</t>
  </si>
  <si>
    <t>Safiria Vasquez</t>
  </si>
  <si>
    <t xml:space="preserve">Applicant was selected after shortlist and interviews; </t>
  </si>
  <si>
    <t xml:space="preserve"> Renison Enriguez</t>
  </si>
  <si>
    <t xml:space="preserve"> Shalini Cawich</t>
  </si>
  <si>
    <t xml:space="preserve"> Kalen Eck</t>
  </si>
  <si>
    <t xml:space="preserve"> Nidia Chacon</t>
  </si>
  <si>
    <t>Conduct training event for youth on marine conservation and climate adaptation; direct contracting</t>
  </si>
  <si>
    <t>WB No Objection to Contract received on 25 October 2016</t>
  </si>
  <si>
    <t xml:space="preserve">Single source procurement has been approved by the World Bank (3 September 2015) and is consistent with the World Bank's procurement policy and national policy. </t>
  </si>
  <si>
    <t>pc.mccap@fisheries.gov.bz; linegrant@gmail.com</t>
  </si>
  <si>
    <t>Contracts awarded, payment to be made</t>
  </si>
  <si>
    <t>Behavioural change communication (BCC) campaigns conducted at all the target fishing communities (Chunox, Copper Bank, Sarteneja, Corozal Town, Belize City, Dangriga, Hopkins, Placencia, Sittee River, Riversdale, Placencia and Seine Bight) and reach 100% of fishers</t>
  </si>
  <si>
    <t>58% of female trainees</t>
  </si>
  <si>
    <r>
      <rPr>
        <b/>
        <sz val="11"/>
        <color indexed="8"/>
        <rFont val="Times New Roman"/>
        <family val="1"/>
      </rPr>
      <t>Marine Protected Areas</t>
    </r>
    <r>
      <rPr>
        <sz val="11"/>
        <color indexed="8"/>
        <rFont val="Times New Roman"/>
        <family val="1"/>
      </rPr>
      <t xml:space="preserve"> - Corozal Bay Wildlife Sanctuary (CBWS), Turneffe Atoll Marine Reserve (TAMR), and South Water Caye Marine Reserve (SWCMR).                                                                                                 </t>
    </r>
    <r>
      <rPr>
        <b/>
        <sz val="11"/>
        <color indexed="8"/>
        <rFont val="Times New Roman"/>
        <family val="1"/>
      </rPr>
      <t xml:space="preserve"> Fishing communities</t>
    </r>
    <r>
      <rPr>
        <sz val="11"/>
        <color indexed="8"/>
        <rFont val="Times New Roman"/>
        <family val="1"/>
      </rPr>
      <t xml:space="preserve"> - Consejo, Corozal Town, Copper Bank, Chunox, Sarteneja, Belize City, Dangriga, Hopkins, Sittee River, Riversdale, Seine Bight, Placencia</t>
    </r>
  </si>
  <si>
    <t xml:space="preserve">Addressing gender and vulnerable groups </t>
  </si>
  <si>
    <t>4 Fishermen Organizations have strategic plans</t>
  </si>
  <si>
    <t>Establishment of suitable coral nurseries in South Water Caye Marine Reserve and Turneffe Atoll Marine Resere</t>
  </si>
  <si>
    <t>Enforcement fleet improved, capacity building strenghened and enforcement equipment provided.</t>
  </si>
  <si>
    <t xml:space="preserve">MCCAP is taking a multi-faceted/cross-component approach to ensure vulnerable groups have the opportunity to become involved in and benefit from alternative livelihoods assistance being provided. Thus far, the project has been able to provide the following: 
• Of all the participants that received skills training, 58% are women , 23% are individuals with primary education levels, and 35% are youths that recently completed secondary school. For students in high school, the project will support two school farms that teaches alternative livelihoods in agriculture, livestock, and aquaculture, and encourages graduating students to develop their small-businesses in the future. 
• Diversifying household livelihood portfolio by maximizing income earning potential of adults in the household. Generally, the MCCAP project considers the fishing household (mother and/or father, children) as the unit to explore alternative livelihoods.  
• The project encourages wives and daughters of fishers to participate in meetings to assist fishermen to develop project requests. The project encourages the participation of women in all activities, which is captured in sign-in sheets which track the participation of women in all MCCAP activities.
</t>
  </si>
  <si>
    <t>Sylvia Michele Diez (Team Leader)</t>
  </si>
  <si>
    <t>sdiez@worldbank.org</t>
  </si>
  <si>
    <t>Dr. Percival Cho</t>
  </si>
  <si>
    <t>ceo@environment.gov.bz</t>
  </si>
  <si>
    <t>Dr Sandra Grant</t>
  </si>
  <si>
    <t xml:space="preserve">Services </t>
  </si>
  <si>
    <t>Ian Gillett - Contract amendment</t>
  </si>
  <si>
    <t>May 10,2017</t>
  </si>
  <si>
    <t xml:space="preserve">Sarteneja Bus Line </t>
  </si>
  <si>
    <t>January10,2017</t>
  </si>
  <si>
    <t>Webzwin S.R.L</t>
  </si>
  <si>
    <t>February 28 2017</t>
  </si>
  <si>
    <t>Shaun Finnetty</t>
  </si>
  <si>
    <t>March 6,2017</t>
  </si>
  <si>
    <t>March 10,2017</t>
  </si>
  <si>
    <t>Marelco Limited</t>
  </si>
  <si>
    <t>May 31,2017</t>
  </si>
  <si>
    <t>Praxi5 Advisory Group</t>
  </si>
  <si>
    <t>June 13,2017</t>
  </si>
  <si>
    <t>June 19,2017</t>
  </si>
  <si>
    <t>Angelica Mojica</t>
  </si>
  <si>
    <t>June 29,2017</t>
  </si>
  <si>
    <t>Nextera - Environmental and Engineering Consultants</t>
  </si>
  <si>
    <t>July 3,2017</t>
  </si>
  <si>
    <t>Andrea Tillett (shared cost) - contract renewal 10/8/2017 - 31/3/2020</t>
  </si>
  <si>
    <t>July 20,2017</t>
  </si>
  <si>
    <t>July 7,2017</t>
  </si>
  <si>
    <t>Nidia Chacon Contract renewal - 24/10/2017-23/10/2019</t>
  </si>
  <si>
    <t>October 24,2017</t>
  </si>
  <si>
    <t>Supply &amp; Delivery of 3 Boat Trailers; Shopping method;D.O.C -  12 Feb. 2015</t>
  </si>
  <si>
    <t>Environmental lab Technician method; D.O.C - 27 Oct. 2015</t>
  </si>
  <si>
    <t>CZMAI Facilitator,IC, D.O.C  16 Dec 2016</t>
  </si>
  <si>
    <t>Alfred Serano</t>
  </si>
  <si>
    <t>Transportation of Skills Training students ;NCS; Shopping;D.O.C 10 Nov 2016</t>
  </si>
  <si>
    <t>Andrew Bowman</t>
  </si>
  <si>
    <t>Sarteneja Bus Line</t>
  </si>
  <si>
    <t>Idea Labs Studio</t>
  </si>
  <si>
    <t>Prfect Green Belize</t>
  </si>
  <si>
    <t>Marelco Ltd</t>
  </si>
  <si>
    <t>Business Computer Systems</t>
  </si>
  <si>
    <t>Community Sub-project Development Expert;QCBS;D.O.C 1 Nov 2016</t>
  </si>
  <si>
    <t>Supply &amp; Delivery of Laptops, tablets, Sounder, Camera &amp; Drone; Shopping; D.O.C 6 April 2017</t>
  </si>
  <si>
    <t>A+Computers</t>
  </si>
  <si>
    <t>Roberto Pott</t>
  </si>
  <si>
    <t>Sirima Yaya</t>
  </si>
  <si>
    <t>IC, D.O.C. 3 February 2017</t>
  </si>
  <si>
    <t>Angelica Mojia</t>
  </si>
  <si>
    <t>Environmental Technical Expert; QCBS; D.O.C - 27 Nov. 2017</t>
  </si>
  <si>
    <t>Nextera</t>
  </si>
  <si>
    <t xml:space="preserve">The Firm obtained the highest total score </t>
  </si>
  <si>
    <t>TYPSA</t>
  </si>
  <si>
    <t>Delivery &amp; Supply of 2 vehicles : Shopping ;D.O.C. 28 March 2017</t>
  </si>
  <si>
    <t>Activities on-going. Conducted 3 TAC and 2 PSC meetings during the year</t>
  </si>
  <si>
    <t>Sylvia Michele Diez</t>
  </si>
  <si>
    <t>Out-planting of corals</t>
  </si>
  <si>
    <t>Re-establishment of the CZMAI Advisory Council and Committees</t>
  </si>
  <si>
    <t>Finalize and implement a communications and engagement strategy towards monitoring the implementation of the ICZM plan</t>
  </si>
  <si>
    <t xml:space="preserve">Project Launch and Inception Workshop 
</t>
  </si>
  <si>
    <t>55% women</t>
  </si>
  <si>
    <t xml:space="preserve">14% people with enhanced understanding;     </t>
  </si>
  <si>
    <t>17% people with changed attitude</t>
  </si>
  <si>
    <t>MCCAP tries to implement concrete adaptation interventions which contributes to building climate resilience of the Belize barrier reef system. Such adaptation interventions include: (1) ecosystem restoration/conservation to enhance resilience; (2) diversify income/jobs of households to withstand shock and stress and reduce income dependency on fishing; (3) Monitor climate variability for climate planning; (4) diversify crops and fishing methods to support climate smart livelihoods; and (5) awareness and information measures. It is clear from Project execution that impacts will not be realized within the lifetime of the Project. The Project only contributed to the start of the activities, but mentorship and finances are required to keep the initiatives going.</t>
  </si>
  <si>
    <t>Can be scaled up to address the entire Belize barrier reef system.</t>
  </si>
  <si>
    <t xml:space="preserve">Resiliency to the effects of Climate Change must be expressed quantitatively through the collective measurement of outcome indicators, which must be sustained over time to eventually substantiate ‘resiliency’. The causal pathways from activities in each component to intermediate results, then to outcomes, and eventually to PDO require phase-specific drivers and assumptions that support the optimization of project processes, and ultimately the delivery of the PDO. These assumptions and drivers have not been properly identified in the project design and hence were not properly budgeted for. </t>
  </si>
  <si>
    <t>The project has had significant progress towards the achievement of the outcomes, even though the level of achievement in some cases varies significantly between outcomes. The intermediate results delivered at the MTE are significant and are indicative of effective project implementation, even though there is evidence to suggest that some intermediate results may not be delivered or delivered only partially, thus compromising the extent to which the corresponding outcomes may be delivered at the end of the project. This, however, is not necessarily an indication of weaknesses in project implementation, but more a reflection of the complexity of the processes required and numerous assumptions which are not necessarily being fulfilled. The strong linkages between intermediate results and outcomes and the inter-relationship among outcomes, require a holistic approach to project implementation for the remainder of the project, especially as it relates to the successful achievement of Outcome 2 (coastal zone effectively managed), as probably the single most important outcome towards achieving the PDO.</t>
  </si>
  <si>
    <t>The four technical outcomes of the project all contribute to the project intermediate results, but the achievement of these results is not dependent on the project alone, as other factors have to be considered, including new drivers and assumptions. Consequently, reaching to the point of ‘PRIORITY ECOSYSTEM-BASED MARINE CONSERVATION AND CLIMATE ADAPTATION MEASURES IMPLEMENTED TO STRENGTHEN THE CLIMATE RESILIENCE OF THE BELIZE BARRIER REEF SYSTEM’ may be out of reach or only partially delivered during the project cycle, unless the intermediate results are achieved, in order to demonstrate how implemented adaptation measures are in fact helping to strengthen the resilience of the Belize Barrier Reef System.</t>
  </si>
  <si>
    <t>The PAD contains clear descriptions of the project’s problem analysis, situation analysis and identification of stakeholders, with elements of human and sustainable development appropriately addressed. While attempts were made to describe the intended implementation approach for each project component, the logical pathways which link activities to outputs/results, to outcomes and then to PDO are not clearly described. The baseline indicators, intermediate results, outcome indicators, and cumulative targets are defined in the Results Framework of the PAD and the POM. However, an articulation of critical assumptions tied to specific outcome indicators would have helped to better understand the causal logic of the project, possible intermediate states, and provide a clear pathway towards achieving the PDOs.</t>
  </si>
  <si>
    <t>Alternative livelihood sub-projects need to first be successfully implemented and evaluated to confirm that they are in fact resilient sub-projects and thus sustainable. Behavioural change, attitude and practice may not necessarily be achieved as a consequence of project interventions alone, but may also be linked to deeply-rooted cultural factors and traditional practices which may only be achieved through an extended and gradual cultural shift. Even though the project has been involved in public awareness activities, targeted and audience-specific communications and awareness building will start until 2018 once the Communications Plan is approved and under implementation; this leaves very little time to achieve and measure ‘behavioural change, attitude and practice’.</t>
  </si>
  <si>
    <t>In an effort to save time, it may have been helpful for needs assessment in targeted communities to be conducted as part of the project design baseline assessment, and the extensive experience which exists in alternative livelihoods attempts in Belize and other countries could have been used to inform and develop clear guidelines and hand-holding protocols for alternative livelihoods sub-projects.</t>
  </si>
  <si>
    <t>It is not desirable for baseline indicators to be defined as part of project implementation; these should be defined in the Project Results Framework prior to project implementation. The lack of baseline indicators for Intermediate Result and the challenges for the project to define the indicators provide a clear example of why this is not desirable.</t>
  </si>
  <si>
    <t>Institutional networking and alliances are clearly desirable options in the process to pursue sustainability options for project results.</t>
  </si>
  <si>
    <t>Country ownership of project processes at the national level is indispensable for consolidating needed political support and ensuring timely delivery of project results and outcomes.</t>
  </si>
  <si>
    <t>The main communities affected by the primary geographic focus of the Project are Corozal Town, Belize City, Dangriga, Consejo, Copper Bank, Chunox, Sarteneja, Hopkins, Sittee River, Riversdale, Seine Bight and Placencia. There are varying degrees of dependence on the target MPAs by these communities’ residents. The fishermen, from the villages of Copper Bank, Chunox and Sarteneja, are likely to experience a greater degree of impact from the Project given their connection to all three target protected areas and marine reserves. Fishermen from the southern communities of Dangriga Hopkins and Seine Bight are connected mainly to the South Water Caye Marine Reserve, while those from Belize City are more connected to Turneffe Atoll Marine Reserve. It must be noted, however, that the project’s strategy at impacting targeted communities is widened to target fishers’ households, as opposed to a limited focus on the fishers only. In this regard, fishers’ spouses and children are also targeted stakeholders of the MCCAP. Additionally, local tour guides that are originally from the targeted communities and/or operating within the said communities are also considered MCCAP stakeholders.</t>
  </si>
  <si>
    <t>The most successful aspects for the target communities are: (1) skills training to transition to alternative livelihoods; and (2) youth engagement programme that targets the households.</t>
  </si>
  <si>
    <t>A knowledge management survey was conducted for the Fisheries Department to understand how information is flowing and knowledge transferred within the Department in order to develop a custom knowledge management module to be included within the FD intranet. The survey found that there is a great demand for information and documentation but over 57% of Officers encounter difficulty to obtain the information due to a lack of cooperation and communication between various units of the Department; 42.4% of them had problems finding the information they need to carry out their duties; and 48% find it difficult to find the information in their possession for reasons related to the organization of files, nomenclature or time available.</t>
  </si>
  <si>
    <t xml:space="preserve">Information existed but was difficult to access because there was no central depository for information within the various supporting ministries. The PIAG had to manually retrieve the information/data/knowledge from Government Officers, Co-manager, NGOs, etc., or gray literature. Critical information were baseline data/information for project implementation; justification for indicator targets; clarification on why MPAs/communities were chosen; existing Knowledge, Attitude and Practice Survey; etc. </t>
  </si>
  <si>
    <t>The Fisheries Department website was upgraded with the addition of an intranet, which houses a knowledge management library that allows documents to be stored and shared among staff.</t>
  </si>
  <si>
    <t>Ellis Requena- Contract Renewal 23 March 2017- 22 March 2018</t>
  </si>
  <si>
    <t>Ellis Requena- Contract Renewal 23 March 2018- 31 March 2020</t>
  </si>
  <si>
    <t>Gilbert Andrews - contract renewal 14 April 2017 - 13 April 2018</t>
  </si>
  <si>
    <t>April 14,2017</t>
  </si>
  <si>
    <t>Webzwin S.R.L - contract addendum</t>
  </si>
  <si>
    <t>Dr. Sandra Grant (contract renewal 10/3/2017-31/3/2020)</t>
  </si>
  <si>
    <t>Ecology Project International - year 2</t>
  </si>
  <si>
    <t>October 16,2017</t>
  </si>
  <si>
    <t>Rapidito Loans</t>
  </si>
  <si>
    <t>November 10,2017</t>
  </si>
  <si>
    <t>Review and Revise the Forest (Protection of Mangroves) Regulations; IC method; D.O.C. - 6 March 2016</t>
  </si>
  <si>
    <t>Supply and Delivery of Boat Engine spare parts</t>
  </si>
  <si>
    <t xml:space="preserve">Belize Environment Technologies (BET) </t>
  </si>
  <si>
    <t>Engine Spear Parts; shopping, D.O.C 15 May 2017</t>
  </si>
  <si>
    <t>Year 2 of activities</t>
  </si>
  <si>
    <t>Project evaluation (mid-term evaluation)</t>
  </si>
  <si>
    <t>3.1 Development and implementation of KAP survey</t>
  </si>
  <si>
    <t xml:space="preserve">3.1 Development and implementation of KAP survey </t>
  </si>
  <si>
    <t>USD 948,517.87</t>
  </si>
  <si>
    <t>Total Adaptation Fund financing is 5.53 million USD and total Government of Belize financing is 1.78 million USD. Since the start of the project the total estimated co-financing by the Government of Belize is USD 948,517.87. This includes counterpart and in-kind contribution from the Ministry of Agriculture, Forestry, Fisheries, the Environment and Sustainable Development and Non-Government Organizations and/or Co-managers directly involved in project implementation. The main Co-managers are Sarteneja Alliance for Conservation and Development (SACD) responsible for the management of the Corozal Bay Wildlife Sanctuary and Turneffe Atoll Sustainability Association (TASA) responsible for the management of Turneffe Atoll Marine Reserve.</t>
  </si>
  <si>
    <t xml:space="preserve">World Bank supervision and mentoring - The World Bank provides the much needed technical and financial capacity building required for the initial stage of project implementation. Specifically to staff at MCCAP and PACT in the areas of project management, procurement, financial management, disbursement, etc., and the process of preparing technical and procurement documents. Main support comes from the Team Leader Mrs. Sylvia Michele Diez - visited Belize/the Project twice last year (June and October 2017) including numerous phone calls to provide technical guidance and approved technical and financial documents at the WB. (2) Procurement Specialists, reviewed MCCAP procurement plan twice in Belize and provided guidance on the drafting of procurment plans and the utility of it. (3) Financial Specialists, reviewed MCCAP budget/finances once in Belize and provided PACT with the support needed to effectively execute the financial aspects of the project.  </t>
  </si>
  <si>
    <t>Contracted two firms to assist in the development of sub-project proposals, including business plans, market studies etc. This will help local communities in the development of project ideas for funding.</t>
  </si>
  <si>
    <t>The activity builds upon or scale-up on-going efforts in the country and are complemented by the programmes under the Bank's Country Partnership Strategy</t>
  </si>
  <si>
    <t xml:space="preserve">Donor coordination is ongoing and spearheared by the PIAG. </t>
  </si>
  <si>
    <t>25-09-2017 (Dec 2017 - draft evaluation report)</t>
  </si>
  <si>
    <t>Financial information:  cumulative from project start to March 2, 2018</t>
  </si>
  <si>
    <t>Applicant was selected after shortlist and interviews; (Mr. Chan resigned on February 2, 2016)</t>
  </si>
  <si>
    <t xml:space="preserve">Turneffe Atoll - 32 arrests (2015); SWCMR - 19 arrests (2015); CBWS - 0 arrests (2015) </t>
  </si>
  <si>
    <t xml:space="preserve">Turneffe Atoll - 10 arrests (2016); SWCMR - 12 arrests (2016); CBWS - 0 arrests (2016) </t>
  </si>
  <si>
    <t>Nayari Diaz-Perez</t>
  </si>
  <si>
    <t>National Level: (1) Government Organizations - Fisheries, Coastal Zone Management Authority &amp; Institute, Agriculture, Tourism, National Climate Change Office, Environment, Forest. (2) Non-government Organizations - Belize Federation of Fishers, Belize Fishermen Cooperative Association, Sarteneja Allience for Conservation and Development, The Nature Conservancy, Southern Environmental Association, Turneffe Atoll Sustainability Association, Wildlife Conservation Society, Fragments of Hope, Belize Audubon Society, OCEANA, Belize Red Cross, Pan American Development Foundation, National Protected Area System Secretariat.</t>
  </si>
  <si>
    <t xml:space="preserve">Community level: (1) Target communities - Consejo, Corozal Town, Copper Bank, Chunox, Sarteneja, Belize City, Dangriga, Hopkins, Sittee River, Riversdale, Seine Bight, and Placencia. (2) Community Groups - Copper Bank Fishermen Association (FA), Chunox FA, Sarteneja FA, Sarteneja Homestay Group, Sarteneja Tilapia Growers and Development Association, Sarteneja United local FA, Belize City Central FA, Wabafu FA, Hopkins FA, Placencia Producers Group. </t>
  </si>
  <si>
    <t>4.4 Alternative livelihoods activities may not be implemented or may be poorly implemented</t>
  </si>
  <si>
    <t>A number of risk mitigation measures were employed during the current reporting period (as stated above). Thus far, the Project has been able to reduce the risks and kept project activities going by working closely with line ministries and other government departments. In many cases, line ministries do the work required or assist the Project with Administrative work/use of vehicles etc. This arrangement has reduced potential risks for the Project. Established a Grievance Redress Mechanism committee to deal with complaints from stakeholders. Also a Monitoring and Evaluation manual was developed to monitor project outputs; It establishes how the project measures its achievements and provide for accountability to stakeholders and the Adaptation Fund Board.</t>
  </si>
  <si>
    <r>
      <t xml:space="preserve">Enforcement and surveillance is an expensive endevour considering the extent of the enforcement operations within Belize EEZ. MCCAP focuses on coordinating efforts </t>
    </r>
    <r>
      <rPr>
        <sz val="11"/>
        <rFont val="Times New Roman"/>
        <family val="1"/>
      </rPr>
      <t>within our jurisdiction</t>
    </r>
    <r>
      <rPr>
        <sz val="11"/>
        <color indexed="8"/>
        <rFont val="Times New Roman"/>
        <family val="1"/>
      </rPr>
      <t xml:space="preserve"> and funding patrols in the three targetted MPAs. For example, MCCAP spends a monthly average USD 9,000 on fuel, maintaining boats and engines, accommodations, etc. for two patrols per targetted MPAs. Counterpart funding from SACD and TASA totals USD 20,000 per month for rangers, fuel, boats, equipment to conduct daily patrols within the respective MPAs and the Government of Belize contributes to activities within SWCMR and other MPAs.  </t>
    </r>
  </si>
  <si>
    <t>Knowledge Exchange</t>
  </si>
  <si>
    <t>The Project Coordinator recently completed a survey on women (as Policy Actors, community members in northern MCCAP targeted areas, processors in fish plants) perspectives on gender equality in the fisheries sector in Belize. The three groups felt that gender issues are integrated in Belize legislations and policies. In regards to gender in fisheries, respondents agreed that there is equal acces to technical services, participation in fisherfolk organizations and decision-making, and formal access to credit. While the survey results showed that there is, to some extent, gender equality; in practice more needs to be done on how women are treated and the opportunities available to them. Hence, MCCAP continues to encourage and/or target the participation of women in all activities and recognize their contribution to the fisheries sector. MCCAP has demonstrated its committment to the promotion of gender equality in the allocation of resources, rights, status and responsibilities between men and women in Belize.</t>
  </si>
  <si>
    <t xml:space="preserve">It is known that climate adaptation intervention can build the social-ecological networks that will absorb change and has the potential to utilize those changes to develop into efficient configurations. However, this phenomenon may not be realized within the life of the project. </t>
  </si>
  <si>
    <t>Collaboration is required with multiple agencies of the success of climate related activities. MCCAP involved the National Climate Change Office, the Fisheries Department, Meteorological Office, Agriculture Department, Department of the Environment, Forestry, Costal Zone, etc. It also means increasing the workload of officers in the various ministries. One positive approach was to integrate MCCAP project activities in the workplans of the different ministries to ensure technical and financial support for project implementation. Unfortunately, without the coordinating role of the Project, efforts may not be sustainable. Or without counterpart funding by the government these activities will not be sustainable.</t>
  </si>
  <si>
    <t>While it is clear that oversight is the responsibility of the project, It may be useful for future project design to clearly define where the roles and responsibilities of the project falls in terms of intermediate results that are funded by the project, but the actual delivery of the results are entirely the responsibility of another agency that is separate and apart from the PIAG, and thus not under the control of the PIAG.</t>
  </si>
  <si>
    <t>All aspects of the adaptation interventions can/should be scaled up to meaningfully contribute to building climate resilience of the Belize barrier reef system. Presently, the Project impacts 62% of the Marine Protected Areas. Activities can be scaled up by other Co-managers or agencies to other MPAs, if they have funds to continue the programmes.</t>
  </si>
  <si>
    <t>Currently, there is a national programme to increase Replenishment Zones and expand MPAs throughout Belize. MCCAP is part of that national effort.</t>
  </si>
  <si>
    <t>Consultations, training, establish research protocols, identify stakeholders</t>
  </si>
  <si>
    <t>January 22,2018</t>
  </si>
  <si>
    <t>Noel Jacobs</t>
  </si>
  <si>
    <t>Consulting service to re-populate coral reefs in Turneffe Atoll Marine Reserve and South Water Caye Marine Reserve; Single source selection (FIRM) method; D.O.C - 9th June 2016</t>
  </si>
  <si>
    <t>Mid-term Project evaluation for MCCAP, IC,D.O.C 2 July 2017</t>
  </si>
  <si>
    <t>Agricones</t>
  </si>
  <si>
    <t>Highest rank Individual Consultant</t>
  </si>
  <si>
    <t>Ali Azimi</t>
  </si>
  <si>
    <t>Charles Fortin</t>
  </si>
  <si>
    <t>Christina Scott</t>
  </si>
  <si>
    <t>Crowe Horwath</t>
  </si>
  <si>
    <t>Guido Fernandez</t>
  </si>
  <si>
    <t>Kalim Shah</t>
  </si>
  <si>
    <t>Madhawi Ramdin</t>
  </si>
  <si>
    <t>Maria Dolores Edeso</t>
  </si>
  <si>
    <t>Tavis Vincent</t>
  </si>
  <si>
    <t>6 coral sites restored</t>
  </si>
  <si>
    <t>72,169 hectares</t>
  </si>
  <si>
    <t>274 persons</t>
  </si>
  <si>
    <t>Baseline data being collected from the coastal mapping inventory (3 planning regions)</t>
  </si>
  <si>
    <t xml:space="preserve">The PIAG office now has its full staff complement: Project Coordinator – employed March 2015; Administrative Officer – employed April 2016; and Senior Technical Officer – October 2016. Approval was given for the Procurement Officer fees to be co-payed by the Key Biodiversity Project and MCCAP. The Procurement Officer participated in the World Bank Procurement Workshop in Belize. 
</t>
  </si>
  <si>
    <t>December 13, 2018 fisheries enforcement officers met to discuss the status of enforcement in Belize and to update the enforcement strategy. Officers from the Marine Reserves, Fisheries Department prosecution unit, CCU, Belize Audubon Society, Wildlife Conservation Society, Southern Environmental Association, Toledo Institute for Development and the Environment, and others convened at the Belize City ITVET conference room to critically review enforcement activities, and discuss the challenges with the SMART system.</t>
  </si>
  <si>
    <t>Over the years, there was an increase in the number of joint patrols with co-managers and the Coast Guard. During the period joint patrols was at 45%. Total number of fishers inspected was 177 and vessels inspected was 125.</t>
  </si>
  <si>
    <t xml:space="preserve">Patrols </t>
  </si>
  <si>
    <t>There are 18 Enforcement Agencies monitoring 9 MPAs and Wildlife Sanctuaries in Belize. During the reporting period MCCAP disbursed 2,000 gallons of fuel for enforcement activities, mainly in South Water Caye Marine Reserve and Turneffe Atolll Marine Reserve.</t>
  </si>
  <si>
    <t>Since 2013, there has been an increase in the number of charges made, which meant there was an increase in the number of case files and cases taken to court. The result was an increase in number of charges, and revenue collected from enforcement activities. In five years, 43,916 lbs of product was confiscated and BZD 780,335 in revenue collected. This revenue is part of the government consolidated funds. The map below should the new technology SMART system that shows observations by vessel type (2014-2016). The Fisheries Department continues to strengthen the reporting of enforcement activities.</t>
  </si>
  <si>
    <t>The 2018 conch assessment began with a workshop with Reserve managers, biologists, Capture Fisheries Unit, and others to discuss the methodology and planned implementation process. The objective of the assessment were: to conduct a stock assessment of the Queen conch population of Belize and estimate Potential Yield of the resources. Areas were sampled using transects using visual census. Morphometric parameters were also collected (shell length, thickness, etc).</t>
  </si>
  <si>
    <t>The survey conducted August to November 2018, results showed that the mean shell length (mm) had reduced from 156.19 mm in 2016 to 146.7 mm in 2018. The conch size category had a similar pattern to the 2014 sizes. South Water Caye Marine Reserve has low abundance of juveniles and adults, with a density of 126; while, Turneffe had high abundance of legal size adults and juveniles and a density of 395. The initial overall Total Allowable Catch (TAC) for 2018-19 season is 615,330 lbs (80% of MSY).</t>
  </si>
  <si>
    <t>The national queen conch (Strombus gigas) survey validation and development of national guidelines for non-detrimental findings workshop was held 13-14 December 2018 at the Ramada Hotel, Belize City, Belize. The objectives of the workshop were: (1) To present and discuss/validate the methodology used for field data collection in the national Queen conch surveys bi-annually; (2) To present and discuss/validate the methodology used in national Queen conch surveys data manipulation, analysis including the application of two population models and interpretation of results and establishment of a Total Allowable Catch Limit; (3) Identify challenges and actions needed to improve the methodologies used in data collection, manipulation and analysis that will help to strengthen national Queen conch conservation and management initiatives; and (4) Review the CITES guidelines for development of Non-Detrimental Findings (NDF) and adapt a custom-tailored national guideline for development of Belize’s NDF.</t>
  </si>
  <si>
    <t>The workshop was attended by 12 participants, including local, regional and international experts such as Dr. Renaldi Barnuty of the Nicaraguan Institute of Fisheries and Aquaculture, Dr. Alexander Tewfik of Wildlife Conservation Society (Belize Office), Dr. Leandra Cho-Rickets of the University of Belize, and Mr. Peter Murray of the Caribbean Regional Fisheries Mechanism. These experts are involved in in the management, conservation and scientific research of Queen Conch and the implementation of CITES.</t>
  </si>
  <si>
    <t>No action required</t>
  </si>
  <si>
    <t>Water quality monitoring</t>
  </si>
  <si>
    <t>Presentations were made on how to handle and care for the YSI multi-meters and how they are calibrated. A draft proposal for the monitoring programme was discussed and finalized. The meters were handed over to the managers of South Water Caye Marine Reserve, Caye Caulker Marine Reserve, Sapodilla Caye Marine Reserve, and others will be kept at the Fisheries Department for use by CFU and other staff. These will be pilot sites and the success of the programme will see an increase in equipment and actions at other reserves.</t>
  </si>
  <si>
    <t>Reclamation and containment of Twin Caye, SWCMR for enforcement headquarters</t>
  </si>
  <si>
    <t>During the hurricane season, no out-planting was conducted but regular monitoring of nurseries and outplants continues, with a specific emphasis on bleaching and disease monitoring in the warmer months; temperature data is collected and analyzed annually. Identification of (potentially) new genotypes and external genetic analyses was conducted and continues. A new staghorn genet was identified on the Western side of TAMR and added to nursery table six in TAMR (94 measured replicates on nine ropes), and a sample collected for genetic analyses in November 2018, completing nursery targets for both MPAs.</t>
  </si>
  <si>
    <t>The final deliverables from Dr. Claire Paris, University of Miami, was submitted. The task generated a computer modeled larvae dispersal map. The lab task was to simulate the transport of reef building corals (Acroporids) from the Belize Barrier Reef using a biophysical numerical modeling approach. This work integrates current velocities of the high resolution (900m) atmospheric-hydrodynamic model with tides, and Acroporid traits into the open-source Connectivity Modeling System to simulate Acroporid corals’ dispersal and settlement. The research results indicate that there is monthly and inter-annual variability to circulation patterns, which can reshape connectivity networks and change the central nodes, essential to keep the resiliency of the coral network.</t>
  </si>
  <si>
    <t>An exchange with Mexican restoration practitioners and invited experts Dr. Iliana Baums, (genetics) and Dr. Art Gleason (photo-mosaics) was conducted in September 2018. The trip began in south and ended north, with visits to both restored and natural acroporid stands inclusive of sites in SWCMR and TAMR. Participants also included staff from the Belize Fisheries Department and FoH team members, with important insights on genetics and photo-mosaics discussed in detail. The group unanimously declared LBCNP the best example of reef restoration in the Caribbean, but were also equally impressed with initial results at SWCMR and TAMR from direct outplanting of microfragments. Updates on the work to date were shared at several local and regional events (Healthy Reef Initiatives partner meeting October 2018, GCFI#71 San Andrés, Colombia November 2018, REEF Futures Florida December 2018).</t>
  </si>
  <si>
    <t>·        FoH continued work with Dr. David Vaughan who participated officially in FoH’s annual Reef Replenishment Methods in Belize training (January 14-18, 2019), along with invited guests Dr. Mark Butler and Jason Spadero (Old Domininion University), lobster and crab experts, respectively. FoH updated its training manual to incorporate Dr.Vaughan’s modifed techniques with micro-fragmenting adapted for use in Belize; hard copies were distributed to the 12 Belizean participants, and a reduced PDF version can be downloaded from the FoH website. The project is on schedule based on the approved work plan.</t>
  </si>
  <si>
    <t>Discussions with Forest Department on the way forward for the Mangrove Regulations were held, and it was decided to conduct sensitization of the Mangrove Regulations with flyers, posters, and infomercial. This action will be implemented under Component 3, climate change campaign; focusing on mangroves as one subject matter</t>
  </si>
  <si>
    <t>Water Quality Monitoring activities</t>
  </si>
  <si>
    <t>Workshop on Analytical Methods in Aquatic Biogeochemistry - The Coastal Planner attended an Aquatic Biogeochemistry Workshop hosted by the National Oceanography Center (NOC) in Southampton, UK from October 1st to the 12th 2018. The objective of the workshop was to provide practical experience and training in a range of observational biogeochemical techniques used for ocean studies. More specifically, the workshop focused on those parameters that will be measured during the upcoming collaboration with the CZMAI in Belize focused on looking at Land use inputs into the Belize River and its effect on the coastal zone. These parameters included inorganic nutrients, dissolved oxygen, chlorophyll-a, organic nutrients, inorganic carbon, alkalinity, and Phyto/zooplankton concentrations.</t>
  </si>
  <si>
    <t>Through other complementary activities (i.e. environmental monitoring and consultations through the coastal planning programme) Belize Coastal Zone Management Authority and Institute will be able to determine the effects of the deviations on the environment and communities. Additionally, the information can aid in the identification of vulnerable areas once compared against other datasets such as flood prone area and topographical data. As a result, organizations such as the National Emergency Management Organization (NEMO) of the National Climate Change Office and respective village and town councils within the cayes can identify areas of critical importance during storm events and areas in need of mitigation/adaptation interventions respectively with more precision.</t>
  </si>
  <si>
    <t xml:space="preserve">·        </t>
  </si>
  <si>
    <t>The revised submissions were made by AGRER in an attempt to fulfil the requirements of Task (iv) of the Consultancy Terms of Reference “identify and propose necessary adjustments to the organizational structure of CZMAI in order to improve efficiency and effectiveness, through the development of additional core programmes and the strengthening of policy coordination by the CZM Authority”. The revised report therefore includes a proposed revised organogram under Section 6.7, page 93. The main changes made are in relation to technical programs, where AGRER has made the recommendation for additional units/programs and associated staff to be added to the organogram. According to AGRER, the proposed adjustments to the organogram are based on the feedback received from consultations.</t>
  </si>
  <si>
    <t>Finalization of the contract</t>
  </si>
  <si>
    <t>Revision of the Act and Regulations</t>
  </si>
  <si>
    <t>Procurement of communications/promotional items: Various promotional items were procured to support socialization of the ICZM Plan. These are used in CZMAI’s outreach and educational activities.</t>
  </si>
  <si>
    <t>Bullet proof vest were purchased for enforcement officers</t>
  </si>
  <si>
    <t>The Fisheries Department is embarking on the full renovation of existing Ranger Station at Twin Caye, South Water Caye Marine Reserve. This station is part of the cluster of Belize’s only World Heritage Property and its location is in the central area of the SWCMR, which is strategically located within Conservation Zone 1 that is crucial to monitoring, control and surveillance.</t>
  </si>
  <si>
    <t>This activity was divided into 3 phases: (1) secure professional technical, organizational and supervisory role on execution of the construction of retaining wall and land reclamation of south end portion of Twin Cayes and construction of a building and pier to be used as headquarters for staff of the Belize Fisheries Department. (2) Conduct bidding process to secure a contractor to build the wall. (3) complete construction and dredging.</t>
  </si>
  <si>
    <t>The Project is currently at phase 1. The local firm Young’s Engineers was contracted under the MarFund project to provide technical guidance on the project. They are reviewing all documents related to the project, making a drawing of the wall to be submitted to the Central Building Authority for approval, and completing the technical specification for the execution of the project. MarFund also contract an international engineer firm (TYPSA) to provide oversight. TYPSA was asked for guidance on how to manage the construction of the wall, reclamation, and building.</t>
  </si>
  <si>
    <t>Water Quality Monitoring Workshop - it is important for Belize to collect water quality data and improve the monitoring network and early warning system to increase the Belize barrier reef system resilience to climate change. Having these systems in place will allow site managers and the Government to improve climate risk planning and management of the offshore areas to address the impacts of climate change. The main water quality parameters identified that urgently needs to be monitored for the marine environment are temperature, dissolved oxygen, salinity and pH. MCCAP recently acquired 4 YSI multi-meters, hence the Department organize a WQM workshop in collaboration with CZMAI on November 21, 2018 with 12 participants to discuss WQM protocols and an implementation plan.</t>
  </si>
  <si>
    <t>Management effectiveness assessment of Turneffe Atoll Marine Reserve</t>
  </si>
  <si>
    <t>The methodology employed to develop this study was based on the evaluating tool for protected areas developed in 2004, “Management Effectiveness Rapid Evaluation for Protected Areas in Central America”, by the National Protected Areas Systems of Mexico, Belize, Guatemala, El Salvador, Honduras, Nicaragua, Costa Rica and Panama. The basis of the selected technical evaluation instrument has its core in the following documents: “Methodological Recommendations for Monitoring the Effectiveness Management of Marine Protected Areas (MBRS Project), “Effective Management and Protected Areas in Central America (PROARCAS)” and “Management Effectiveness of Marine Protected Areas (WWF, UICN, WCPA y NOAA) (Corrales L., 2005). This tool encompasses a set of 27 indicators addressing the state of social and economic aspects (10 indicators), as well as those related to the governance of the area (17 indicators).</t>
  </si>
  <si>
    <t>The technical approach employed to develop this study included a science-based and rigorous evaluation of the management effectiveness of Turneffe Atoll Marine Reserve (TAMR) through a participatory process that includes both, an internal overview of the MPA staff team, as well as external stakeholders. The method used was based on the results derived from an evaluation of socio-economic, governance, and biophysical indicators. Climate change considerations were integrated as a new layer of the evaluation tool and specific indicators (quantitatively and qualitative) were designed and measured. A socialization process of the evaluation results with MPA stakeholders and an in-house capacity building procedure for TASA as the MPA administrator were also considered. These events aim to support knowledge transfer to facilitate the comprehension of the method and the adoption of the obtained results, empowering management authorities with relevant information to enhance management effectiveness of TAMR.</t>
  </si>
  <si>
    <t>The evaluation of Turneffe Atoll Marine Reserve (TAMR) rated its global management effectiveness as Acceptable (scoring range: 0.60-0.80) with a final score of 0.69 out of 1. These results derived from evaluating 37 indicators, both socioeconomic (10) and governance (27) indicators, obtaining final scores of 0.70 and 0.69, respectively.</t>
  </si>
  <si>
    <t>The results of the evaluation of the socioeconomic indicators rated the overall management effectiveness as Acceptable (0.60-0.80), with a final score of 0.70. The results show that two elements of this component obtained Acceptable management effectiveness level (0.6 – 0.8; Context 0.70 and Impacts 0.77) and the category Processes (0.57) indicated a Regular level (0.40 - 0.60). Individual analysis of the ten indicators classified two as low (1 and 2), five as medium (3) and three as high (4).</t>
  </si>
  <si>
    <t>The results rated the overall management effectiveness of governance indicators as Acceptable (0.60 - 0.80), with a final score of 0.69. The assessment showed that all governance indicators have an Acceptable management levels (0.6 – 0.8; Process 0.87, Context 0.77, Results 0.69, Inputs 0.66, Planning 0.65), except for the element Impacts (0.55), which fell under a Regular management category (0.4 – 0.60).  Analysis of 27 individual governance indicators shown that 30% had high scores (levels 4 – 5; 8 indicators), 30% low scores (levels 1 -2; 8 indicators), and 40% fell under medium scores (level 3; 11 indicators).</t>
  </si>
  <si>
    <t>A new climate change section (14 indicators) was designed and integrated in the evaluation process; results indicated that current marine protected area (MPA) management aspects addressing climate change is Barely Acceptable (scoring range: 0.20-0.40) with a final score of 0.38 out of 1.</t>
  </si>
  <si>
    <t>Analysis of biophysical indicators resulted in a total score of 108 points, with a total possible score of 200 points. Monitoring programs evaluated included mangroves (15 points), sea grasses (6 points), coral reef health (16 points), coral restoration (11 points), spawning aggregations (16 points), queen conch (18), lobster (12), and megafauna (14). Biophysical indicators are unique for each MPA, therefore, there is not a total score to compare with; points are given based on the number of parameters measured, time collecting data, analysis of the information and use of the information to improve decision and managerial processes. Overall, TAMR management effectiveness evaluation indicated medium management levels for socioeconomic and governance related topics, a low management capacity for climate change related matters, and a high score for biophysical indicators measuring the current state and trends of the prioritized species and ecosystems within the MPA.</t>
  </si>
  <si>
    <t>Comparison of Meso-America Barrier Reef System MPAs management effectiveness evaluations (Data sources: Mojica and Arrivillaga, 2014; Mojica, 2015). Scale:  Unacceptable (&lt;0.2); Barely Acceptable (0.20 - 0.40); Regular (0.40 – 0.60); Acceptable (0.60 – 0.80); Satisfactory (&gt;0.8).</t>
  </si>
  <si>
    <t>Socialization of the results of the Management Effectiveness Study: 25-01-18, First presentation of results – Webinar: Present and discuss TAMR management effectiveness evaluation results with the project Coordination team: MPA Director, TASA’s administrative team, MCCAP Coordinator. 30-01-18, Presentation of results with TASA’s Board: Present and discuss TAMR evaluation results with the Board of Directors prior to the validation workshop. 31-01-18, Validation workshop with TAMR stakeholders: Present and discuss TAMR management effectiveness evaluation process and results with representatives from all sectors; an interactive solution-based section was also developed to collectively work on some of the main issues, providing ideas, mechanisms and suggestions to address them more effectively. Total participants 30 (40% female). 01-02-18, Solution-based workshop with TASA’s staff: Present and discuss TAMR management effectiveness evaluation process and results with TASAs team. Detail discussions about how to improve management levels for the different type of indicators and an identification of those with the potential to be improved by 2020 also took place, as an internal exercise to strengthen information transfer and uptake. Total participants 14 (29% female).</t>
  </si>
  <si>
    <t>Public consultations were held in Seine Bight (August 2018) and Placencia in November 2018 and January 2019 (SWCMR stakeholders)</t>
  </si>
  <si>
    <t>Out-planting resumed, December 2018-January 2019, with another 5,896 corals (A. cervicornis, A. palmata and A. prolifera) outplanted to previously and newly established plots in South Water Caye Marine Reserve (SWCMR).</t>
  </si>
  <si>
    <t>Following the submission of the final Institutional Assessment Report and Final Drafting Instructions on October 29, 2017, the CZM Board of Directors requested that the firm address gaps and shortcomings as per the Terms of Reference.</t>
  </si>
  <si>
    <t>A revised final Report was submitted in March 2018 and subsequently a revised Institutional Assessment Report was submitted in June 2018.</t>
  </si>
  <si>
    <t>Two members of the CZMAI Water Quality Monitoring Unit (Coastal Planner and Lab Analyst) were invited to visit the Cefas team for the period of the 15th- 28th March 2018. The visit was supported by the “Assessing the vulnerability of commercial species to ocean acidification in the Caribbean” project funded under the UK Commonwealth Marine Economies Programme (CME) and the Marine Conservation and Climate Adaptation Projects. The purpose of the exchange was to provide the CZMAI WQM Unit a wider knowledge and exposure of the suite of topics that Cefas currently works on and that are of relevance to the work conducted by the CZMAI and partners in Belize. The exchange visit was tailored to enable CZMAI staff the opportunity to interact with researchers across several disciplines including important aspects of marine litter, ecology, legislation, monitoring and assessment, Marine Protected Areas (MPAs), methods of analytical chemistry and sedimentology, the use and development of indicators to assess the health of the marine environment, data base management and economics. Additionally, CZMAI staff received one on one sessions on the topics of Quality Control/Quality Assurance and Environmental Chemistry lab techniques. The exchange visit took place across the 2 Cefas laboratories, in Lowestoft (Suffolk) and Weymouth (Dorset), and provided an overview of the several scientific topics and wide range of services developed and provided by Cefas scientists to support evidence-based assessments.</t>
  </si>
  <si>
    <t>Central Coastal Region Sampling - The CZMAI WQM Unit conducted monthly water quality sampling trips in the Central Coastal Region from July to December 2018.  For the second half of the year (July-Dec) the averages of the parameters being measured are within the range for normal aquatic ecosystems. It was observed that sample sites near populated areas showed slightly higher averages, however none of them were over or near the threshold that would trigger eutrophication/algal bloom events. With regard to fecal coliforms, however, it was observed that following periods of rain, all sites except Gale’s Point had spikes in the number of colonies per Liter. Most noticeable was Mullins River where in several cases the colonies were too numerous to count (TNC). The average of 89 col./L was calculated using the 200 col./L limit since above this value would trigger a TNC. Therefore, in reality the value should be much higher. This suggests that waste treatment in the Mullins River Community area is faulty or non-existent and needs to be brought to the attention of the Ministry of Health since the levels in the river following flooding is harmful to human health.</t>
  </si>
  <si>
    <t>The data that has been collected since June 2018, includes all cayes located within the Central Region and South Northern Region (except Glovers Reef Atoll cayes) of Belize. Data for cayes for the three planning regions: Caye Caulker, Central Region, and South Northern Region (with the exception of Glover’s Reef atoll) has been completed. However, the 3 km buffer for the south northern and central region is still pending and will be completed by March 2019.</t>
  </si>
  <si>
    <t>Coastal Planning Regions: The central region has a total of 21 cayes, Caye Caulker Region has a total of 3 cayes and the South Northern Region has a total of 28 Cayes. The three-planning region has a total of 52 cayes that were surveyed. Within the Central Region, there are 480 buildings/structures and 141 piers. Of those 480 buildings/structures a total of 156 are wooden, 114 concrete, and the remaining 211 are made up of other material such as zinc and plycem just to name a few.  In the South Northern there is a total 397 buildings/structures, of which 210 are made of wood and the remaining 162 are made of other materials. Caye Caulker region has a total of 1570 buildings/structures and of those structures 472 are made of concrete, 736 are made of wood and the remaining 363 are made of other materials.</t>
  </si>
  <si>
    <t>The overall purpose of this inventory is to establish a spatial and temporal baseline for human use of coastal and marine resources in tandem with the implementation of the ICZM Plan. The information collected will serve as a baseline for monitoring the implementation of the Belize Integrated Coastal Zone Management Plan (IZCMP). The Belize ICZMP contains a spatially explicit zoning scheme that was created using the ecosystem-based approach and local stakeholder knowledge. Several zoning schemes were created for various coastal resource use activities with coastal development being one.</t>
  </si>
  <si>
    <t>Central Reef Region: The CPMU conducted intermittent sample trips to the Central Reef region during the period of July to December. The boat was functional from July to October, however during sample collection in early November the float switch inside a fuel cannister that controls the flow of fuel to the left engine was damaged and remained stuck in the on position which caused the engine to leak fuel. This problem was caused by sediment build up in fuel lines as a result of low-quality fuel available in Belize. As a result, sampling for November/December were cancelled. Due to the constant engine failure as a result of fuel quality being experienced, the CPMU is trying to identify other means of collecting monthly samples, including a potential collaboration with the Belize Fisheries Department.</t>
  </si>
  <si>
    <t>Coastal Advisory Committee Meetings: During the period, January to June, the Coastal Planning Unit held meetings with Village Council representatives from 4 villages in southern Belize, Placencia, Independence, Seine Bight and Hopkins. The purpose of these meetings was to discuss the Community Warden’s Program and to receive feedback from the stake holders. Overwhelmingly, all the village council representatives were in favor of the program and committed themselves and their council to participate. They saw it as an opportunity for the villagers to have greater oversight on coastal resource use and as well for them to “keep an eye out” in their community.</t>
  </si>
  <si>
    <t>Coastal Zone Management (CZM) Advisory Council: During the period, January-June 2018, the CZM Advisory Council convened two meetings. The objectives of the meetings were to discuss updates on the ICZM roadmap and the methodology for the State of the Coast Report, share updates and get feedback on initiatives under the Caribbean Marine Economies Programme and review and provide feedback on the shoreline management plan for Corozal prepared under a consultancy funded by the IDB.</t>
  </si>
  <si>
    <t>During the period, July to December, the Coastal Planning Unit held meetings with Punta Gorda Town Council and a second meeting with the Caye Caulker Village Council. A third meeting was scheduled with the Belize City Council; however, the meeting did not materialize due to last minute scheduling conflicts with the Council members. Both meetings focused on introducing the Community Wardens Programme and the mechanism through which information will be received and relayed to enforcement agencies. The following are key topics discussed during the meetings.</t>
  </si>
  <si>
    <t>CZMAI’s communications and engagement strategy: Dr. Martin Cuellar was awarded the contract to update and finalize CZMAI’s Communications and Engagement strategy. The draft CES will be presented to CZMAI staff on July 13, 2018 and was finalized.</t>
  </si>
  <si>
    <t>State of the coast report 2019: The CPU has developed an outline of the report and shared with the CZM Advisory Council for input. The methodology is being further developed.</t>
  </si>
  <si>
    <t>Redesign of CZMAI’s website: The Terms of Reference for the Consultancy to re-design and hosting of a new website has been drafted and submitted to PACT. It is expected that this will be completed by the end of quarter 3.</t>
  </si>
  <si>
    <t>Chunox Fisherman Association - A meeting was scheduled by MCCAP with Chunox Fishermen Association on October 27th, 2018 to discuss the draft project proposal activities and budget submitted by Praxi5. Fishers were out at sea, the meeting had to be rescheduled to a later date.</t>
  </si>
  <si>
    <t>December 15, 2018 - MCCAP met with 12 CFA members interested in the covered structure project. 4 farm leaders were identified and a site visit was made to check on their proposed lands where they plan to place the covered structure. MCCAP also discussed the proposal and invited them to a knowledge exchange field trip to Seven Miles and San Antonio, Cayo District so that the Chunox farmers could have a better understanding of the activity involved. MCCAP encouraged the farmer’s wives to attend the field trip.</t>
  </si>
  <si>
    <t>Southern Tourism Action Plan - The action plan was completed and approved by the Technical Advisory Committee on June 7th, 2018. There has been no formal concept request from the southern communities on any of the prioritized tourism themes outlined in the Action Plan. The Seine Bight Women’s group approached MCCAP to assist them in funding a sewing program so that they can learn to make Garifuna clothing in their communities and thus make a living from selling the costumes to tourists and locals.</t>
  </si>
  <si>
    <t>Seine Bight Women’s Group - On September 24th, 2018, MCCAP met with the board members of the ‘Ubafu Houn Hiyarein’ Seine Bight Women’s group with the objective of possible collaboration between MCCAP and Women’s group. The Women’s group realized that sewing Garifuna clothing is not done in their community. The women would like to learn to sew these traditional garments and make an income. MCCAP requested the TAC to approve the skills training in sewing. The TAC approved the skills training.</t>
  </si>
  <si>
    <t>Beach trap and gill net users of the Corozal Bay Wildlife Sanctuary (CBWS) -  A meeting was held with 5 SULFA board members on October 27, 2018. The objective of the meeting was to consult with them on the activities outlined on the draft proposal presented by the consulting firm on their behalf. MCCAP wanted to ensure that SULFA members understood the process of becoming a tour operator and the finance needed to establish successfully. The outcomes of the meeting were that SULFA members are interested in developing the Sport fishing project but did not see it fit to become tour operators at this juncture. A meeting was also scheduled with the Beach Traps Pesca Tours Association on the same date but the Pesca Tours members were in an exchange program in Punta Allen. The STO was able to communicate with the Peca tours representative and communicated the objective of the meeting. The Pesca Tour members also understood that it was not necessary to become tour operators as the proposal implied, instead they agreed that it’s better to work through a tour operator until they become established.</t>
  </si>
  <si>
    <t>A meeting was held on April 19th, 2018 with Chunox Fisherman Association with the objective to discuss their ‘Organic farming vegetable production sub-project. The consulting firm Praxi 5 along with STO discussed with the fishers association their project idea and level of knowledge on covered structures. Dates for future consultations were agreed by the consulting firm and Chunox fishers for further engagement.</t>
  </si>
  <si>
    <t>Beach trap and net users of the Corozal Bay Wildlife Sanctuary (CBWS)-  A meeting was held on March 23rd, 2018 with Corozal Bay users on concept note provided to MCCAP on behalf of Pesca tours association and SULFA. STO explained to both groups that their concept note should not include purchasing of boats/engines or training of tour guides. MCCAP was going to provide Tour guide training as a skill set, and fishers were encouraged to take part in the training. Fishers agreed that they will remove purchasing of boats and engines and change the idea to refurbish boats for their Pesca Tours and Sport fishing activity.</t>
  </si>
  <si>
    <t>Southern Tourism Action Plan- On March 3rd, 2018 consultations were held with the southern communities in the development of Southern Tourism Action Plan that will lead to sub-project ideas in tourism. On April 7th, 2017, consultation was held with the southern communities to validate results of the Southern Tourism Action Plan with the southern communities. The action plan was completed and was approved by the Technical Advisory Committee on June 7th, 2018.</t>
  </si>
  <si>
    <t>Knowledge Exchange - Mr. Valentin Carillo (Agriculture teacher), Chunox St. Viator Vocational High School, Mr. Stanley Murillo (Livestock teacher) and Mr. Alan Castillo (plant teacher), Agriculture Natural Resources Institute had a knowledge exchange on July 4-5, 2018. The objective of the knowledge exchange was to give ANRI staff experience in covered structures, biogas digester, crop production, poultry and pig production by visiting the school grounds of Chunox St. Viator High School. Mr. Carillo and both ANRI teachers visited ANRI school grounds where Mr. Carillo was able to give ANRI staff important information on management and advise specifically on where to place covered structures, pig pen and slaughtering facility. The knowledge exchange gave both teachers especially ANRI teachers, insight in what to take into consideration when planning development of farms.</t>
  </si>
  <si>
    <r>
      <t>Enhance the climate resilience of</t>
    </r>
    <r>
      <rPr>
        <b/>
        <sz val="11"/>
        <rFont val="Times New Roman"/>
        <family val="1"/>
      </rPr>
      <t xml:space="preserve"> St. Viator Vocational High School Agriculture Farm</t>
    </r>
    <r>
      <rPr>
        <sz val="11"/>
        <rFont val="Times New Roman"/>
        <family val="1"/>
      </rPr>
      <t>- Completed proposal with business plan, market study, and environmental assessment. Approved by the Technical Advisory Committee on July 9th, 2018. Documents sent to the Department of Environment for clearance.</t>
    </r>
  </si>
  <si>
    <r>
      <t xml:space="preserve">Enhance the climate resilience of </t>
    </r>
    <r>
      <rPr>
        <b/>
        <sz val="11"/>
        <rFont val="Times New Roman"/>
        <family val="1"/>
      </rPr>
      <t>ANRI Agriculture School Farm</t>
    </r>
    <r>
      <rPr>
        <sz val="11"/>
        <rFont val="Times New Roman"/>
        <family val="1"/>
      </rPr>
      <t>- Completed proposal with business plan, market study, and environmental assessment. Approved by the Technical Advisory Committee on June 7th, 2018. Documents sent to the Department of Environment for clearance.</t>
    </r>
  </si>
  <si>
    <t>22 participants turned in their internships to Belize Tourism Board and successfully completed the course. Belize Tourism Board was able to certify the course by November 30, 2018. The graduation ceremony was held at the Chunox st. Viator Vocational High to celebrate a milestone for these communities. 17% were females and 83% males comprised the general tour guide course. It is commendable to report that 90% of the participants are fishers that are users of Corozal Bay Wildlife Sanctuary, Turneffe Atoll, and South Water Caye Marine Reserve</t>
  </si>
  <si>
    <t>Monitoring and Evaluation visit was conducted on June 8th, 2018 by STO to check on the development of the tour guide training and receive feedback from the participants on the course instructor, content and transportation arrangements. Participants were notified that the course would break for five weeks to facilitate fishers participating in the training, to prepare for the opening of the lobster season on June 14th, 2018. All participants agreed to return to the course on July 16th, 2018, which was the scheduled date for the course to resume.</t>
  </si>
  <si>
    <r>
      <rPr>
        <b/>
        <sz val="11"/>
        <color theme="1"/>
        <rFont val="Times New Roman"/>
        <family val="1"/>
      </rPr>
      <t>Northern Communities Tour Guide Training</t>
    </r>
    <r>
      <rPr>
        <sz val="11"/>
        <color theme="1"/>
        <rFont val="Times New Roman"/>
        <family val="1"/>
      </rPr>
      <t>: January 23rd ,2018- A meeting was held with the Belize Tourism Board with the objective of acquiring license to conduct tour guide training for northern communities which will include Sarteneja, Chunox and Copper Bank Village. Present in the meeting was Sarteneja Alliance for Conservation Development, Turneffe Atoll Sustainable Association and Marine Conservation Climate Adaptation Project. These three organizations are interested in putting finances together to deliver Tour Guide training to the Northern communities’ which are users of Turneffe Atoll, Corozal Bay Wildlife Sanctuary and South Water Caye Marine Reserve.</t>
    </r>
  </si>
  <si>
    <t>February 16th &amp; 17th ,2018- A community consultation was held in Sarteneja and Chunox with the objective of inviting interested candidates to take part in the upcoming Tour Guide training to be held in one of the Northern communities. Attendees were informed of the tour guide training course content and duration. After the meeting, interested persons were invited to sign up. An interview process will follow to select the right candidates for the course.</t>
  </si>
  <si>
    <t>March 16th &amp; 17th ,2018- An interview process was conducted in Sarteneja, Chunox and Copperbank to select the candidates to take part in the northern tourism tour guide training. Twenty-five participants were selected among the three communities. St. Viator Chunox High School was identified as the best equipped venue to conduct the tour guide training therefore, arrangements were made with the school to hold the course.</t>
  </si>
  <si>
    <t>May 21st ,2018- The tour guide training for Northern communities took place. Twenty-one participants attended the first day of classes, by the end of the first week, the full twenty-five participants were attending the course, 24% participants are females.</t>
  </si>
  <si>
    <t>22 participants of the 25 from Chunox, CopperBank, Progresso, and Sarteneja returned to take part in the tour guide course after a pause of three weeks on July 2018. The pause was to accommodate fishers whose livelihoods depends on fishing. The theoretical aspect of the course was completed on August 18, 2018. The course included 3 field trips (1) nearby coastline and New River Estuary by boat; (2) archaeological site of Cerro Maya; and (3) the Maya Museum in Chetumal, Quintana Roo, Mexico.</t>
  </si>
  <si>
    <t xml:space="preserve">·          </t>
  </si>
  <si>
    <t>May 10th &amp; 11th, 2018- Interviews in Seine Bight and Hopkins were conducted to recruit suitable candidates to take part in the upcoming Tour Guide training cycle 2018. Belize City Interview for tour guide training was held on February 10th, 2018. 25% of the participants taking part in the Southern Tour guide training are females.</t>
  </si>
  <si>
    <r>
      <rPr>
        <b/>
        <sz val="11"/>
        <color theme="1"/>
        <rFont val="Times New Roman"/>
        <family val="1"/>
      </rPr>
      <t>Southern Tour Guide Training</t>
    </r>
    <r>
      <rPr>
        <sz val="11"/>
        <color theme="1"/>
        <rFont val="Times New Roman"/>
        <family val="1"/>
      </rPr>
      <t>: April 12th, 2018- STO contacted BTIA Placencia Chapter, BTIA Dangriga Chapter and Belize City ITVET to enroll a total of twelve trainees to take part in the upcoming General and Professional Tour Guide training cycle 2018. All three parties agreed to accept participants. Five participants were accepted to train through BTIA Placencia Chapter, five participants to train through BTIA Dangriga Chapter and two participants to train through Belize City ITVET.</t>
    </r>
  </si>
  <si>
    <t>BTIA Placencia Chapter commenced tour guide training on June 5th , 2018 and BTIA Dangriga Chapter commenced on June 9th , 2018. There was full participation of all twelve participants by day two of the course.</t>
  </si>
  <si>
    <t>10 participants were recruited to take part in the Southern communities’ tour guide training through BTIA Dangriga and BTIA Placencia Chapters. 5 participants from Hopkins Community and 5 participants from Seine Bight Community took part in the training. 20% of the participants were females and 80% males. The tour guide course took place from June-November 2018. At the end of the course, 6 participants successfully completed the general and professional course in Tour Guide. Dangriga BTIA chapter held a graduation ceremony to celebrate the participants’ accomplishments.</t>
  </si>
  <si>
    <r>
      <rPr>
        <b/>
        <sz val="11"/>
        <color theme="1"/>
        <rFont val="Times New Roman"/>
        <family val="1"/>
      </rPr>
      <t>Belize City Institute Technical Vocational and Education Training (Belize City ITVET)</t>
    </r>
    <r>
      <rPr>
        <sz val="11"/>
        <color theme="1"/>
        <rFont val="Times New Roman"/>
        <family val="1"/>
      </rPr>
      <t>: January 2nd, 2018- A second follow up meeting was held with Ms. Latanya Yearwood, administrative secretary for Belize City ITVET. The objective of the meeting was to confirm with Belize City ITVET, if they would develop customized programs for possible courses for Belize City Turneffe users. It was established that the minimum class number to deliver a course was twelve participants, and courses can be delivered during the week in the evenings or on Saturdays. Customized courses available was Food preparation, Tour Guide and Electrical level1.</t>
    </r>
  </si>
  <si>
    <t>January 13th, 2018- A consultation meeting was held at the National Cooperative in Belize City to engage with interested participants on skills training. The attendees were informed of possible courses available at Belize City ITVET. There were twelve who attended the meeting.</t>
  </si>
  <si>
    <t>February 10th, 2018-  A follow up meeting was held at National Cooperative in Belize City, to reach out to more fishers and their household to sign up for skills training. Fourteen participants attended the meeting and signed up for skills training.  It was then determined that Food preparation/bartending and hospitality was the course that the participants were mostly interested in learning. Interviews were conducted after the meeting to collect soft information from the candidates.</t>
  </si>
  <si>
    <t>March 5th, 2018- STO met with Belize City ITVET to initiate the process of preparation for budget and curriculum development for customized course for Food Preparation/ Bartending and Hospitality course with support subject Small Business Development. Belize City ITVET was informed that MCCAP will be supporting 12 participants for the customized course.</t>
  </si>
  <si>
    <t>May 19th ,2018- The official course for Food Preparation/ Bartending and Hospitality commenced. Nine participants of the twelve attended the course. By the third Saturday, all twelve participants were in attendance, 75% of the participants are females.</t>
  </si>
  <si>
    <t>Monitoring and Evaluation visits were conducted at Belize City ITVET by Project Coordinator and Senior Technical Officer. On May 26th, 2018 Project Coordinator conducted an M&amp;E to evaluate on class attendance and course instruction. On June 23rd, 2018 STO visited the school to evaluate on class attendance, receive feedback on challenges and course content. The participants were preparing sweet and sour dough and pastry dough as their practical. Challenges identified for Belize City ITVET was class attendance.</t>
  </si>
  <si>
    <t>We are excited that eleven completed the course and they will be fully certified and receive their food handlers and BZNVQ practical Certificate as well as a bonus.</t>
  </si>
  <si>
    <t>Ms. Shantel Johnson, participant of Food Preparation course at Belize City ITVET, received a scholarship to take part in Taiwan in a hospitality training through Belize ITVET and Taiwan embassy. Her course was scheduled for November 10, 2018 – January 22, 2019. Ms. Johnson is an outstanding student and is also a fisherman’s daughter, user of Turneffe Atoll Marine reserve</t>
  </si>
  <si>
    <t xml:space="preserve">Eleven participants took part in the Food Preparation/Bartending and Hospitality training delivered by Belize City ITVET. The participants took Small Business course as support subject with the objective of learning to produce business plans, introduction to computers was also included as their support subject. This was a six-month course with classes being delivered on Saturdays from May-December 2018. The participants had 64% females and 36% males. The participants recruited are related to fishers that are users of Turneffe Atoll Marine Reserve. One of the female participants is an active fisherfolk. The participants completed the course successfully and 11 graduated on December 7, 2018. </t>
  </si>
  <si>
    <r>
      <rPr>
        <b/>
        <sz val="11"/>
        <color theme="1"/>
        <rFont val="Times New Roman"/>
        <family val="1"/>
      </rPr>
      <t>Belize City Tour Guide</t>
    </r>
    <r>
      <rPr>
        <sz val="11"/>
        <color theme="1"/>
        <rFont val="Times New Roman"/>
        <family val="1"/>
      </rPr>
      <t xml:space="preserve"> training commenced on June 4th ,2018. 2 participants from Belize City community took part in General Tour Guide training through Belize City ITVET. The participants were 100% females and were successful in the course. The course was delivered from June- November 2018. Both females were successful in the training and got certified.</t>
    </r>
  </si>
  <si>
    <t>April 14th, 2018- The official opening of the Food Preparation/ Bartending &amp; Hospitality course at George Town High School for Southern communities was held. MCCAP staff was present to witness the opening ceremony to welcome the participants to the course. Sixteen participants were present on the first Saturday. By the end of the third Saturday, twenty trainees were attending the course, 90% are females.</t>
  </si>
  <si>
    <t>Monitoring and Evaluation- Four M&amp;E visits were made to George Town High School by PC and STO. April 21st, 28th, May 12th and June 23rd, 2018. The objective of the visits was to ensure that the trainees felt comfortable, transportation was adequate and receive feedback on challenges related to the course. All trainees showed that they were comfortable working with each other, despite that they come from different communities. There were challenges with class attendance.  The major challenge identified by participants is seeking a caregiver while they attend the course.</t>
  </si>
  <si>
    <r>
      <rPr>
        <b/>
        <sz val="11"/>
        <color theme="1"/>
        <rFont val="Times New Roman"/>
        <family val="1"/>
      </rPr>
      <t>Southern Communities Food Preparation/Bartending &amp; Hospitality training</t>
    </r>
    <r>
      <rPr>
        <sz val="11"/>
        <color theme="1"/>
        <rFont val="Times New Roman"/>
        <family val="1"/>
      </rPr>
      <t>: March 20th, 2018- MCCAP staff visited George Town High School to formalize the Food Preparation/Bartending &amp; Hospitality course contract. It was established that the course would begin on April 14th, 2018. Course curriculum with budget for the course for twenty participants was reviewed in preparation for the customized course.</t>
    </r>
  </si>
  <si>
    <t>Interviews for the course had already been conducted in the southern communities on April 2017. The shortlisted candidates were contacted to confirm their participation in the course to be held at George Town High School.</t>
  </si>
  <si>
    <t>June 8th, 2018- Interviews were held in Sarteneja village to recruit participants to take part in the upcoming Auto-Mechanic course. 100% participants are males.</t>
  </si>
  <si>
    <r>
      <rPr>
        <b/>
        <sz val="11"/>
        <color theme="1"/>
        <rFont val="Times New Roman"/>
        <family val="1"/>
      </rPr>
      <t>Auto-mechanic course at Orange Walk ITVET</t>
    </r>
    <r>
      <rPr>
        <sz val="11"/>
        <color theme="1"/>
        <rFont val="Times New Roman"/>
        <family val="1"/>
      </rPr>
      <t>: April 20th, 2018- MCCAP staff held a meeting with Orange Walk ITVET to establish dates for upcoming Auto-Mechanic course that will lead into outboard engine course. Five teachers from OW ITVET will participate in outboard engine mechanic course in Belize City through Marelco company. The general objective is for licensed trained teachers learn outboard engine mechanics so that they can train and certify communities who will partake in the Auto-Mechanic and outboard engine course at OW ITVET. A course curriculum for the Auto-Mechanic course was requested from OW ITVET for approval. It was established that teacher trainer course for outboard engine will begin on July 9th , 2018 at Belize City and Auto-Mechanic course will begin on July 28th, 2018 at OW ITVET.</t>
    </r>
  </si>
  <si>
    <t>Thirteen participants from the northern communities are taking part in the Auto-mechanics level 1 and 2 at Orange Walk ITVET. The project was commenced on Saturday July 28, 2018 with a short ceremony at the Orange Walk ITVET.</t>
  </si>
  <si>
    <t>They are scheduled to conclude with the course on March 27, 2018. This background is necessary to take part in the outboard engine course which will commence after the completion of the Auto-mechanics course. The participants are from the Sarteneja, Belize City, and partner organizations that are under the MCCAP project.</t>
  </si>
  <si>
    <t>In January, trainees took the National Vocational Qualifications Certification (BzNVQ) examination in auto-mechanics.</t>
  </si>
  <si>
    <r>
      <rPr>
        <b/>
        <sz val="11"/>
        <color theme="1"/>
        <rFont val="Times New Roman"/>
        <family val="1"/>
      </rPr>
      <t>Southern Communities indigenous garment sewing skills programme</t>
    </r>
    <r>
      <rPr>
        <sz val="11"/>
        <color theme="1"/>
        <rFont val="Times New Roman"/>
        <family val="1"/>
      </rPr>
      <t>: On 30th November 2018 MCCAP conducted interviews with Seine Bight Women’s group to recruit trainees for the upcoming sewing program to be conducted by George Town High School. The program is scheduled to commence on February 2nd, 2019. A total of 23 trainees was recruited for the Sewing Skills training from Dangriga and Seine Bight communities.</t>
    </r>
  </si>
  <si>
    <t>December 8, 2018 a meeting was held with staff at Georgetown Technical High School to discuss the sewing program for mainly single mothers who would like to learn a skill. The TOR was reviewed and finalized and they were asked to submit a technical and financial proposal. The proposal was accepted and a tentative date (February 2) was set for the start of the training.</t>
  </si>
  <si>
    <r>
      <rPr>
        <b/>
        <sz val="11"/>
        <rFont val="Times New Roman"/>
        <family val="1"/>
      </rPr>
      <t xml:space="preserve">Deepslope fishing </t>
    </r>
    <r>
      <rPr>
        <sz val="11"/>
        <rFont val="Times New Roman"/>
        <family val="1"/>
      </rPr>
      <t>alternative livelihoods - Completed proposal with business plan and market study. Approved by the Technical Advisory Committee.</t>
    </r>
  </si>
  <si>
    <t>20 participants from the southern communities participated in a Culinary Arts/ Bartending and Hospitality course being delivered through George Town High School. Participants have been attending the course for a period of six months. The course concluded with a graduation ceremony on December 8h, 2018. 80% of the participants were females and 10% were males. The following communities took part in the course as follows: Dangriga- 2, Hopkins-8, Seine Bight-5, Riversdale-3 and George Town-2. All participants were related to fishermen that are users of South Water Caye Marine Reserve.</t>
  </si>
  <si>
    <t>Fisheries Management - Fisheries Department/MCCAP, Wildlife Conservation Society, Protected Area Conservation Trust, Turneffe Atoll Sustainability Association, Southern Environmental Association, Sarteneja Alliance for Conservation and Development, Sarteneja Homestay Group, Toledo Institute for Development and the Environment, and MarFund; Gear/ equipment support – Marelco Ltd.; Harvesting and marketing – women fishers from Belize City, Lemonal Village, Caye Caulker, Dangriga, Hopkins, Riversdale, Seine Bight, Punta Negra, and Punta Gorda; Processing and distribution – National Fishermen Cooperative; and Other support – Social Security Board, Labour Department, San Cas.</t>
  </si>
  <si>
    <t xml:space="preserve">The second Women in Fisheries Conference (WIFF2) was held on June 12, 2018 at the Best Western Belize Biltmore Plaza Hotel with the Georgetown Technical High School students from Stann Creek District performing at the opening ceremony with prayer and the National Anthem in Garifuna. </t>
  </si>
  <si>
    <t>The main objective of the WIFF 2 was to socialize the Sustainable Small-Scale fisheries (SSF) guidelines and to share progress on the Gender Action Plan conceived at the first Women in Fisheries Forum</t>
  </si>
  <si>
    <t>The Forum further aimed the following: Increase awareness of women’s roles and challenges in the fishing industry (both nationally and internationally); Update the forum on activities and scientific works being done in fisheries; Socialize the Voluntary Guidelines for Securing Sustainable Small-Scale Fisheries in the Context of Food Security and Poverty Eradication (SSF Guidelines), with special emphasis on social protection for women and research; Stimulate the development of networks for information sharing throughout the sector through the collection of data; and Review the Gender Action Plan and update with comments from the group.</t>
  </si>
  <si>
    <t>The workshop was well attended, with 55 female participants. Women were represented from all aspects of the value-chain:</t>
  </si>
  <si>
    <r>
      <t xml:space="preserve">Enhance the climate resilience of </t>
    </r>
    <r>
      <rPr>
        <b/>
        <sz val="11"/>
        <color theme="1"/>
        <rFont val="Times New Roman"/>
        <family val="1"/>
      </rPr>
      <t>ANRI Agriculture School Farm</t>
    </r>
    <r>
      <rPr>
        <sz val="11"/>
        <color theme="1"/>
        <rFont val="Times New Roman"/>
        <family val="1"/>
      </rPr>
      <t>- Completed proposal with business plan, market study and environmental assessment. Approved by the Technical Advisory Committee on June 7th, 2018.  Department of Environment gave clearance. Agreement form has been signed between PACT and ANRI Representative. Contract negotiation between contractor and PACT is undergoing. Belize Enterprise Sustainable Technology is the consultant carrying out the hand holding of the project with ANRI. To date, the contractor is near completion of the Pig Pen and implementation of the project is ongoing with the remaining activities.</t>
    </r>
  </si>
  <si>
    <r>
      <t xml:space="preserve">Enhance the climate resilience of </t>
    </r>
    <r>
      <rPr>
        <b/>
        <sz val="11"/>
        <color theme="1"/>
        <rFont val="Times New Roman"/>
        <family val="1"/>
      </rPr>
      <t>St. Viator Vocational High School Agriculture Farm</t>
    </r>
    <r>
      <rPr>
        <sz val="11"/>
        <color theme="1"/>
        <rFont val="Times New Roman"/>
        <family val="1"/>
      </rPr>
      <t>- Completed proposal with business plan and environmental assessment. Approved by the Technical Advisory Committee on July 9th, 2018. Department of Environment gave clearance.  Belize Enterprise Sustainable Technology is the consultant carrying out the hand holding of the project with St. Viator Vocational High School. Project implementation is ongoing. Water harvester pond has been completed. Project implementation with Poultry Slaughtering facility contract negotiation is ongoing.</t>
    </r>
  </si>
  <si>
    <t xml:space="preserve">                                                                         </t>
  </si>
  <si>
    <r>
      <t xml:space="preserve">Fisheries Diversification through </t>
    </r>
    <r>
      <rPr>
        <b/>
        <sz val="11"/>
        <color theme="1"/>
        <rFont val="Times New Roman"/>
        <family val="1"/>
      </rPr>
      <t>deep slope fisheries</t>
    </r>
    <r>
      <rPr>
        <sz val="11"/>
        <color theme="1"/>
        <rFont val="Times New Roman"/>
        <family val="1"/>
      </rPr>
      <t>- Interviews for deep slope candidates began on July 2018 by MCCAP. A Deepslope Committee was established with 3 members of the TAC to review deep slope candidates to receive equipment and training based on the developed selection criteria. Consultant to carry out implementation of the project has not been sourced.</t>
    </r>
  </si>
  <si>
    <t>On November 23, 2018- The Deep slope evaluation committee shortlisted 25 fishers of the 29 applicants for Deep slope project. The shortlisted applicants were grouped as Drop off fishing or Deep Blue fishing. This was dependent on their boat size and fishing grounds. Procurement process for the equipment has begun and an initial meeting of engagement for shortlisted fishers will be held on February 1, 2019. Shortlisted fishers to participate in the Deep-slope fishing is as follows: 11 Belize City, 8 Dangriga, 2 Hopkins, 2 Riversdale and 1 Seine Bight. There are still ongoing interviews and evaluations of applicants for the Deep Slope project.</t>
  </si>
  <si>
    <r>
      <t xml:space="preserve">Fisheries diversification through sustainable </t>
    </r>
    <r>
      <rPr>
        <b/>
        <sz val="11"/>
        <color theme="1"/>
        <rFont val="Times New Roman"/>
        <family val="1"/>
      </rPr>
      <t>seaweed farming</t>
    </r>
    <r>
      <rPr>
        <sz val="11"/>
        <color theme="1"/>
        <rFont val="Times New Roman"/>
        <family val="1"/>
      </rPr>
      <t>- Contract has been signed between PACT and The Nature Conservancy on December 2018. An initial meeting was conducted with TNC on December 10th, 2018 to discuss the Terms of Reference and clarification on expected outputs from TNC regarding completed business plans for medium sized seaweed farms and methodology of trainings and monitoring of the farms. TNC has a clear understanding of what is expected of them and will prepare inception report with workplan detailing milestones of the seaweed project.</t>
    </r>
  </si>
  <si>
    <r>
      <rPr>
        <b/>
        <sz val="11"/>
        <color theme="1"/>
        <rFont val="Times New Roman"/>
        <family val="1"/>
      </rPr>
      <t>Improving production chain</t>
    </r>
    <r>
      <rPr>
        <sz val="11"/>
        <color theme="1"/>
        <rFont val="Times New Roman"/>
        <family val="1"/>
      </rPr>
      <t xml:space="preserve"> for conch and lobster fishery through capacity building and equipment upgrade- Inception report was submitted by Praxi 5. The project scope aims to enhance energy efficiency of the cooperative and in turn increase returns to make it available for cooperative members which are the fishers. An audit report on the electrical usage of the cooperative was submitted to MCCAP. The cost of the project for the energy efficiency activity is costly. National Fishermen Cooperative is still interested in the project but will be prioritizing its activities to meet its objectives on improving production chain. A proposal is expected very shortly.</t>
    </r>
  </si>
  <si>
    <r>
      <t xml:space="preserve">Chunox Fisherman Association </t>
    </r>
    <r>
      <rPr>
        <b/>
        <sz val="11"/>
        <color theme="1"/>
        <rFont val="Times New Roman"/>
        <family val="1"/>
      </rPr>
      <t>Covered structure project</t>
    </r>
    <r>
      <rPr>
        <sz val="11"/>
        <color theme="1"/>
        <rFont val="Times New Roman"/>
        <family val="1"/>
      </rPr>
      <t xml:space="preserve"> - Inception report was submitted by Praxi 5. The Technical Advisory Committee approved inception report on July 2018. The PIAG needed to communicate to CFA members on reduction of funds for the project due to restructuring of component 2. A meeting was scheduled for October 27, 2018 but the meeting could not be materialized due that fishers were out at sea. The PIAG scheduled a second meeting with the CFA members on December 5, 2018 with the objective of communicating to them the importance of their participation in meetings. The consultancy firm was delayed in submitting proposals and it was partly due to the lack of support from fishers attending meetings. The CFA members took note of the delay of the project and committed their full participation to the project. The PIAG scheduled another meeting on the December 15, 2018 to meet with the identified farm leaders and to interact with them on their plans of the covered structures. It was identified that the fishers have limited knowledge on covered structures, therefore the PIAG made arrangements to take them to a field trip for a knowledge exchange on January 21, 2019. The fishers were interested and committed to attend the field trip. The PIAG reminded them to continue with their full support shown so that the consultancy firm could meet with them to finalize their proposal. ‘Call off’ was given to Nextera Firm to conduct Environmental Safeguards for the project.                                                                                                                </t>
    </r>
  </si>
  <si>
    <r>
      <rPr>
        <b/>
        <sz val="11"/>
        <color theme="1"/>
        <rFont val="Times New Roman"/>
        <family val="1"/>
      </rPr>
      <t>Pesca Tours’</t>
    </r>
    <r>
      <rPr>
        <sz val="11"/>
        <color theme="1"/>
        <rFont val="Times New Roman"/>
        <family val="1"/>
      </rPr>
      <t xml:space="preserve"> for the users of Corozal Bay Wildlife Sanctuary- Inception report was submitted by Praxi 5. The Technical Advisory Committee approved the inception report on July 2018. The firm developed draft proposal. ‘Call off’ for environmental safeguards assessment has been deployed to NEXTERA Firm using the draft proposal. The completed proposal with business plan was scheduled to be submitted in January 2019 for the TAC to review and approve.</t>
    </r>
  </si>
  <si>
    <r>
      <t xml:space="preserve">Alternative livelihood that is sustainable through </t>
    </r>
    <r>
      <rPr>
        <b/>
        <sz val="11"/>
        <color theme="1"/>
        <rFont val="Times New Roman"/>
        <family val="1"/>
      </rPr>
      <t>Sport Fishing tourism</t>
    </r>
    <r>
      <rPr>
        <sz val="11"/>
        <color theme="1"/>
        <rFont val="Times New Roman"/>
        <family val="1"/>
      </rPr>
      <t xml:space="preserve"> for SULFA members-  Inception report was submitted by Praxi 5. The Technical Advisory Committee approved the inception report on July 2018. The firm developed draft proposal. ‘Call off’ for environmental safeguards assessment has been deployed to NEXTERA Firm using the draft proposal. The completed proposal with business plan was scheduled to be submitted on January 2019 for the TAC to review and approve.</t>
    </r>
  </si>
  <si>
    <t>Through collaboration with the Consultant, Fisheries Department and CITO the new intranet architecture was completed: intranet general design; internal page configuration; content creation folders and users; documents library configuration; cloud configuration with One Drive; Mails linkage configuration with exchange application; video conferencing configuration with skype for business; web parts integration; Add’s on installation; online tutorials; and testing.</t>
  </si>
  <si>
    <t>Final training was completed June 20-21 in Belize City, with senior management and the Communications Officers. The Fisheries Department now has a fully functional website and intranet hosted by the Government’s Central Information Technology Office (CITO).</t>
  </si>
  <si>
    <t xml:space="preserve">Implement BCC strategy and action plan </t>
  </si>
  <si>
    <t>The National Behaviour Change Campaign towards Marine Conservation and Climate Change is currently underway. The main outcome of the consultancy will be an innovative, behaviour change communication campaign to increase knowledge, change attitudes and improve practices related to climate change and marine conservation among a variety of target audiences including policy and decision makers, fishers and members of fishing communities as well as the general public. Primary target audiences for the campaign will include fishing communities, women and indigenous groups.</t>
  </si>
  <si>
    <t>The behaviour change communication campaign will be developed based on the Communication Strategy of the Fisheries Department and will utilize a variety of communication products and channels, including social media, to disseminate messages to the target audiences.</t>
  </si>
  <si>
    <t>A Communication for Behavioural Impact (COMBI) approach will be utilized to develop the communication campaign. COMBI goes beyond traditional communication approaches but rather the mix of strategies in COMBI guarantees impact on knowledge, attitudes and behaviours of target audiences.</t>
  </si>
  <si>
    <t>-         Chunox St. Viator Vocational High School – field trip to Bacalar Chico</t>
  </si>
  <si>
    <t>-         Georgetown Technical High School – field trip to a Hydroponics Farm</t>
  </si>
  <si>
    <t>-         Gwen Lizarraga High School – field trip to Guanacaste national Park and the Tropical Education Centre.</t>
  </si>
  <si>
    <t xml:space="preserve">Youths behavioural change campaign towards marine conservation and climate change: Two schools were added to MCCAP youth engagement activities; namely Georgetown Technical High School and Gwen Lizarrage High School. </t>
  </si>
  <si>
    <r>
      <rPr>
        <b/>
        <sz val="11"/>
        <color theme="1"/>
        <rFont val="Times New Roman"/>
        <family val="1"/>
      </rPr>
      <t>Marine Ecology</t>
    </r>
    <r>
      <rPr>
        <sz val="11"/>
        <color theme="1"/>
        <rFont val="Times New Roman"/>
        <family val="1"/>
      </rPr>
      <t xml:space="preserve"> - On May 9-12 Gwen Lizarraga High School participated in the Marine Ecology and Climate Change course at Calabash Caye, with 16 Gwen Lizarrage students and 2 teachers. The course covered all aspects of the established curriculum – climate change, sustainable development, and marine ecology. Activities included snorkeling, dolphin monitoring, lionfish capture and dissection, microplastic survey, beach plastic analysis, mangrove and seagrass assessment, interactive discussions about climate change, and practical recommendations to apply learning at school, home, and community. See Taye Pollard article on the course in the Amandala newspaper http://amandala.com.bz/news/gwen-liz-students-enjoy-calabash-caye-ecology-trip/. Students also appeared on two morning shows to share their experience; Open your Eye – Channel 5 and Love TV.</t>
    </r>
  </si>
  <si>
    <r>
      <rPr>
        <b/>
        <sz val="11"/>
        <color theme="1"/>
        <rFont val="Times New Roman"/>
        <family val="1"/>
      </rPr>
      <t>Rainforest Ecology</t>
    </r>
    <r>
      <rPr>
        <sz val="11"/>
        <color theme="1"/>
        <rFont val="Times New Roman"/>
        <family val="1"/>
      </rPr>
      <t xml:space="preserve"> - April 26-29 students and teachers from Georgetown Technical High School participated in a combined Marine Ecology, Climate change, Rainforest Ecology and Youth Conservation Leadership course. This course involved 17 participants ranging from 13 – 18 years old and two teachers, was conducted at two sites Cockscomb Basin Wildlife Sanctuary and Laughingbird Caye national Park in the Stann Creek District. Topics covered at Laughingbird Caye – coral nursery and coral restoration, mangrove forest restoration, importance of restoration projects for climate change mitigation. Topics covered at Cockscomb Basin Wildlife Sanctuary – rainforest ecology, connections between rainforest and marine ecology to climate change, leadership activities to nurture and strengthen eco-club.</t>
    </r>
  </si>
  <si>
    <t xml:space="preserve">Mentor and strengthen environmental clubs in 4 MCCAP supported schools – </t>
  </si>
  <si>
    <t>Gwen Lizarraga environmental club: (1) set up waste disposal drums around the school; (2) urban gardening where they learned to plant and care for vegetable garden; Organize and facilitate at least three 1-day field trips for the environmental/climate change clubs</t>
  </si>
  <si>
    <r>
      <rPr>
        <b/>
        <sz val="11"/>
        <rFont val="Times New Roman"/>
        <family val="1"/>
      </rPr>
      <t>Food preparation learning exchange 2</t>
    </r>
    <r>
      <rPr>
        <sz val="11"/>
        <rFont val="Times New Roman"/>
        <family val="1"/>
      </rPr>
      <t xml:space="preserve"> - on November 10, 2018 the second exchange was held at Belize City ITVET. The trainees from both institution worked and exchanged their ideas in order to prepare an entire menu wrapped around the “Creole Culture”. When Georgetown arrived, there was an opening ceremony to officially welcome them to the Institution in Belize.  They were provided a light breakfast and a tour of the Administration block. The trainees, with the guidance of both Ms. Bowen and Mr. Torres, were divided into groups to execute their assigned tasks. The trainees made rice and beans with grilled chicken, grilled fish, potato salad and fry plantain. They also prepared Cow-foot soup with a side of white rice. Beverages were natural juices, assorted sodas, and mixed drinks. For dessert, they prepared the traditional trifle cake topped with caramel and cherries. The day was fun filled and packed with entertainment from the Drummers of Georgetown Technical and the Creole group “The Maroons”.</t>
    </r>
  </si>
  <si>
    <r>
      <rPr>
        <b/>
        <sz val="11"/>
        <rFont val="Times New Roman"/>
        <family val="1"/>
      </rPr>
      <t>Food preparation learning exchange 1</t>
    </r>
    <r>
      <rPr>
        <sz val="11"/>
        <rFont val="Times New Roman"/>
        <family val="1"/>
      </rPr>
      <t xml:space="preserve"> - On September 15, 2018 the ITVET trainees travelled along with Instructors, Manager, coordinator and Job Placement Officer to Georgetown Technical High School for a learning exchange. As everyone arrived, the greeting was welcoming, there was a ceremony to applaud the presence of everyone including the representatives from MCCAP. After the ceremony was finished, there was a tour of the facility’s trade shops. Next, the students were oriented with each other and split into groups to work on the menu. The Menu was the “Garifuna cuisine” which included “Hudut”, “Darasa”, “Sahou” and other pastries. This was a wonderful experience because the two groups had the opportunity to collaborate. They shared ideas and the ITVET trainees were able to participate in the preparation of indigenous cuisine. </t>
    </r>
  </si>
  <si>
    <t>Mr. Verde was one of 15 Trainees who completed the Electrical Installation (Level 1 and 2) course at Orange Walk ITVET. This eight-month customized skills training programme included internship. Mr. Verde holds an Associate Degree in Environmental Science and worked part time with the Sarteneja Fisherman Association. After successfully acquiring his electrical certification through the skills training program, Mr. Verde worked part-time in the electrical field. Mr. Verde was invited to take the opportunity to expand his working experience by joining DCK Worldwide company presently in Anguilla. On completion of his work in Anguilla, he was contracted to work in the British Virgin Island for a year. The Belize Marine Conservation Climate Adaptation project is proud to have been the leverage of this opportunity and seeks ways to continue to support successful trainees to continue expanding in their field.</t>
  </si>
  <si>
    <r>
      <rPr>
        <b/>
        <sz val="11"/>
        <rFont val="Times New Roman"/>
        <family val="1"/>
      </rPr>
      <t>Electrical installation graduate off to Anguilla and British Virgin Island</t>
    </r>
    <r>
      <rPr>
        <sz val="11"/>
        <rFont val="Times New Roman"/>
        <family val="1"/>
      </rPr>
      <t xml:space="preserve"> - Mr. Noe Verde, an Electrical Installation graduate from Sarteneja Fishing Village, who was selected to work with other Belize City ITVET graduates with DCK Worldwide company in Anguilla. Mr. Verde left the country on September 28, 2018 and will work in Anguilla for 2-3 months, all expenses paid.  </t>
    </r>
  </si>
  <si>
    <t>Students participated in a one day field trip hosted by the Belize Audubon Society to visit the Blue Hole and Halfmoon Caye National Monument. Although more students were invited, only two students from Gwen Lizarraga participated in the one day field trip on July 14, 2018.</t>
  </si>
  <si>
    <t>Wildlife Conservation Society (Glover’s Reef, Middle Caye Field Station) Internship (Aug. 21-24, 2018) – offered two internship positions in their Fisheries Catch Data Collection Program. Two female students were chosen based on their impressive leadership performance and active participation in conservation activities in their communities as well as their school’s environmental clubs. They were Risa Stephens; 15-year-old from Gwen Lizarraga High School in Belize City and 18-year-old Victoria Itch an alumna from Georgetown Technical High School in the Stann Creek District. Daily fieldwork included approaching fishing vessels and going to fishing camps to collect data from fishers. The collection of data involves using standardized data sheets which include information on species, size and mass, maturity, effort, and area fished. Interns also recorded weight, weight type, tail length, telson length, sex, depth fished, fishing hours and type of fishing gear used. Other activities that the interns participated in included morning snorkeling to observe and become more familiar with the reef, fish and coral species at patch reef around and close to Middle Caye.</t>
  </si>
  <si>
    <t>Internship activities - Cockscomb Basin Wildlife Sanctuary (CBWS) Internship (August 13-26, 2018) - The internship program at CBWS was carried out by two students from the Agriculture and Natural Resources Institute – Isani Ventura and Kendis Nolberto. Students were involved in bird monitoring, set and program camera traps as part of the surveys being done on jaguar and other mammals in the park, general park maintenance, observe the impacts of illegal hunting in the park.</t>
  </si>
  <si>
    <t>Training of teachers</t>
  </si>
  <si>
    <t>Prepare and develop a training course on Climate Change and Climate Change adaptation, including the value of marine conservation, for teachers. This consultancy is expected to develop modules and deliver training to the teachers which will assist them to develop their capacity through knowledge and acquisition and skills; as well as understanding of key concepts on Climate Change and Climate Change adaptation. This in turn will provide teachers with the confidence and assurance to impart what they have learnt to their students to solve problems and generate solutions.</t>
  </si>
  <si>
    <t>During the period May to October 2018, efforts were concentrated on development and finalization of a campaign strategy, finalization and printing of educational materials, procurement of promotional materials, and support for the development and launch of season 3 of Punta Fuego and Talking Fuego.</t>
  </si>
  <si>
    <t>November to December, outreach and education activities, outlined in the campaign strategy, commenced. Communication and promotional materials that were developed were utilized to disseminate information and messages on climate change to the target audience. The design and printing of English versions of posters, handouts and pocket folders were completed. All materials were finalized with input from the communication core group (MCCAP, Wildlife Conservation Society, Ecology Project International, Fisheries Department, Government Press Office) and approved by the Fisheries Department before printing. Spanish versions are currently being finalized and will be printed within the next week.</t>
  </si>
  <si>
    <t>Two brochures have been drafted and feedback has been secured from the communication core group. The brochure will be finalized and printed within the next week. A pull up banner and a mobile photo display are currently being designed and will be finalized by the mid- February.</t>
  </si>
  <si>
    <t>100% of promotional materials were procured during the third quarter. These include: 1,500 water bottles, 100 dry fit polos, 100 long sleeves (cut and sew), 100 bucket caps, 500 handbags, and 100 rash guards. Additionally, a branded 10 X 10 feet tent will be available within a week for utilization during outreach activities. All promotional materials bear the campaign theme.</t>
  </si>
  <si>
    <t>Partnership has also been formalized with the Belize Press Office for the development of three documentaries, as outlined in the campaign strategy. Support is being provided to organize all logistics and provide inputs into the story line to support the development of three documentaries. The focus of the documentaries will be women in fishing, alternative livelihoods and youth and climate change. The documentaries will be used to increase awareness among the general public of the fishing sector and climate change.</t>
  </si>
  <si>
    <t>Education and outreach activities commenced in December, in Chunox Village, with a presentation and discussion on Climate Change and the introduction of Clima Pesca to thirty (30) fishers and family members of fishers. The education and outreach activity was conducted in conjunction with graduation exercise for MCCAP’s alternative livelihood training programme for fishers in Copper Bank, Chunox and Sarteneja. Participants were encouraged to download Clima Pesca. Internet access was a challenge and therefore only 4 participants were able to download the app.</t>
  </si>
  <si>
    <t>Punta Fuego Season 3 is now at its 12th episode. Ongoing technical support is being provided to the team from WCS to review scripts to ensure that climate change information is being accurately and adequately incorporated into the drama.</t>
  </si>
  <si>
    <t>Ongoing support is also being provided to secure guests for Talking Fuego. Appearances have been made by Ms. Ann Gordon who spoke about Climate Change as well as MCCAP Communication Consultant and MCCAP Project Assistant, Nidia Chacon who spoke about the communication campaign and Clima Pesca. Both shows were very interactive as listeners from several areas of the country called in. Alternative livelihoods, one of the key messages of the campaign, will be featured on the next episode of Talking Fuego.</t>
  </si>
  <si>
    <t>Climate Change is a broad cross-sectoral and multidisciplinary field that encompasses aspects of environment, social, and natural science. It is essential that teachers and students are equipped with the knowledge and skills to find solutions to address Climate Change.</t>
  </si>
  <si>
    <t>Development of the Belizean Studies Curriculum - Belizean Studies is a core curriculum for secondary schools and is a four-year program to be scheduled for a minimum of two hundred teaching minutes per week. A Belizean Studies Working Group (BSWG) was established by QADS to provide support to the drafting of the Belizean Studies curriculum. The Consultant for the training of teachers in Climate change was invited as a member of the BSWG in June 2018 and to support the development of learning outcomes and sub-topics for second, third and fourth forms under the Environment and Development section.</t>
  </si>
  <si>
    <t>Existing Caribbean Secondary Education Certificate curriculum were reviewed to investigate what subject areas covered climate change in the curriculum as it relates to the natural and social sciences. Subjects that were identified that covered some aspects of climate change.</t>
  </si>
  <si>
    <t>Completed the development of training modules on climate change as resource material for the Belizean Studies Curriculum. The objective of the module is to provide teachers with resource materials which they should find student friendly and nationally relevant. The intent is to teach complex concepts with uncommon terminology to young people. Four modules and 10 UNITS were submitted. Each module included: Key Concepts and Terminologies, Learning Outcome, Specific Objectives, Sample Lesson Plans, and Teacher- centered and student-centered activities (including field trip, research and poster activities, role play etc.).</t>
  </si>
  <si>
    <t>The Modules are entitled as follows: MODULE 1: INTRODUCTION TO CLIMATE CHANGE … MODULE 2: IMPACTS AND VULNERABILITY … MODULE 3: MITIGATION AND ADAPTATION … MODULE 4: ADAPTATION CAPACITY AND RESILIENCE</t>
  </si>
  <si>
    <t>The consultant is currently preparing the Fisheries Department organizational and functionality diagnosis/assessment.</t>
  </si>
  <si>
    <t>The overall objective of this consultancy is to develop a five year National Fisheries Policy, Strategy and Action Plan in accordance with international best practices in order: i) to ensure that the FID can fulfill its mandate; ii)  to sustainably use, develop and grow the fishing industry through adding value to fish and fishery products and targeting new, under-utilized and non-utilized commercially important fisheries; and iii) to promote continuous research, monitoring and awareness of new, under-utilized and non-utilized commercially important fisheries. The Action Plan will act as a road plan for the implementation for the NFPS.</t>
  </si>
  <si>
    <t>The methodology to be employed is a participatory one, involving as many genuine stakeholders as possible. In addition to the meeting with a selected number of key stakeholders during the very first mission, the consultancy will include an additional three (3) community based stakeholder consultations as well as exploratory field visits and interviews. The latter will also include the inland fishery sector. In addition to providing basic components for both the NFPS and the Action Plan, these consultations and interviews will be useful to gather additional inputs on the Marine Protected Areas System and the Managed Access, Rights Based Approach and their associated components. At these consultation meetings stakeholders’ opinions and suggestions will be sought with regard to constructive ways of conflict resolution and reconciliation with competing resource and aquatic ecosystem users. This will involve NGOs and policy makers at different levels, such as environmental protection, tourism, agriculture, forestry, wildlife protection, protected areas, coastal zone management, seafood health, trade, and, last but not least, fishers.</t>
  </si>
  <si>
    <t>The main deliverables of the Consultancy are: Inception report; Report on round of consultations; Organizational diagnosis/assessment; Draft Fisheries Policy and Strategy (NFPS); Draft Action Plan, including monitoring and evaluation components; Validation workshop and summary report on outcomes of workshop; Final report.</t>
  </si>
  <si>
    <t>Thus far, the Consultant completed two rounds of stakeholder consultations, brainstorming on Strategy and Action Plan outline with folk and organizations, pertinent public institutions, relevant national and international non-governmental organizations, and related private industry representatives. Field visits included meetings in communities (Sarteneja, Chunox, Belize City, Dangriga, Hopkins, Placencia, PG), and understanding inland fisheries (Belize River Valley, New River, Crooked Tree). The first mission was February 23-March 2 and the second April 13 – May 4.</t>
  </si>
  <si>
    <t>1 sub-project request received. The request is under review.</t>
  </si>
  <si>
    <t>Web-site handed over to the government IT office CITO</t>
  </si>
  <si>
    <t xml:space="preserve">Consultations held with National Fishermen Cooperative to discuss improving production chain for conch and lobster fishery through capacity building and equipment upgrade. </t>
  </si>
  <si>
    <t>6 coral sites restored; 6 coral nurseries established with resilient varieties grown</t>
  </si>
  <si>
    <t>1. Annual Operational Plan and Procurement Plan (2019/2020)</t>
  </si>
  <si>
    <t>2. Quarterly and Annual Progress Reports</t>
  </si>
  <si>
    <t>Training Manuals</t>
  </si>
  <si>
    <t>Sub-project Proposals</t>
  </si>
  <si>
    <t>Business Plans</t>
  </si>
  <si>
    <t>Workshop/Training reports</t>
  </si>
  <si>
    <t>Belize Diesel &amp; Equipment Co. Ltd</t>
  </si>
  <si>
    <t xml:space="preserve"> September 29,2017</t>
  </si>
  <si>
    <t>Sherlene Tablada</t>
  </si>
  <si>
    <t>May 7,2018</t>
  </si>
  <si>
    <t>Creative Graphic Impressions</t>
  </si>
  <si>
    <t>March 21,2018</t>
  </si>
  <si>
    <t>Martin Cuellar</t>
  </si>
  <si>
    <t>April 13,2018</t>
  </si>
  <si>
    <t>Josef Van Ejis</t>
  </si>
  <si>
    <t>January 31,2018</t>
  </si>
  <si>
    <t>Georgetown Technical High School</t>
  </si>
  <si>
    <t>March 20,2018</t>
  </si>
  <si>
    <t>Ann Gordon</t>
  </si>
  <si>
    <t>May 10,2018</t>
  </si>
  <si>
    <t>Institute of Technical and Vocational Education (ITVET) Orange Walk Town</t>
  </si>
  <si>
    <t>June 22,2018</t>
  </si>
  <si>
    <t>Ritchies Bus Services</t>
  </si>
  <si>
    <t>April 5,2018</t>
  </si>
  <si>
    <t>Rodolfo Burgos</t>
  </si>
  <si>
    <t>May 14,2018</t>
  </si>
  <si>
    <t>Institute of Technical and Vocational Education (ITVET) Belize City</t>
  </si>
  <si>
    <t>April 23,2018</t>
  </si>
  <si>
    <t>Walton Rodriquez</t>
  </si>
  <si>
    <t>June 30,2018</t>
  </si>
  <si>
    <t>Belize Enterprise for Sustainable Technology (BEST)</t>
  </si>
  <si>
    <t>July 1,2018</t>
  </si>
  <si>
    <t>Aligraphics Limited</t>
  </si>
  <si>
    <t>27,575..49</t>
  </si>
  <si>
    <t>August 22,2018</t>
  </si>
  <si>
    <t>September 20,2018</t>
  </si>
  <si>
    <t>November 7,2018</t>
  </si>
  <si>
    <t>Works</t>
  </si>
  <si>
    <t>Winston Coleman</t>
  </si>
  <si>
    <t>November 20,2018</t>
  </si>
  <si>
    <t>The Nature Conservancy (TNC)</t>
  </si>
  <si>
    <t>November 28,2018</t>
  </si>
  <si>
    <t>Lowest Evaluated bidder</t>
  </si>
  <si>
    <t>Develop a Communication, Education and Public Awareness Strategy and Action Plan; LCS; 22 July 2016</t>
  </si>
  <si>
    <t>The only Firm that received qualifying score of 75pts on Technical proposal. Therefore only 1 financial proposal was opened.</t>
  </si>
  <si>
    <t>Supply &amp; Delivery of Field Gears, D.O.C. 8 May 2017; Shopping</t>
  </si>
  <si>
    <t>Develop a Rapid Assessment of Management effectiveness in Turneffe Atol Marine Reserve</t>
  </si>
  <si>
    <t>Enforcement Equipment - 20 Bullet Proof Vest; Shopping; D.O.C 24 July 2017</t>
  </si>
  <si>
    <t>National Behavioural Change Campaign towards Marine Conservation &amp; Climate;IC;D.O.C 8th Feb 2018</t>
  </si>
  <si>
    <t>Jose Sanchez</t>
  </si>
  <si>
    <t>Samantha Turcious</t>
  </si>
  <si>
    <t>Sherlene Neal</t>
  </si>
  <si>
    <t>Highest Ranked Individual</t>
  </si>
  <si>
    <t>CZMAI promotional items; shopping; D.O.C Nov. 27,2017</t>
  </si>
  <si>
    <t>Creative Marketing</t>
  </si>
  <si>
    <t>Total Marketing &amp; Distribution</t>
  </si>
  <si>
    <t>Update and finalize CZMAI Communication strategy</t>
  </si>
  <si>
    <t>Arifah Lightburn</t>
  </si>
  <si>
    <t>Samantha Lizama</t>
  </si>
  <si>
    <t>Ever Rosalez</t>
  </si>
  <si>
    <t>William Neal</t>
  </si>
  <si>
    <t>Highest Rank Individual</t>
  </si>
  <si>
    <t>Dionne Chamberlin</t>
  </si>
  <si>
    <t>Develop a National Fisheries Policy Strategy and Action Plan,IC,D.O.C.</t>
  </si>
  <si>
    <t>John Carey</t>
  </si>
  <si>
    <t>Micah Effron</t>
  </si>
  <si>
    <t>Leroy Almendarez</t>
  </si>
  <si>
    <t>Skills training in Food &amp; Beverage Preparation &amp; Hospitality, CQS,D.O.C 19 January 2018</t>
  </si>
  <si>
    <t>Highest Ranked Institution</t>
  </si>
  <si>
    <t>Stann Creek Ecumenical Junior College</t>
  </si>
  <si>
    <t>Delille Academy</t>
  </si>
  <si>
    <t>Train Teachers in Climate Change &amp; Climate Change Adaptation,IC,D.O.C. 8th February 2018</t>
  </si>
  <si>
    <t xml:space="preserve">Highest Ranked Individual </t>
  </si>
  <si>
    <t>Cecy Castillo</t>
  </si>
  <si>
    <t>Guadeloupe Rosado</t>
  </si>
  <si>
    <t>Lloyd Jones</t>
  </si>
  <si>
    <t>Priscilla Lopez</t>
  </si>
  <si>
    <t>Denaie Swasey</t>
  </si>
  <si>
    <t>Deliver Training in Auto-Mechanics level 1&amp;2, SSS,D.O.C 23 April,2018</t>
  </si>
  <si>
    <t>Institute of Technical and Vocational Education (ITVET) ,Orange Walk Town</t>
  </si>
  <si>
    <t>ITVET is the only teaching institution that has a standardized technical vocational curriculum where students are required to sit the examinations in specific trades.</t>
  </si>
  <si>
    <t>Transportation Services of Georgetown Technical High School Trainees; shopping, D.O.C</t>
  </si>
  <si>
    <t>James Bus Line</t>
  </si>
  <si>
    <t>A&amp;R Bus Service</t>
  </si>
  <si>
    <t>Ritchies Bus Service</t>
  </si>
  <si>
    <t>Tour Guide Training to Northern Communities,I.C. D.O.C 25 April 2018</t>
  </si>
  <si>
    <t>Francisco Gutierrez</t>
  </si>
  <si>
    <t>Herbert Eagan</t>
  </si>
  <si>
    <t>Delivery of Skills training in Food &amp; Beverage preparation &amp; hospitality,SSS , 5 April 2018</t>
  </si>
  <si>
    <t>Institute of Technical and Vocational Education (ITVET), Belize City</t>
  </si>
  <si>
    <t>Support Sub-project activities related to agriculture for the  MCCAP targeted communities,SSS,D.O.C 10th June 2018</t>
  </si>
  <si>
    <t>BEST is the only organization that has the experience in implementing successful sub-project activities in Belize</t>
  </si>
  <si>
    <t>Printed Materials for Behavioural Change Campaign, Shopping, D.O.C 18th June 2018</t>
  </si>
  <si>
    <t>Dolphin Productions</t>
  </si>
  <si>
    <t xml:space="preserve"> Dots per inch ltd</t>
  </si>
  <si>
    <t>Promotional items for Behavioural Change Campaign, shopping, D.O.C. 21 June 2018</t>
  </si>
  <si>
    <t>Elite Promos</t>
  </si>
  <si>
    <t xml:space="preserve">Creative Graphic Impressions (CGI) </t>
  </si>
  <si>
    <t>WQM Lab Supplies, Shopping, D.O.C. 27th September 2018</t>
  </si>
  <si>
    <t xml:space="preserve">Belize Formulators </t>
  </si>
  <si>
    <t>Scientific Supplies</t>
  </si>
  <si>
    <t>Belize Environmentally Sustainable Solutions</t>
  </si>
  <si>
    <t>Rash Guards for the Behavioural Change Campaign, Shopping D.O.C 11 September 2018</t>
  </si>
  <si>
    <t xml:space="preserve"> Sea Sport Belize</t>
  </si>
  <si>
    <t>Construction of Pigpen at Agricultural and Natural Resource Institute, shopping, D.O.C 23 August 2018</t>
  </si>
  <si>
    <t>Isaac Ranguy</t>
  </si>
  <si>
    <t>JB &amp; Sons Ltd</t>
  </si>
  <si>
    <t>TNC has carried out previous work in assisting fishers to develop seaweed farms, through capacity building and farm certification</t>
  </si>
  <si>
    <t>8 business plans financed</t>
  </si>
  <si>
    <t>Safeguard Assessment</t>
  </si>
  <si>
    <t>4. Business Ethics and Entrepreneurship (2018)</t>
  </si>
  <si>
    <t>5. Food and Beverage (2018)</t>
  </si>
  <si>
    <t>6. Hospitality - Front Office and Housekeeping (2018)</t>
  </si>
  <si>
    <t>7. Information Technology, Level 1 (2018)</t>
  </si>
  <si>
    <t>8. Entrepreneurial skills, Level 1 curriculum (2018)</t>
  </si>
  <si>
    <t>9. Food preparation, Level 1 curriculum (2018)</t>
  </si>
  <si>
    <t>10. Auto mechanic level 1 and 2 trade programs curriculum for MCCAP Project</t>
  </si>
  <si>
    <t>11. Outboard Engine Level 2</t>
  </si>
  <si>
    <t>12. Business Ethics and Entrepreneurship (2019)</t>
  </si>
  <si>
    <t>13. Information Technology (2019)</t>
  </si>
  <si>
    <t>14. Clothing and Textile: Indigenous garment construction (2019)</t>
  </si>
  <si>
    <t>15. Technical Report #1 - Suitable sites for coral nurseries and outplanting (SWCMR and TAMR) 2018: Repopulate reefs within replenishment zones</t>
  </si>
  <si>
    <t>16. Technical report #2 - Acroporid connectivity report 2018: Repopulate reefs within replenishment zones</t>
  </si>
  <si>
    <t>17. Communication and Engagement Strategy and Implementation Plan. CZMAI. 2018</t>
  </si>
  <si>
    <t>30. Improving the environment for tourism in Sarteneja through enhancing the Sarteneja Homestay Group</t>
  </si>
  <si>
    <t>31. St. Viator High School agriculture farm (2018)</t>
  </si>
  <si>
    <t>32. Agriculture and Natural Resources Institute agriculture farm (2018)</t>
  </si>
  <si>
    <t>33. Capacity building and promotion of organic farming</t>
  </si>
  <si>
    <t>34. Deepslope fishing alternative livelihoods</t>
  </si>
  <si>
    <t>35. Improving the production chain of conch and lobster fishery through capacity building and equipment upgrade</t>
  </si>
  <si>
    <t>36. PESCA tourism: Beach trap users</t>
  </si>
  <si>
    <t>37. PESCA tourism: sportfishing</t>
  </si>
  <si>
    <t>38. Business plan for seaweed mariculture in Belize</t>
  </si>
  <si>
    <t>3. Repopulate Reefs within Replenishment Zones of Turneffe Atoll Marine Reserve and South Water Caye Marine Reserve with Temperature Resilient Coral Varieties: Bi-Annual Progress Report , June and December 2018</t>
  </si>
  <si>
    <t>18. Climate Change Training Module 1: Introduction to climate change</t>
  </si>
  <si>
    <t>19. Climate Change Training Module 2: Impacts and vulnerability</t>
  </si>
  <si>
    <t>20. Climate Change Training Module 3: Mitigation and adaptive capacity</t>
  </si>
  <si>
    <t>21. Climate Change Training Module 4: Building adaptive capacity and resilience</t>
  </si>
  <si>
    <r>
      <rPr>
        <b/>
        <sz val="11"/>
        <rFont val="Times New Roman"/>
        <family val="1"/>
      </rPr>
      <t>Food Preparation graduate off to Taiwan</t>
    </r>
    <r>
      <rPr>
        <sz val="11"/>
        <rFont val="Times New Roman"/>
        <family val="1"/>
      </rPr>
      <t xml:space="preserve"> - Ms. Shantel Johnson was selected to represent Belize at the 2018 Vocational training project for the Caribbean in Taiwan. She departed Belize on December 7, 2018 for a 20-week course in Taiwan to do a training course for Caribbean Countries in the Hospitality field. Belize City ITVET sent a total of 6 individuals out of 20 from the Caribbean. Upon completion of the course, she was offered a 2-year scholarship to continue training as a chef. Ms. Johnson is the daughter of a fisher from Turneffe.</t>
    </r>
  </si>
  <si>
    <t>8 targetted community</t>
  </si>
  <si>
    <t>7 strategic plans</t>
  </si>
  <si>
    <t>19 planning workshops</t>
  </si>
  <si>
    <t>30%                                                        (1 planning region completed)</t>
  </si>
  <si>
    <t>Not able to establish baseline; no data on infractions</t>
  </si>
  <si>
    <t>2018 information not available (network down)</t>
  </si>
  <si>
    <t xml:space="preserve">7% fishers                </t>
  </si>
  <si>
    <t>In year 3 a number of measures were initiated to assist in improving Project results: (1) Consultant support to develop sub-project proposal/requests and conduct specific market studies to analyse the types of initiatives should be undertaken under component 2; (2) Consultant support to monitor safeguards and climate change impacts; (3) Consultant to monitor and provide 'hand-holding' for project implementation will be required; (4) continued collaboration and coordination with all stakeholders (direct and indirect). These measures continued into year 4.</t>
  </si>
  <si>
    <t xml:space="preserve">The implementation of activities started even before effectiveness utilizing retroactive financing, and it is progressing well.   To expedite some of the processes, such as the identification of Firms/Individual Consultants, the PIAG established a Consultant database and asked firms/individual to register. Once an Advert/TOR is published the same information is emailed directly to firms/individuals. This has significantly improved the selection process. </t>
  </si>
  <si>
    <t>The main implementation delay was rolling-out alternative livelihoods sub-project to targetted beneficiaries. The strategy developed to address sub-project implementation was (1) learn the lessons from past livelihood projects and (2) contract a firm to develop sub-project proposals and conduct safeguard assessment. With all this in place, the proposals were not done in a timely fashion. Activities were delayed because fishers were not available to meet with the consultant; project ideas were not economically feasible; or preliminary assessments needed to be done prior to the development of a full proposal, etc. Efforts were made to reduce the delays but they were not successful.</t>
  </si>
  <si>
    <t>a.      Household diversification strategy – currently most fishing households rely on the income of the male head of household to fish and sustain the family economically. The fisher has been able to fish and send his children to school. Many children have graduated high school and some have associates degree at a Six-form institution. MCCAP seeks to provide income earning skills to all members of the family willing to participate and find a job. For example, we trained fishers, youths, and even mothers within fishing households. The impact is an additional source of income for families. They move from single income to multi-income, making the household less vulnerable to shocks and stresses.</t>
  </si>
  <si>
    <t>b.      Individual diversification strategy – increase income portfolio of the individuals. Fishing is seasonal; lobster occurs June to February; and conch occurs October to June. According to fishers, every day is a fishing day but not every day is a catching day. Fishers need to be able to diversify their fishing portfolio by using multi-gear at different times depending on the season. Some fishers choose to diversify fishing with agriculture, tourism, and/or a skill. According to a female fisher, “fishing is seasonal, sometimes I am not able to go to sea. So, I come here to learn to sew; so when the fishing slow, I can do other things.”</t>
  </si>
  <si>
    <t>Alternative livelihoods may not be a reasonable outcome for this project. Diversifying household income, a climate change adaptation strategy maybe more meaningful for fishing communities. Two aspects of diversification should be considered. (1) household diversification strategy and (2) individual diversification strategy:</t>
  </si>
  <si>
    <t>Gender roles and responsibilities are evident in fishing communities, particularly in the north. Where the male dominates, works and support his family. The women stay home and take care of their families. Many males in these communities do not want the women to work, even though, the females are more educated than them. Female participation in the north could be higher, but the males refuse to let them work or participate in the skills training. Many will not let them enroll in a skills training. The Project encourages women to participate and we reassure men of the value when they collaborate with women.</t>
  </si>
  <si>
    <t xml:space="preserve">58% of MCCAP skills training participants were females. Many were single mothers and required day care for their children while at classes. While we told trainees, they were only allowed to miss 3 classes, it was not enforced as absenteeism was mainly due to -- not have someone to watch the kids, they were ill – issues related to their children. These are circumstances beyond anyone’s control. Day care requires additional funds to pay someone to take care of children in the mother’s absence. </t>
  </si>
  <si>
    <t>April 2018 - March 2019 (Year 4)</t>
  </si>
  <si>
    <t>Revisions made to the financial aspects of the project. Additions approved by the Bank</t>
  </si>
  <si>
    <t>Based on consultations with the Ministry of Education, it was agreed that MCCAP should invest in the training of the master trainers and the first training provided to teachers. Master trainers would be trained for 5 days to ensure the material is properly learnt. The training will be done in four regions/ North (Corozal and Orange Walk) Central (Belize District) West (Belmopan and Cayo), South (Stann Creek and Toledo). It was also recommended that 16 teachers from each region to be master trainers, who will then train other teachers in all districts.</t>
  </si>
  <si>
    <t>January 15, 2019</t>
  </si>
  <si>
    <t>George Dueck</t>
  </si>
  <si>
    <t>January 25,2019</t>
  </si>
  <si>
    <t>January31,2019</t>
  </si>
  <si>
    <t>Belize Hook &amp; Tackle</t>
  </si>
  <si>
    <t>February 1,2019</t>
  </si>
  <si>
    <t>Non -consulting Services</t>
  </si>
  <si>
    <t>Ritchie's Bus Services</t>
  </si>
  <si>
    <t>February 2,2019</t>
  </si>
  <si>
    <t>Progress Street Glass Shop</t>
  </si>
  <si>
    <t>February 12,2019</t>
  </si>
  <si>
    <t>Ecological Project International</t>
  </si>
  <si>
    <t>February 18,2019</t>
  </si>
  <si>
    <t>Institute of Technical and Vocational Education (ITVET), Orange Walk</t>
  </si>
  <si>
    <t>February 28,2019</t>
  </si>
  <si>
    <t>Eco friendly Solutions</t>
  </si>
  <si>
    <t>Benny's</t>
  </si>
  <si>
    <t>March 21,2019</t>
  </si>
  <si>
    <t>Support sub-project activities related to seaweed farming for the MCCAP targeted communities, SSS, DOC October 5,2018</t>
  </si>
  <si>
    <t>Supply &amp; Delivery of Conference Room Equipment,shopping,D.O.C. Oct 2,2018</t>
  </si>
  <si>
    <t>Restoration of covered structure, Supply &amp; Install  Irrigation &amp; fertigation system at ANRI, Shopping,D.O.C. Oct 24,2018</t>
  </si>
  <si>
    <t>Valentin Carillo</t>
  </si>
  <si>
    <t>Phillip Dueck</t>
  </si>
  <si>
    <t>Delivery of Skills Training: Indigenous Clothing Construction,SSS, D.O.C. 11 Feb 2019</t>
  </si>
  <si>
    <t xml:space="preserve">A market analysis was done, and there is no advantage in doing competitive bidding process as Georgetown Technical High School is the only teaching institution that has the number of apparatus and equipment for sewing to house 20 trainees and using its own personnel/teachers to provide customized training in Garifuna clothing construction. No other institution has the number of equipment in place, critical for effective training.  A price analysis was done on the cost of providing training to a student. </t>
  </si>
  <si>
    <t>Supply &amp; Deliver Deep Slope Manual Reels, Shopping,D.O.C. Dec 4,2018</t>
  </si>
  <si>
    <t>Transportation Services of Georgetown Technical High School Trainees; SSS, D.O.C 17012019</t>
  </si>
  <si>
    <t xml:space="preserve">Transportation services from Ritchie’s Bus Service, is a continuation of services for trainee from villages (Contract No. MCCAP/NCS/008). </t>
  </si>
  <si>
    <t>Glass Enclosure for Fisheries Department,Shopping ,D.O.C. Nov 2018</t>
  </si>
  <si>
    <t>Progress Street Glas Shop</t>
  </si>
  <si>
    <t>Fabro's Ltd</t>
  </si>
  <si>
    <t>Zun Rong Glass Shop</t>
  </si>
  <si>
    <t>Deep Slope Equipment, shopping,D.O.C 10 Dec 2018</t>
  </si>
  <si>
    <t>Duke Marine</t>
  </si>
  <si>
    <t>Rash Guards for the Behavioural Change Campaign, Shopping D.O.C 12 January 2019</t>
  </si>
  <si>
    <t>Eclogical Project International</t>
  </si>
  <si>
    <t>Year 4 activities</t>
  </si>
  <si>
    <t>Deliver skills training in Outboard Enginees,SSS, D.O.C. Jan 31,2019</t>
  </si>
  <si>
    <t>No other vocational training institutions offer this educational service.</t>
  </si>
  <si>
    <t>Installation of Biodigester at ANRI,Shopping,D.O.C.25 January 2019</t>
  </si>
  <si>
    <t>Ecofriendly Solutions Ltd</t>
  </si>
  <si>
    <t>Maximiliano Ortega</t>
  </si>
  <si>
    <t>Seaweed farm &amp; dry rack materials,D.O.C. Jan 24,2019, Shopping</t>
  </si>
  <si>
    <t>Builders Hardware</t>
  </si>
  <si>
    <t>Belmopan Aggregates</t>
  </si>
  <si>
    <t>USD 3,466,611.35</t>
  </si>
  <si>
    <t>The Designated account at the Central Bank of Belize is account number 311091.  The Project Account number at Scotiabank is 91595-9142068.  The cummulative expenditure for the project from inception is US $3,058,670.  Total withdrawal of funds from the World Bank at March 2019 is US $3,466,611.35.</t>
  </si>
  <si>
    <r>
      <t>Estimated cumulative total disbursement as of</t>
    </r>
    <r>
      <rPr>
        <b/>
        <sz val="11"/>
        <color indexed="10"/>
        <rFont val="Times New Roman"/>
        <family val="1"/>
      </rPr>
      <t xml:space="preserve"> March 31, 2019</t>
    </r>
  </si>
  <si>
    <t>22. Climate Change and Climate Adaptation Workshop: Master Teacher Training Manual</t>
  </si>
  <si>
    <t>23. Developing a Sustainable Agriculture Programme at St. Viator high school to enhance the agricultural skills of students (2018)</t>
  </si>
  <si>
    <t>24. Development of the productive skills of youth in sustainable agriculture production at ANRI</t>
  </si>
  <si>
    <t>25. Capacity building and promotion of organic farming</t>
  </si>
  <si>
    <t>26. Deepslope fishing alternative livelihoods</t>
  </si>
  <si>
    <t>27. Improving the production chain of conch and lobster fishery through capacity building and equipment upgrade</t>
  </si>
  <si>
    <t>28. PESCA tourism: Beach trap users</t>
  </si>
  <si>
    <t>29. PESCA tourism: sportfishing</t>
  </si>
  <si>
    <t>39. Chunox Village Fishers and their Families through Organic Vegetable Production</t>
  </si>
  <si>
    <t>40. Agriculture and Natural Resources Institute’s (ANRI): Crop and Agricultural Project</t>
  </si>
  <si>
    <t>41. Safeguard Assessment:Containment/Reclamation Sea Wall South Water Cay Marine Reserve</t>
  </si>
  <si>
    <t>42. The Chunox St.Viator Vocational High School agriculture project</t>
  </si>
  <si>
    <t xml:space="preserve">43. Sarteneja Village Fishers “PESCA and SULFA” Tourism and Sport Fishing Alternative Livelihood Sub-Projects </t>
  </si>
  <si>
    <t>44. Belize National Queen Conch (Strombus gigas) Survey Validation and Development of National Guidelines for Non-detrimental Finding workshop (Dec 2018)</t>
  </si>
  <si>
    <t>45. Georgetown Technical High School Food preparation, Hospitality, Bartending Final Technical Report (December 2018)</t>
  </si>
  <si>
    <t>46. Belize City ITVET Food preparation/Batending Final Technical Report (December 2018)</t>
  </si>
  <si>
    <t>47. Water quality monitoring programme coordination meeting, Fisheries Department (November 2018)</t>
  </si>
  <si>
    <t>48. Final Report: Tour Guide Training to Northern Communities</t>
  </si>
  <si>
    <t>Project execution cost (PIU/NIE) - USD 392,952.69</t>
  </si>
  <si>
    <t>Component 3 - USD 160,037.64</t>
  </si>
  <si>
    <t>Component 2 - USD 437,296.86</t>
  </si>
  <si>
    <t>Component 1 - USD 266,988.20</t>
  </si>
  <si>
    <t xml:space="preserve">  Operating Expenses </t>
  </si>
  <si>
    <t xml:space="preserve">  Coordination of livelihood activities</t>
  </si>
  <si>
    <t>The Project continues to build on the recommendations of the Midterm review evaluation. Firstly, the project underwent a restructuring of budget by component and adjustment of expected targets. Year 4 also saw the finalization of sub-project proposals and the implementation of 8 sub-projects. These sub-projects comes with challenges as we seek to get multi-agencies approval to build structures, dig well, etc. With the restructuring of budget the Project is able to complete activities.</t>
  </si>
  <si>
    <t>completed</t>
  </si>
  <si>
    <t>Enforcement of MPAs has improved, with the various patrol partnerships on the ground. More systematic reporting of enforcement activities, resulting in increase in revenues, and better communication and coordination among the enforcement officers.</t>
  </si>
  <si>
    <t>To improve surveillance of the South Water Caye Marine Reserve, a full renovation of existing Ranger Station at Twin Caye is underway in partnership with MARFUND.  The activity is delayed as it is still in its first phase (out of 3) reviewing the technical documents related to the project.</t>
  </si>
  <si>
    <t>Conch survey completed and workshop to disseminate results and agree on actions forward held in December 2018. A WQM workshop in collaboration with CZMAI was held on November 21, 2018 with 12 participants to discuss WQM protocols and an implementation plan.</t>
  </si>
  <si>
    <t>Baseline data collected for management effectiveness assessment, based on the evaluating tool for protected areas developed in 2004, “Management Effectiveness Rapid Evaluation for Protected Areas in Central America”, by the National Protected Areas Systems of Mexico, Belize, Guatemala, El Salvador, Honduras, Nicaragua, Costa Rica and Panama. Socialization of the assessment successfully completed.</t>
  </si>
  <si>
    <t>Out-planting activities performing well. Outplanting resumed, December 2018-January 2019, with another 5,896 corals outplanted to previously and newly established plots in South Water Caye Marine Reserve (SWCMR).</t>
  </si>
  <si>
    <t>Public consultations successfully delivered on coral nurseries</t>
  </si>
  <si>
    <t>Activity on schedule and perfoming well</t>
  </si>
  <si>
    <t>Regulations completed and sensitization done as part of the climate change campaign</t>
  </si>
  <si>
    <t>Water Quality Monitoring activities performing well. The CZMAI WQM Unit conducted monthly water quality sampling trips in the Central Coastal Region from July to December 2018. Intermittent sample trips to the Central Reef region during the period of July to December were also conducted.</t>
  </si>
  <si>
    <t>Data for cayes for the three planning regions: Caye Caulker, Central Region, and South Northern Region (with the exception of Glover’s Reef atoll) has been completed</t>
  </si>
  <si>
    <t>In addition to all the skills training already delivered, a skills training on sewing was added for the Seine Seine Bight Women’s Group.</t>
  </si>
  <si>
    <t>Community mobilization for the development of alternative livelihoods ongoing</t>
  </si>
  <si>
    <t>The objective of the knowledge exchange was to give ANRI staff experience in covered structures, biogas digester, crop production, poultry and pig production by visiting the school grounds of Chunox St. Viator High School. Mr. Carillo and both ANRI teachers visited ANRI school grounds where Mr. Carillo was able to give Knowledge exchange delivered to ANRI staff to give important information on management and advise specifically on where to place covered structures, pig pen and slaughtering facility.</t>
  </si>
  <si>
    <t>3 business plans developed for subproject</t>
  </si>
  <si>
    <t>no action required</t>
  </si>
  <si>
    <t>Various skills training successfully delivered</t>
  </si>
  <si>
    <t>After a slow start, the development of sub-projects is picking up momentum with a few already under implementation</t>
  </si>
  <si>
    <t>additional request for 1 sub-project received</t>
  </si>
  <si>
    <t>The Fisheries Department now has a fully functional website and intranet hosted by the Government’s Central Information Technology Office (CITO). Communication campaign ongoing.</t>
  </si>
  <si>
    <t>Implementation of strategy</t>
  </si>
  <si>
    <t>Implementation of the strategy is ongoing</t>
  </si>
  <si>
    <t>website developed and handed over to the government IT office CITO</t>
  </si>
  <si>
    <t>The consultant is currently preparing the Fisheries Department organizational and functionality diagnosis/assessment, part of the five year National Fisheries Policy, Strategy and Action Plan</t>
  </si>
  <si>
    <t>Project continues to perform in a satisfactory manner. The project has made some progress toward achieving the Project Development Objective, with the level of achievement varying between outcomes.  Outcome 1 (Marine areas brought under biodiversity projection) is advanced and has already achieved its target of expanding and securing marine protected areas (MPAs) and marine replenishment zones. Outcome 2 (Coastline brought under biodiversity protection) faces some challenges as the baseline to measure adherence to improved management by coastal developments is not yet available. Outcome 3 (Direct project beneficiaries who adopted alternative livelihoods) is back on track after experiencing initial delays due to the long due diligence process of developing the alternative livelihood subproject proposals with business plans and safeguard documents. Outcome 4 (Change of attitude and/or behavior of targeted beneficiaries) is on track, with public awareness to increase knowledge on climate change impacts embraced by relevant partner institutions, complemented by a communication plan which is under implementation. A restructuring letter from the Government of Belize dated March 18, 2019 was submitted to the Bank requesting: 1) the reallocation of proceeds between disbursement categories; and 2) minor adjustment of indicators. Proposed changes will allow the grant recipient to (i) finalize ongoing project activities, (ii) execute remaining resources; and (iii) achieve the proposed targets and results. This Project restructuring does not entail changes to the Project Development Objectives or total Project costs.
Activities contributing to Outcome 3 is a priority for the remaining of the project given that it represents a large share of the project’s overall budget. The Mid term review agreed on an action plan to expedite the implementation of the alternative livelihoods subprojects (contributing to Outcome 3). One of the agreed actions is already underway which is to outsource the implementation and monitoring (handholding) of the subprojects to an institution that has proven experience with alternative livelihoods. 
The project is expected to end on time in March 2020 and in a satisfactory manner.</t>
  </si>
  <si>
    <t>BLZ/MIE/Coastal/2011/1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</si>
</sst>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dd\-mmm\-yyyy"/>
    <numFmt numFmtId="165" formatCode="&quot;$&quot;#,##0.00"/>
    <numFmt numFmtId="166" formatCode="[$-409]mmm\-yy;@"/>
  </numFmts>
  <fonts count="6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9C6500"/>
      <name val="Calibri"/>
      <family val="2"/>
      <scheme val="minor"/>
    </font>
    <font>
      <b/>
      <sz val="16"/>
      <color theme="1"/>
      <name val="Calibri"/>
      <family val="2"/>
      <scheme val="minor"/>
    </font>
    <font>
      <i/>
      <sz val="11"/>
      <name val="Calibri"/>
      <family val="2"/>
      <scheme val="minor"/>
    </font>
    <font>
      <b/>
      <sz val="14"/>
      <color indexed="8"/>
      <name val="Times New Roman"/>
      <family val="1"/>
    </font>
    <font>
      <sz val="9"/>
      <color rgb="FF0D0D0D"/>
      <name val="Arial"/>
      <family val="2"/>
    </font>
    <font>
      <sz val="12"/>
      <color rgb="FF222222"/>
      <name val="Times New Roman"/>
      <family val="1"/>
    </font>
    <font>
      <sz val="12"/>
      <color rgb="FF000000"/>
      <name val="Times New Roman"/>
      <family val="1"/>
    </font>
    <font>
      <vertAlign val="superscript"/>
      <sz val="11"/>
      <color theme="1"/>
      <name val="Times New Roman"/>
      <family val="1"/>
    </font>
    <font>
      <b/>
      <sz val="10"/>
      <name val="Times New Roman"/>
      <family val="1"/>
    </font>
    <font>
      <sz val="10"/>
      <color theme="1"/>
      <name val="Times New Roman"/>
      <family val="1"/>
    </font>
    <font>
      <sz val="11"/>
      <name val="Calibri"/>
      <family val="2"/>
      <scheme val="minor"/>
    </font>
    <font>
      <b/>
      <sz val="10"/>
      <color theme="1"/>
      <name val="Times New Roman"/>
      <family val="1"/>
    </font>
    <font>
      <sz val="11"/>
      <color rgb="FF0D0D0D"/>
      <name val="Times New Roman"/>
      <family val="1"/>
    </font>
    <font>
      <sz val="11"/>
      <color theme="1"/>
      <name val="Calibri"/>
      <family val="2"/>
      <scheme val="minor"/>
    </font>
    <font>
      <sz val="11"/>
      <color rgb="FF006100"/>
      <name val="Calibri"/>
      <family val="2"/>
      <scheme val="minor"/>
    </font>
    <font>
      <sz val="11"/>
      <color rgb="FF9C0006"/>
      <name val="Calibri"/>
      <family val="2"/>
      <scheme val="minor"/>
    </font>
    <font>
      <sz val="11"/>
      <color rgb="FFFF0000"/>
      <name val="Times New Roman"/>
      <family val="1"/>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8.5"/>
      <color rgb="FF000000"/>
      <name val="Arial"/>
      <family val="2"/>
    </font>
    <font>
      <sz val="10"/>
      <color rgb="FF000000"/>
      <name val="Times New Roman"/>
      <family val="1"/>
    </font>
    <font>
      <sz val="11"/>
      <color indexed="8"/>
      <name val="Calibri"/>
      <family val="2"/>
      <scheme val="minor"/>
    </font>
    <font>
      <u/>
      <sz val="10"/>
      <name val="Times New Roman"/>
      <family val="1"/>
    </font>
    <font>
      <sz val="12"/>
      <name val="Times New Roman"/>
      <family val="1"/>
    </font>
    <font>
      <b/>
      <sz val="11"/>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theme="0" tint="-4.9989318521683403E-2"/>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8">
    <xf numFmtId="0" fontId="0" fillId="0" borderId="0"/>
    <xf numFmtId="0" fontId="22" fillId="0" borderId="0" applyNumberFormat="0" applyFill="0" applyBorder="0" applyAlignment="0" applyProtection="0">
      <alignment vertical="top"/>
      <protection locked="0"/>
    </xf>
    <xf numFmtId="0" fontId="37" fillId="6" borderId="0" applyNumberFormat="0" applyBorder="0" applyAlignment="0" applyProtection="0"/>
    <xf numFmtId="44" fontId="50" fillId="0" borderId="0" applyFont="0" applyFill="0" applyBorder="0" applyAlignment="0" applyProtection="0"/>
    <xf numFmtId="9" fontId="50" fillId="0" borderId="0" applyFont="0" applyFill="0" applyBorder="0" applyAlignment="0" applyProtection="0"/>
    <xf numFmtId="0" fontId="51" fillId="12" borderId="0" applyNumberFormat="0" applyBorder="0" applyAlignment="0" applyProtection="0"/>
    <xf numFmtId="0" fontId="52" fillId="13" borderId="0" applyNumberFormat="0" applyBorder="0" applyAlignment="0" applyProtection="0"/>
    <xf numFmtId="43" fontId="50" fillId="0" borderId="0" applyFont="0" applyFill="0" applyBorder="0" applyAlignment="0" applyProtection="0"/>
  </cellStyleXfs>
  <cellXfs count="1239">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26" fillId="4" borderId="16" xfId="0" applyFont="1" applyFill="1" applyBorder="1" applyAlignment="1">
      <alignment horizontal="center" vertical="center" wrapText="1"/>
    </xf>
    <xf numFmtId="0" fontId="14" fillId="3" borderId="13" xfId="0" applyFont="1" applyFill="1" applyBorder="1" applyAlignment="1" applyProtection="1">
      <alignment horizontal="left" vertical="top" wrapText="1"/>
    </xf>
    <xf numFmtId="0" fontId="25"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23" fillId="3" borderId="18" xfId="0" applyFont="1" applyFill="1" applyBorder="1" applyAlignment="1">
      <alignment horizontal="left" vertical="center"/>
    </xf>
    <xf numFmtId="0" fontId="23" fillId="3" borderId="19" xfId="0" applyFont="1" applyFill="1" applyBorder="1" applyAlignment="1">
      <alignment horizontal="left" vertical="center"/>
    </xf>
    <xf numFmtId="0" fontId="23" fillId="3" borderId="19" xfId="0" applyFont="1" applyFill="1" applyBorder="1"/>
    <xf numFmtId="0" fontId="23" fillId="3" borderId="20" xfId="0" applyFont="1" applyFill="1" applyBorder="1"/>
    <xf numFmtId="0" fontId="23"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3" fillId="3" borderId="19" xfId="0" applyFont="1" applyFill="1" applyBorder="1" applyProtection="1"/>
    <xf numFmtId="0" fontId="23" fillId="3" borderId="20" xfId="0" applyFont="1" applyFill="1" applyBorder="1" applyProtection="1"/>
    <xf numFmtId="0" fontId="23" fillId="3" borderId="0" xfId="0" applyFont="1" applyFill="1" applyBorder="1" applyProtection="1"/>
    <xf numFmtId="0" fontId="23"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7"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1" fillId="3" borderId="22" xfId="0" applyFont="1" applyFill="1" applyBorder="1" applyAlignment="1" applyProtection="1"/>
    <xf numFmtId="0" fontId="0" fillId="3" borderId="22" xfId="0" applyFill="1" applyBorder="1"/>
    <xf numFmtId="0" fontId="28" fillId="3" borderId="18" xfId="0" applyFont="1" applyFill="1" applyBorder="1" applyAlignment="1">
      <alignment vertical="center"/>
    </xf>
    <xf numFmtId="0" fontId="28" fillId="3" borderId="21" xfId="0" applyFont="1" applyFill="1" applyBorder="1" applyAlignment="1">
      <alignment vertical="center"/>
    </xf>
    <xf numFmtId="0" fontId="28" fillId="3" borderId="0" xfId="0" applyFont="1" applyFill="1" applyBorder="1" applyAlignment="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3" fillId="3" borderId="18" xfId="0" applyFont="1" applyFill="1" applyBorder="1"/>
    <xf numFmtId="0" fontId="23" fillId="3" borderId="21" xfId="0" applyFont="1" applyFill="1" applyBorder="1"/>
    <xf numFmtId="0" fontId="23" fillId="3" borderId="22" xfId="0" applyFont="1" applyFill="1" applyBorder="1"/>
    <xf numFmtId="0" fontId="29" fillId="3" borderId="0" xfId="0" applyFont="1" applyFill="1" applyBorder="1"/>
    <xf numFmtId="0" fontId="30" fillId="3" borderId="0" xfId="0" applyFont="1" applyFill="1" applyBorder="1"/>
    <xf numFmtId="0" fontId="29" fillId="0" borderId="1" xfId="0" applyFont="1" applyFill="1" applyBorder="1" applyAlignment="1">
      <alignment vertical="top" wrapText="1"/>
    </xf>
    <xf numFmtId="0" fontId="29" fillId="0" borderId="1" xfId="0" applyFont="1" applyFill="1" applyBorder="1"/>
    <xf numFmtId="0" fontId="23" fillId="0" borderId="1" xfId="0" applyFont="1" applyFill="1" applyBorder="1" applyAlignment="1">
      <alignment vertical="top" wrapText="1"/>
    </xf>
    <xf numFmtId="0" fontId="23" fillId="3" borderId="24" xfId="0" applyFont="1" applyFill="1" applyBorder="1"/>
    <xf numFmtId="0" fontId="31" fillId="0" borderId="1" xfId="0" applyFont="1" applyFill="1" applyBorder="1" applyAlignment="1">
      <alignment horizontal="center" vertical="top" wrapText="1"/>
    </xf>
    <xf numFmtId="0" fontId="31"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8" xfId="0" applyFont="1" applyFill="1" applyBorder="1" applyAlignment="1" applyProtection="1">
      <alignment horizontal="right"/>
    </xf>
    <xf numFmtId="0" fontId="23" fillId="3" borderId="19" xfId="0" applyFont="1" applyFill="1" applyBorder="1" applyAlignment="1" applyProtection="1">
      <alignment horizontal="right"/>
    </xf>
    <xf numFmtId="0" fontId="23" fillId="3" borderId="21"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33" fillId="2" borderId="1" xfId="0" applyFont="1" applyFill="1" applyBorder="1" applyAlignment="1" applyProtection="1">
      <alignment horizontal="center"/>
    </xf>
    <xf numFmtId="0" fontId="4" fillId="3" borderId="0" xfId="0" applyFont="1" applyFill="1" applyBorder="1" applyAlignment="1" applyProtection="1"/>
    <xf numFmtId="0" fontId="32" fillId="3" borderId="1" xfId="0" applyFont="1" applyFill="1" applyBorder="1" applyAlignment="1">
      <alignment horizontal="center" vertical="center" wrapText="1"/>
    </xf>
    <xf numFmtId="0" fontId="23" fillId="3" borderId="23" xfId="0" applyFont="1" applyFill="1" applyBorder="1"/>
    <xf numFmtId="0" fontId="23"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7" borderId="1" xfId="0" applyFill="1" applyBorder="1" applyProtection="1">
      <protection locked="0"/>
    </xf>
    <xf numFmtId="0" fontId="0" fillId="0" borderId="0" xfId="0" applyAlignment="1" applyProtection="1">
      <alignment horizontal="left"/>
    </xf>
    <xf numFmtId="0" fontId="0" fillId="0" borderId="0" xfId="0" applyProtection="1">
      <protection locked="0"/>
    </xf>
    <xf numFmtId="0" fontId="39" fillId="2" borderId="11" xfId="0" applyFont="1" applyFill="1" applyBorder="1" applyAlignment="1" applyProtection="1">
      <alignment vertical="center" wrapText="1"/>
    </xf>
    <xf numFmtId="0" fontId="0" fillId="0" borderId="0" xfId="0" applyBorder="1" applyAlignment="1" applyProtection="1">
      <alignment wrapText="1"/>
    </xf>
    <xf numFmtId="0" fontId="0" fillId="0" borderId="0" xfId="0" applyBorder="1" applyProtection="1"/>
    <xf numFmtId="0" fontId="24" fillId="3" borderId="19" xfId="0" applyFont="1" applyFill="1" applyBorder="1" applyAlignment="1">
      <alignment vertical="top" wrapText="1"/>
    </xf>
    <xf numFmtId="0" fontId="24" fillId="3" borderId="20" xfId="0" applyFont="1" applyFill="1" applyBorder="1" applyAlignment="1">
      <alignment vertical="top" wrapText="1"/>
    </xf>
    <xf numFmtId="0" fontId="22" fillId="3" borderId="24" xfId="1" applyFill="1" applyBorder="1" applyAlignment="1" applyProtection="1">
      <alignment vertical="top" wrapText="1"/>
    </xf>
    <xf numFmtId="0" fontId="22" fillId="3" borderId="25" xfId="1" applyFill="1" applyBorder="1" applyAlignment="1" applyProtection="1">
      <alignment vertical="top" wrapText="1"/>
    </xf>
    <xf numFmtId="0" fontId="0" fillId="8" borderId="1" xfId="0" applyFill="1" applyBorder="1" applyProtection="1"/>
    <xf numFmtId="1" fontId="1" fillId="2" borderId="3" xfId="0" applyNumberFormat="1" applyFont="1" applyFill="1" applyBorder="1" applyAlignment="1" applyProtection="1">
      <alignment horizontal="left" wrapText="1"/>
      <protection locked="0"/>
    </xf>
    <xf numFmtId="1" fontId="1" fillId="2" borderId="1" xfId="0" applyNumberFormat="1" applyFont="1" applyFill="1" applyBorder="1" applyAlignment="1" applyProtection="1">
      <alignment horizontal="left" vertical="top" wrapText="1"/>
      <protection locked="0"/>
    </xf>
    <xf numFmtId="0" fontId="22" fillId="2" borderId="3" xfId="1" applyFill="1" applyBorder="1" applyAlignment="1" applyProtection="1">
      <protection locked="0"/>
    </xf>
    <xf numFmtId="15" fontId="41" fillId="0" borderId="0" xfId="0" applyNumberFormat="1" applyFont="1"/>
    <xf numFmtId="0" fontId="1" fillId="5" borderId="1" xfId="0" applyFont="1" applyFill="1" applyBorder="1" applyAlignment="1" applyProtection="1">
      <alignment horizontal="center" vertical="center"/>
    </xf>
    <xf numFmtId="0" fontId="31" fillId="0" borderId="20" xfId="0" applyFont="1" applyFill="1" applyBorder="1" applyAlignment="1">
      <alignment horizontal="center" vertical="top" wrapText="1"/>
    </xf>
    <xf numFmtId="0" fontId="23" fillId="0" borderId="11" xfId="0" applyFont="1" applyBorder="1" applyAlignment="1">
      <alignment vertical="top" wrapText="1"/>
    </xf>
    <xf numFmtId="0" fontId="1" fillId="2" borderId="11" xfId="0" applyFont="1" applyFill="1" applyBorder="1" applyAlignment="1" applyProtection="1">
      <alignment horizontal="center" vertical="center" wrapText="1"/>
    </xf>
    <xf numFmtId="0" fontId="42" fillId="0" borderId="0" xfId="0" applyFont="1"/>
    <xf numFmtId="0" fontId="43" fillId="0" borderId="0" xfId="0" applyFont="1" applyAlignment="1">
      <alignment wrapText="1"/>
    </xf>
    <xf numFmtId="0" fontId="1" fillId="3" borderId="21" xfId="0" applyFont="1" applyFill="1" applyBorder="1" applyAlignment="1" applyProtection="1">
      <alignment vertical="center" wrapText="1"/>
    </xf>
    <xf numFmtId="0" fontId="1" fillId="3" borderId="11" xfId="0" applyFont="1" applyFill="1" applyBorder="1" applyAlignment="1" applyProtection="1">
      <alignment horizontal="center" vertical="center" wrapText="1"/>
    </xf>
    <xf numFmtId="0" fontId="22" fillId="0" borderId="0" xfId="1" applyAlignment="1" applyProtection="1"/>
    <xf numFmtId="10" fontId="47" fillId="6" borderId="11" xfId="2" applyNumberFormat="1" applyFont="1" applyBorder="1" applyAlignment="1" applyProtection="1">
      <alignment horizontal="center" vertical="center"/>
      <protection locked="0"/>
    </xf>
    <xf numFmtId="3" fontId="47" fillId="6" borderId="11" xfId="2" applyNumberFormat="1" applyFont="1" applyBorder="1" applyAlignment="1" applyProtection="1">
      <alignment horizontal="center" vertical="center"/>
      <protection locked="0"/>
    </xf>
    <xf numFmtId="3" fontId="47" fillId="6" borderId="7" xfId="2" applyNumberFormat="1" applyFont="1" applyBorder="1" applyAlignment="1" applyProtection="1">
      <alignment horizontal="center" vertical="center"/>
      <protection locked="0"/>
    </xf>
    <xf numFmtId="10" fontId="47" fillId="6" borderId="7" xfId="2" applyNumberFormat="1" applyFont="1" applyBorder="1" applyAlignment="1" applyProtection="1">
      <alignment horizontal="center" vertical="center"/>
      <protection locked="0"/>
    </xf>
    <xf numFmtId="0" fontId="23" fillId="0" borderId="0" xfId="0" applyFont="1" applyBorder="1" applyAlignment="1">
      <alignment horizontal="left" vertical="top" wrapText="1"/>
    </xf>
    <xf numFmtId="0" fontId="46" fillId="0" borderId="60" xfId="0" applyFont="1" applyBorder="1" applyAlignment="1">
      <alignment horizontal="left" vertical="top" wrapText="1"/>
    </xf>
    <xf numFmtId="0" fontId="2" fillId="3" borderId="0" xfId="0" applyFont="1" applyFill="1" applyBorder="1" applyAlignment="1" applyProtection="1">
      <alignment horizontal="left" vertical="center" wrapText="1"/>
    </xf>
    <xf numFmtId="0" fontId="12" fillId="2" borderId="43"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3" fillId="2" borderId="15" xfId="0" applyFont="1" applyFill="1" applyBorder="1" applyAlignment="1" applyProtection="1">
      <alignment horizontal="center" vertical="top" wrapText="1"/>
    </xf>
    <xf numFmtId="0" fontId="23" fillId="0" borderId="0" xfId="0" applyFont="1" applyBorder="1"/>
    <xf numFmtId="0" fontId="23" fillId="0" borderId="0" xfId="0" applyFont="1" applyAlignment="1">
      <alignment horizontal="left" vertical="top" wrapText="1"/>
    </xf>
    <xf numFmtId="0" fontId="1" fillId="3" borderId="23" xfId="0" applyFont="1" applyFill="1" applyBorder="1" applyAlignment="1" applyProtection="1">
      <alignment vertical="top" wrapText="1"/>
    </xf>
    <xf numFmtId="0" fontId="1" fillId="0" borderId="0" xfId="0" applyFont="1" applyFill="1" applyBorder="1" applyAlignment="1" applyProtection="1">
      <alignment horizontal="left" vertical="top" wrapText="1"/>
    </xf>
    <xf numFmtId="0" fontId="12" fillId="2" borderId="11" xfId="0" applyFont="1" applyFill="1" applyBorder="1" applyAlignment="1" applyProtection="1">
      <alignment horizontal="center" vertical="top" wrapText="1"/>
    </xf>
    <xf numFmtId="0" fontId="12" fillId="2" borderId="18" xfId="0" applyFont="1" applyFill="1" applyBorder="1" applyAlignment="1" applyProtection="1">
      <alignment horizontal="left" vertical="top" wrapText="1"/>
    </xf>
    <xf numFmtId="0" fontId="46" fillId="0" borderId="11" xfId="0" applyFont="1" applyFill="1" applyBorder="1" applyAlignment="1">
      <alignment horizontal="left" vertical="top" wrapText="1"/>
    </xf>
    <xf numFmtId="0" fontId="46" fillId="0" borderId="11" xfId="0" applyFont="1" applyFill="1" applyBorder="1" applyAlignment="1">
      <alignment horizontal="center" vertical="top" wrapText="1"/>
    </xf>
    <xf numFmtId="0" fontId="23" fillId="0" borderId="11" xfId="0" applyFont="1" applyBorder="1" applyAlignment="1">
      <alignment horizontal="center" vertical="top"/>
    </xf>
    <xf numFmtId="0" fontId="1" fillId="2" borderId="43" xfId="0" applyFont="1" applyFill="1" applyBorder="1" applyAlignment="1" applyProtection="1">
      <alignment horizontal="left" vertical="top" wrapText="1"/>
    </xf>
    <xf numFmtId="0" fontId="23" fillId="0" borderId="1" xfId="0" applyFont="1" applyFill="1" applyBorder="1" applyAlignment="1" applyProtection="1">
      <alignment horizontal="left" vertical="top" wrapText="1"/>
    </xf>
    <xf numFmtId="0" fontId="23" fillId="3" borderId="19" xfId="0" applyFont="1" applyFill="1" applyBorder="1" applyAlignment="1"/>
    <xf numFmtId="0" fontId="23" fillId="3" borderId="0" xfId="0" applyFont="1" applyFill="1" applyBorder="1" applyAlignment="1"/>
    <xf numFmtId="0" fontId="23" fillId="3" borderId="0" xfId="0" applyFont="1" applyFill="1"/>
    <xf numFmtId="0" fontId="23" fillId="3" borderId="0" xfId="0" applyFont="1" applyFill="1" applyAlignment="1">
      <alignment horizontal="left" vertical="center"/>
    </xf>
    <xf numFmtId="0" fontId="23" fillId="3" borderId="24" xfId="0" applyFont="1" applyFill="1" applyBorder="1" applyAlignment="1"/>
    <xf numFmtId="0" fontId="23" fillId="2" borderId="1" xfId="0" applyFont="1" applyFill="1" applyBorder="1" applyAlignment="1">
      <alignment horizontal="center" vertical="top"/>
    </xf>
    <xf numFmtId="0" fontId="12" fillId="2" borderId="1" xfId="0" applyFont="1" applyFill="1" applyBorder="1" applyAlignment="1">
      <alignment horizontal="center" vertical="top"/>
    </xf>
    <xf numFmtId="0" fontId="12" fillId="0" borderId="1" xfId="0" applyFont="1" applyFill="1" applyBorder="1" applyAlignment="1" applyProtection="1">
      <alignment vertical="top" wrapText="1"/>
    </xf>
    <xf numFmtId="0" fontId="23" fillId="0" borderId="15" xfId="0" applyFont="1" applyFill="1" applyBorder="1" applyAlignment="1" applyProtection="1">
      <alignment horizontal="left" vertical="top" wrapText="1"/>
    </xf>
    <xf numFmtId="0" fontId="23" fillId="0" borderId="26" xfId="0" applyFont="1" applyFill="1" applyBorder="1" applyAlignment="1" applyProtection="1">
      <alignment horizontal="left" vertical="top" wrapText="1"/>
    </xf>
    <xf numFmtId="0" fontId="12" fillId="2" borderId="23" xfId="0" applyFont="1" applyFill="1" applyBorder="1" applyAlignment="1" applyProtection="1">
      <alignment horizontal="center" vertical="top" wrapText="1"/>
    </xf>
    <xf numFmtId="0" fontId="12" fillId="2" borderId="1" xfId="0" applyNumberFormat="1" applyFont="1" applyFill="1" applyBorder="1" applyAlignment="1">
      <alignment horizontal="left" vertical="top" wrapText="1"/>
    </xf>
    <xf numFmtId="0" fontId="12" fillId="2" borderId="1" xfId="0" applyFont="1" applyFill="1" applyBorder="1" applyAlignment="1" applyProtection="1">
      <alignment horizontal="center" vertical="top" wrapText="1"/>
    </xf>
    <xf numFmtId="0" fontId="12" fillId="2" borderId="21"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12" fillId="2" borderId="18" xfId="0" applyFont="1" applyFill="1" applyBorder="1" applyAlignment="1" applyProtection="1">
      <alignment vertical="top" wrapText="1"/>
    </xf>
    <xf numFmtId="0" fontId="12" fillId="2" borderId="18" xfId="0" applyFont="1" applyFill="1" applyBorder="1" applyAlignment="1" applyProtection="1">
      <alignment horizontal="left" vertical="top"/>
    </xf>
    <xf numFmtId="0" fontId="13" fillId="11" borderId="43" xfId="0" applyFont="1" applyFill="1" applyBorder="1" applyAlignment="1" applyProtection="1">
      <alignment horizontal="left" vertical="top" wrapText="1"/>
    </xf>
    <xf numFmtId="0" fontId="2" fillId="11" borderId="31" xfId="0" applyFont="1" applyFill="1" applyBorder="1" applyAlignment="1" applyProtection="1">
      <alignment horizontal="right" vertical="center" wrapText="1"/>
    </xf>
    <xf numFmtId="15" fontId="1" fillId="2" borderId="3" xfId="0" applyNumberFormat="1" applyFont="1" applyFill="1" applyBorder="1" applyAlignment="1" applyProtection="1">
      <alignment horizontal="center"/>
    </xf>
    <xf numFmtId="0" fontId="7" fillId="3" borderId="0" xfId="0" applyFont="1" applyFill="1" applyBorder="1" applyAlignment="1" applyProtection="1">
      <alignment horizontal="center"/>
    </xf>
    <xf numFmtId="0" fontId="2" fillId="11" borderId="1" xfId="0" applyFont="1" applyFill="1" applyBorder="1" applyAlignment="1" applyProtection="1">
      <alignment horizontal="right" vertical="top" wrapText="1"/>
    </xf>
    <xf numFmtId="0" fontId="1" fillId="2" borderId="11" xfId="0" applyFont="1" applyFill="1" applyBorder="1" applyAlignment="1" applyProtection="1">
      <alignment horizontal="left" vertical="top" wrapText="1"/>
    </xf>
    <xf numFmtId="0" fontId="2" fillId="11" borderId="1" xfId="0" applyFont="1" applyFill="1" applyBorder="1" applyAlignment="1" applyProtection="1">
      <alignment horizontal="center" vertical="center" wrapText="1"/>
    </xf>
    <xf numFmtId="0" fontId="2" fillId="11" borderId="16" xfId="0" applyFont="1" applyFill="1" applyBorder="1" applyAlignment="1" applyProtection="1">
      <alignment horizontal="center" vertical="center" wrapText="1"/>
    </xf>
    <xf numFmtId="10" fontId="1" fillId="3" borderId="14" xfId="0" applyNumberFormat="1" applyFont="1" applyFill="1" applyBorder="1" applyAlignment="1" applyProtection="1">
      <alignment horizontal="center" vertical="center" wrapText="1"/>
    </xf>
    <xf numFmtId="9" fontId="1" fillId="3" borderId="11" xfId="0" applyNumberFormat="1" applyFont="1" applyFill="1" applyBorder="1" applyAlignment="1" applyProtection="1">
      <alignment horizontal="center" vertical="center" wrapText="1"/>
    </xf>
    <xf numFmtId="0" fontId="23" fillId="3" borderId="11" xfId="0" applyFont="1" applyFill="1" applyBorder="1" applyAlignment="1">
      <alignment horizontal="center" vertical="center"/>
    </xf>
    <xf numFmtId="0" fontId="1" fillId="11" borderId="11" xfId="0" applyFont="1" applyFill="1" applyBorder="1" applyAlignment="1" applyProtection="1">
      <alignment horizontal="left" vertical="center" wrapText="1"/>
    </xf>
    <xf numFmtId="0" fontId="1" fillId="11" borderId="11" xfId="0" applyFont="1" applyFill="1" applyBorder="1" applyAlignment="1" applyProtection="1">
      <alignment horizontal="center" vertical="center" wrapText="1"/>
    </xf>
    <xf numFmtId="0" fontId="1" fillId="11" borderId="11" xfId="0" applyFont="1" applyFill="1" applyBorder="1" applyAlignment="1" applyProtection="1">
      <alignment vertical="center" wrapText="1"/>
    </xf>
    <xf numFmtId="0" fontId="53" fillId="0" borderId="0" xfId="0" applyFont="1"/>
    <xf numFmtId="3" fontId="23" fillId="0" borderId="0" xfId="0" applyNumberFormat="1" applyFont="1" applyAlignment="1">
      <alignment horizontal="center" vertical="center"/>
    </xf>
    <xf numFmtId="3" fontId="23" fillId="0" borderId="0" xfId="0" applyNumberFormat="1" applyFont="1"/>
    <xf numFmtId="0" fontId="23" fillId="3" borderId="39" xfId="0" applyFont="1" applyFill="1" applyBorder="1" applyAlignment="1">
      <alignment horizontal="left" vertical="top" wrapText="1"/>
    </xf>
    <xf numFmtId="9" fontId="23" fillId="0" borderId="11" xfId="4" applyFont="1" applyBorder="1" applyAlignment="1">
      <alignment horizontal="center" vertical="center"/>
    </xf>
    <xf numFmtId="9" fontId="1" fillId="2" borderId="39" xfId="0" applyNumberFormat="1" applyFont="1" applyFill="1" applyBorder="1" applyAlignment="1" applyProtection="1">
      <alignment horizontal="center" vertical="center" wrapText="1"/>
    </xf>
    <xf numFmtId="0" fontId="1" fillId="3" borderId="60" xfId="0" applyFont="1" applyFill="1" applyBorder="1" applyAlignment="1" applyProtection="1">
      <alignment horizontal="center" vertical="center" wrapText="1"/>
    </xf>
    <xf numFmtId="9" fontId="23" fillId="0" borderId="39" xfId="0" applyNumberFormat="1" applyFont="1" applyBorder="1" applyAlignment="1">
      <alignment horizontal="center" vertical="center"/>
    </xf>
    <xf numFmtId="0" fontId="23" fillId="3" borderId="60" xfId="0" applyFont="1" applyFill="1" applyBorder="1" applyAlignment="1">
      <alignment horizontal="center" vertical="center" wrapText="1"/>
    </xf>
    <xf numFmtId="0" fontId="1" fillId="3" borderId="39" xfId="0" applyFont="1" applyFill="1" applyBorder="1" applyAlignment="1" applyProtection="1">
      <alignment horizontal="center" vertical="center" wrapText="1"/>
    </xf>
    <xf numFmtId="0" fontId="23" fillId="3" borderId="39" xfId="0" applyFont="1" applyFill="1" applyBorder="1" applyAlignment="1">
      <alignment horizontal="center" vertical="center" wrapText="1"/>
    </xf>
    <xf numFmtId="0" fontId="1" fillId="2" borderId="60" xfId="0" applyFont="1" applyFill="1" applyBorder="1" applyAlignment="1" applyProtection="1">
      <alignment horizontal="center" vertical="center" wrapText="1"/>
    </xf>
    <xf numFmtId="0" fontId="1" fillId="3" borderId="0" xfId="0" applyFont="1" applyFill="1" applyBorder="1" applyAlignment="1" applyProtection="1">
      <alignment vertical="center" wrapText="1"/>
    </xf>
    <xf numFmtId="0" fontId="1" fillId="2" borderId="57" xfId="0" applyFont="1" applyFill="1" applyBorder="1" applyAlignment="1" applyProtection="1">
      <alignment horizontal="center" vertical="center" wrapText="1"/>
    </xf>
    <xf numFmtId="0" fontId="1" fillId="2" borderId="39" xfId="0" applyFont="1" applyFill="1" applyBorder="1" applyAlignment="1" applyProtection="1">
      <alignment horizontal="center" vertical="center" wrapText="1"/>
    </xf>
    <xf numFmtId="0" fontId="23" fillId="2" borderId="39" xfId="0" applyFont="1" applyFill="1" applyBorder="1" applyAlignment="1">
      <alignment horizontal="center" vertical="center"/>
    </xf>
    <xf numFmtId="9" fontId="1" fillId="2" borderId="60" xfId="0" applyNumberFormat="1" applyFont="1" applyFill="1" applyBorder="1" applyAlignment="1" applyProtection="1">
      <alignment horizontal="center" vertical="center" wrapText="1"/>
    </xf>
    <xf numFmtId="9" fontId="1" fillId="3" borderId="60" xfId="0" applyNumberFormat="1" applyFont="1" applyFill="1" applyBorder="1" applyAlignment="1" applyProtection="1">
      <alignment horizontal="center" vertical="center" wrapText="1"/>
    </xf>
    <xf numFmtId="0" fontId="1" fillId="3" borderId="57" xfId="0" applyFont="1" applyFill="1" applyBorder="1" applyAlignment="1" applyProtection="1">
      <alignment horizontal="center" vertical="center" wrapText="1"/>
    </xf>
    <xf numFmtId="0" fontId="23" fillId="3" borderId="57" xfId="0" applyFont="1" applyFill="1" applyBorder="1" applyAlignment="1">
      <alignment horizontal="center" vertical="center" wrapText="1"/>
    </xf>
    <xf numFmtId="0" fontId="12" fillId="3" borderId="39" xfId="0" applyFont="1" applyFill="1" applyBorder="1" applyAlignment="1" applyProtection="1">
      <alignment horizontal="center" vertical="center" wrapText="1"/>
    </xf>
    <xf numFmtId="0" fontId="12" fillId="3" borderId="60" xfId="0" applyFont="1" applyFill="1" applyBorder="1" applyAlignment="1" applyProtection="1">
      <alignment horizontal="center" vertical="center" wrapText="1"/>
    </xf>
    <xf numFmtId="9" fontId="12" fillId="3" borderId="39" xfId="0" applyNumberFormat="1" applyFont="1" applyFill="1" applyBorder="1" applyAlignment="1" applyProtection="1">
      <alignment horizontal="center" vertical="center" wrapText="1"/>
    </xf>
    <xf numFmtId="0" fontId="1" fillId="3" borderId="72" xfId="0" applyFont="1" applyFill="1" applyBorder="1" applyAlignment="1" applyProtection="1">
      <alignment horizontal="left" vertical="top" wrapText="1"/>
    </xf>
    <xf numFmtId="0" fontId="23" fillId="3" borderId="56" xfId="0" applyFont="1" applyFill="1" applyBorder="1" applyAlignment="1">
      <alignment horizontal="left" vertical="top" wrapText="1"/>
    </xf>
    <xf numFmtId="9" fontId="23" fillId="3" borderId="39" xfId="0" applyNumberFormat="1" applyFont="1" applyFill="1" applyBorder="1" applyAlignment="1">
      <alignment horizontal="center" vertical="center" wrapText="1"/>
    </xf>
    <xf numFmtId="0" fontId="34" fillId="3" borderId="0" xfId="0" applyFont="1" applyFill="1" applyBorder="1" applyAlignment="1">
      <alignment horizontal="center"/>
    </xf>
    <xf numFmtId="0" fontId="0" fillId="0" borderId="17" xfId="0" applyBorder="1" applyProtection="1"/>
    <xf numFmtId="0" fontId="55" fillId="9" borderId="56" xfId="0" applyFont="1" applyFill="1" applyBorder="1" applyAlignment="1" applyProtection="1">
      <alignment horizontal="left" vertical="center" wrapText="1"/>
    </xf>
    <xf numFmtId="0" fontId="55" fillId="9" borderId="11" xfId="0" applyFont="1" applyFill="1" applyBorder="1" applyAlignment="1" applyProtection="1">
      <alignment horizontal="left" vertical="center" wrapText="1"/>
    </xf>
    <xf numFmtId="0" fontId="55" fillId="9" borderId="9" xfId="0" applyFont="1" applyFill="1" applyBorder="1" applyAlignment="1" applyProtection="1">
      <alignment horizontal="left" vertical="center" wrapText="1"/>
    </xf>
    <xf numFmtId="0" fontId="56" fillId="0" borderId="10" xfId="0" applyFont="1" applyBorder="1" applyAlignment="1" applyProtection="1">
      <alignment horizontal="left" vertical="center"/>
    </xf>
    <xf numFmtId="0" fontId="56" fillId="0" borderId="59" xfId="0" applyFont="1" applyBorder="1" applyAlignment="1" applyProtection="1">
      <alignment horizontal="left" vertical="center"/>
    </xf>
    <xf numFmtId="0" fontId="57" fillId="10" borderId="11" xfId="2" applyFont="1" applyFill="1" applyBorder="1" applyAlignment="1" applyProtection="1">
      <alignment horizontal="center" vertical="center"/>
      <protection locked="0"/>
    </xf>
    <xf numFmtId="0" fontId="57" fillId="10" borderId="7" xfId="2" applyFont="1" applyFill="1" applyBorder="1" applyAlignment="1" applyProtection="1">
      <alignment horizontal="center" vertical="center"/>
      <protection locked="0"/>
    </xf>
    <xf numFmtId="0" fontId="58" fillId="0" borderId="11" xfId="0" applyFont="1" applyBorder="1" applyAlignment="1" applyProtection="1">
      <alignment horizontal="left" vertical="center"/>
    </xf>
    <xf numFmtId="0" fontId="58" fillId="0" borderId="56" xfId="0" applyFont="1" applyBorder="1" applyAlignment="1" applyProtection="1">
      <alignment horizontal="left" vertical="center"/>
    </xf>
    <xf numFmtId="10" fontId="57" fillId="10" borderId="11" xfId="2" applyNumberFormat="1" applyFont="1" applyFill="1" applyBorder="1" applyAlignment="1" applyProtection="1">
      <alignment horizontal="center" vertical="center"/>
      <protection locked="0"/>
    </xf>
    <xf numFmtId="10" fontId="57" fillId="10" borderId="7" xfId="2" applyNumberFormat="1" applyFont="1" applyFill="1" applyBorder="1" applyAlignment="1" applyProtection="1">
      <alignment horizontal="center" vertical="center"/>
      <protection locked="0"/>
    </xf>
    <xf numFmtId="0" fontId="55" fillId="9" borderId="60" xfId="0" applyFont="1" applyFill="1" applyBorder="1" applyAlignment="1" applyProtection="1">
      <alignment horizontal="center" vertical="center" wrapText="1"/>
    </xf>
    <xf numFmtId="0" fontId="55" fillId="9" borderId="44" xfId="0" applyFont="1" applyFill="1" applyBorder="1" applyAlignment="1" applyProtection="1">
      <alignment horizontal="center" vertical="center" wrapText="1"/>
    </xf>
    <xf numFmtId="0" fontId="56" fillId="0" borderId="11" xfId="0" applyFont="1" applyFill="1" applyBorder="1" applyAlignment="1" applyProtection="1">
      <alignment vertical="center" wrapText="1"/>
    </xf>
    <xf numFmtId="0" fontId="37" fillId="6" borderId="11" xfId="2" applyBorder="1" applyAlignment="1" applyProtection="1">
      <alignment wrapText="1"/>
      <protection locked="0"/>
    </xf>
    <xf numFmtId="0" fontId="37" fillId="10" borderId="11" xfId="2" applyFill="1" applyBorder="1" applyAlignment="1" applyProtection="1">
      <alignment wrapText="1"/>
      <protection locked="0"/>
    </xf>
    <xf numFmtId="10" fontId="37" fillId="6" borderId="11" xfId="2" applyNumberFormat="1" applyBorder="1" applyAlignment="1" applyProtection="1">
      <alignment horizontal="center" vertical="center" wrapText="1"/>
      <protection locked="0"/>
    </xf>
    <xf numFmtId="10" fontId="37" fillId="10" borderId="11" xfId="2" applyNumberFormat="1" applyFill="1" applyBorder="1" applyAlignment="1" applyProtection="1">
      <alignment horizontal="center" vertical="center" wrapText="1"/>
      <protection locked="0"/>
    </xf>
    <xf numFmtId="0" fontId="55" fillId="9" borderId="52" xfId="0" applyFont="1" applyFill="1" applyBorder="1" applyAlignment="1" applyProtection="1">
      <alignment horizontal="center" vertical="center" wrapText="1"/>
    </xf>
    <xf numFmtId="0" fontId="55" fillId="9" borderId="11" xfId="0" applyFont="1" applyFill="1" applyBorder="1" applyAlignment="1" applyProtection="1">
      <alignment horizontal="center" vertical="center" wrapText="1"/>
    </xf>
    <xf numFmtId="0" fontId="55" fillId="9" borderId="7" xfId="0" applyFont="1" applyFill="1" applyBorder="1" applyAlignment="1" applyProtection="1">
      <alignment horizontal="center" vertical="center" wrapText="1"/>
    </xf>
    <xf numFmtId="0" fontId="59" fillId="6" borderId="52" xfId="2" applyFont="1" applyBorder="1" applyAlignment="1" applyProtection="1">
      <alignment vertical="center" wrapText="1"/>
      <protection locked="0"/>
    </xf>
    <xf numFmtId="0" fontId="59" fillId="6" borderId="11" xfId="2" applyFont="1" applyBorder="1" applyAlignment="1" applyProtection="1">
      <alignment horizontal="center" vertical="center"/>
      <protection locked="0"/>
    </xf>
    <xf numFmtId="0" fontId="59" fillId="6" borderId="7" xfId="2" applyFont="1" applyBorder="1" applyAlignment="1" applyProtection="1">
      <alignment horizontal="center" vertical="center"/>
      <protection locked="0"/>
    </xf>
    <xf numFmtId="0" fontId="59" fillId="10" borderId="11" xfId="2" applyFont="1" applyFill="1" applyBorder="1" applyAlignment="1" applyProtection="1">
      <alignment horizontal="center" vertical="center"/>
      <protection locked="0"/>
    </xf>
    <xf numFmtId="0" fontId="59" fillId="10" borderId="52" xfId="2" applyFont="1" applyFill="1" applyBorder="1" applyAlignment="1" applyProtection="1">
      <alignment vertical="center" wrapText="1"/>
      <protection locked="0"/>
    </xf>
    <xf numFmtId="0" fontId="59" fillId="10" borderId="7" xfId="2" applyFont="1" applyFill="1" applyBorder="1" applyAlignment="1" applyProtection="1">
      <alignment horizontal="center" vertical="center"/>
      <protection locked="0"/>
    </xf>
    <xf numFmtId="0" fontId="59" fillId="6" borderId="7" xfId="2" applyFont="1" applyBorder="1" applyAlignment="1" applyProtection="1">
      <alignment vertical="center"/>
      <protection locked="0"/>
    </xf>
    <xf numFmtId="0" fontId="59" fillId="10" borderId="7" xfId="2" applyFont="1" applyFill="1" applyBorder="1" applyAlignment="1" applyProtection="1">
      <alignment vertical="center"/>
      <protection locked="0"/>
    </xf>
    <xf numFmtId="0" fontId="59" fillId="6" borderId="36" xfId="2" applyFont="1" applyBorder="1" applyAlignment="1" applyProtection="1">
      <alignment vertical="center"/>
      <protection locked="0"/>
    </xf>
    <xf numFmtId="0" fontId="59" fillId="10" borderId="36" xfId="2" applyFont="1" applyFill="1" applyBorder="1" applyAlignment="1" applyProtection="1">
      <alignment vertical="center"/>
      <protection locked="0"/>
    </xf>
    <xf numFmtId="0" fontId="55" fillId="9" borderId="60" xfId="0" applyFont="1" applyFill="1" applyBorder="1" applyAlignment="1" applyProtection="1">
      <alignment horizontal="center" vertical="center"/>
    </xf>
    <xf numFmtId="0" fontId="55" fillId="9" borderId="9" xfId="0" applyFont="1" applyFill="1" applyBorder="1" applyAlignment="1" applyProtection="1">
      <alignment horizontal="center" vertical="center"/>
    </xf>
    <xf numFmtId="0" fontId="55" fillId="9" borderId="56" xfId="0" applyFont="1" applyFill="1" applyBorder="1" applyAlignment="1" applyProtection="1">
      <alignment horizontal="center" vertical="center" wrapText="1"/>
    </xf>
    <xf numFmtId="0" fontId="37" fillId="6" borderId="11" xfId="2" applyBorder="1" applyAlignment="1" applyProtection="1">
      <alignment horizontal="center" vertical="center"/>
      <protection locked="0"/>
    </xf>
    <xf numFmtId="10" fontId="37" fillId="6" borderId="11" xfId="2" applyNumberFormat="1" applyBorder="1" applyAlignment="1" applyProtection="1">
      <alignment horizontal="center" vertical="center"/>
      <protection locked="0"/>
    </xf>
    <xf numFmtId="0" fontId="37" fillId="10" borderId="11" xfId="2" applyFill="1" applyBorder="1" applyAlignment="1" applyProtection="1">
      <alignment horizontal="center" vertical="center"/>
      <protection locked="0"/>
    </xf>
    <xf numFmtId="10" fontId="37" fillId="10" borderId="11" xfId="2" applyNumberFormat="1" applyFill="1" applyBorder="1" applyAlignment="1" applyProtection="1">
      <alignment horizontal="center" vertical="center"/>
      <protection locked="0"/>
    </xf>
    <xf numFmtId="0" fontId="55" fillId="9" borderId="39" xfId="0" applyFont="1" applyFill="1" applyBorder="1" applyAlignment="1" applyProtection="1">
      <alignment horizontal="center" vertical="center" wrapText="1"/>
    </xf>
    <xf numFmtId="0" fontId="55" fillId="9" borderId="29" xfId="0" applyFont="1" applyFill="1" applyBorder="1" applyAlignment="1" applyProtection="1">
      <alignment horizontal="center" vertical="center" wrapText="1"/>
    </xf>
    <xf numFmtId="0" fontId="55" fillId="9" borderId="53" xfId="0" applyFont="1" applyFill="1" applyBorder="1" applyAlignment="1" applyProtection="1">
      <alignment horizontal="center" vertical="center" wrapText="1"/>
    </xf>
    <xf numFmtId="0" fontId="37" fillId="6" borderId="11" xfId="2" applyBorder="1" applyProtection="1">
      <protection locked="0"/>
    </xf>
    <xf numFmtId="0" fontId="59" fillId="6" borderId="29" xfId="2" applyFont="1" applyBorder="1" applyAlignment="1" applyProtection="1">
      <alignment vertical="center" wrapText="1"/>
      <protection locked="0"/>
    </xf>
    <xf numFmtId="0" fontId="59" fillId="6" borderId="53" xfId="2" applyFont="1" applyBorder="1" applyAlignment="1" applyProtection="1">
      <alignment horizontal="center" vertical="center"/>
      <protection locked="0"/>
    </xf>
    <xf numFmtId="0" fontId="37" fillId="10" borderId="11" xfId="2" applyFill="1" applyBorder="1" applyProtection="1">
      <protection locked="0"/>
    </xf>
    <xf numFmtId="0" fontId="59" fillId="10" borderId="29" xfId="2" applyFont="1" applyFill="1" applyBorder="1" applyAlignment="1" applyProtection="1">
      <alignment vertical="center" wrapText="1"/>
      <protection locked="0"/>
    </xf>
    <xf numFmtId="0" fontId="59" fillId="10" borderId="53" xfId="2"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5" fillId="9" borderId="6" xfId="0" applyFont="1" applyFill="1" applyBorder="1" applyAlignment="1" applyProtection="1">
      <alignment horizontal="center" vertical="center" wrapText="1"/>
    </xf>
    <xf numFmtId="0" fontId="55" fillId="9" borderId="28" xfId="0" applyFont="1" applyFill="1" applyBorder="1" applyAlignment="1" applyProtection="1">
      <alignment horizontal="center" vertical="center"/>
    </xf>
    <xf numFmtId="0" fontId="37" fillId="6" borderId="11" xfId="2" applyBorder="1" applyAlignment="1" applyProtection="1">
      <alignment vertical="center" wrapText="1"/>
      <protection locked="0"/>
    </xf>
    <xf numFmtId="0" fontId="37" fillId="6" borderId="52" xfId="2" applyBorder="1" applyAlignment="1" applyProtection="1">
      <alignment vertical="center" wrapText="1"/>
      <protection locked="0"/>
    </xf>
    <xf numFmtId="0" fontId="37" fillId="10" borderId="11" xfId="2" applyFill="1" applyBorder="1" applyAlignment="1" applyProtection="1">
      <alignment vertical="center" wrapText="1"/>
      <protection locked="0"/>
    </xf>
    <xf numFmtId="0" fontId="37" fillId="10" borderId="52" xfId="2" applyFill="1" applyBorder="1" applyAlignment="1" applyProtection="1">
      <alignment vertical="center" wrapText="1"/>
      <protection locked="0"/>
    </xf>
    <xf numFmtId="0" fontId="37" fillId="6" borderId="56" xfId="2" applyBorder="1" applyAlignment="1" applyProtection="1">
      <alignment horizontal="center" vertical="center"/>
      <protection locked="0"/>
    </xf>
    <xf numFmtId="0" fontId="37" fillId="6" borderId="7" xfId="2" applyBorder="1" applyAlignment="1" applyProtection="1">
      <alignment horizontal="center" vertical="center"/>
      <protection locked="0"/>
    </xf>
    <xf numFmtId="0" fontId="37" fillId="10" borderId="56" xfId="2" applyFill="1" applyBorder="1" applyAlignment="1" applyProtection="1">
      <alignment horizontal="center" vertical="center"/>
      <protection locked="0"/>
    </xf>
    <xf numFmtId="0" fontId="37" fillId="10" borderId="7" xfId="2"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5" fillId="9" borderId="44" xfId="0" applyFont="1" applyFill="1" applyBorder="1" applyAlignment="1" applyProtection="1">
      <alignment horizontal="center" vertical="center"/>
    </xf>
    <xf numFmtId="0" fontId="37" fillId="10" borderId="29" xfId="2" applyFill="1" applyBorder="1" applyAlignment="1" applyProtection="1">
      <alignment horizontal="center" vertical="center" wrapText="1"/>
      <protection locked="0"/>
    </xf>
    <xf numFmtId="0" fontId="37" fillId="10" borderId="56" xfId="2" applyFill="1" applyBorder="1" applyAlignment="1" applyProtection="1">
      <alignment horizontal="center" vertical="center" wrapText="1"/>
      <protection locked="0"/>
    </xf>
    <xf numFmtId="0" fontId="37" fillId="10" borderId="7" xfId="2" applyFill="1" applyBorder="1" applyAlignment="1" applyProtection="1">
      <alignment vertical="center" wrapText="1"/>
      <protection locked="0"/>
    </xf>
    <xf numFmtId="0" fontId="55" fillId="9" borderId="40" xfId="0" applyFont="1" applyFill="1" applyBorder="1" applyAlignment="1" applyProtection="1">
      <alignment horizontal="center" vertical="center"/>
    </xf>
    <xf numFmtId="0" fontId="55" fillId="9" borderId="10" xfId="0" applyFont="1" applyFill="1" applyBorder="1" applyAlignment="1" applyProtection="1">
      <alignment horizontal="center" vertical="center" wrapText="1"/>
    </xf>
    <xf numFmtId="10" fontId="37" fillId="6" borderId="39" xfId="2" applyNumberFormat="1" applyBorder="1" applyAlignment="1" applyProtection="1">
      <alignment horizontal="center" vertical="center"/>
      <protection locked="0"/>
    </xf>
    <xf numFmtId="0" fontId="37" fillId="10" borderId="34" xfId="2" applyFill="1" applyBorder="1" applyAlignment="1" applyProtection="1">
      <protection locked="0"/>
    </xf>
    <xf numFmtId="10" fontId="37" fillId="10" borderId="39" xfId="2" applyNumberFormat="1" applyFill="1" applyBorder="1" applyAlignment="1" applyProtection="1">
      <alignment horizontal="center" vertical="center"/>
      <protection locked="0"/>
    </xf>
    <xf numFmtId="0" fontId="55" fillId="9" borderId="29" xfId="0" applyFont="1" applyFill="1" applyBorder="1" applyAlignment="1" applyProtection="1">
      <alignment horizontal="center" vertical="center"/>
    </xf>
    <xf numFmtId="0" fontId="55" fillId="9" borderId="11" xfId="0" applyFont="1" applyFill="1" applyBorder="1" applyAlignment="1" applyProtection="1">
      <alignment horizontal="center" wrapText="1"/>
    </xf>
    <xf numFmtId="0" fontId="55" fillId="9" borderId="7" xfId="0" applyFont="1" applyFill="1" applyBorder="1" applyAlignment="1" applyProtection="1">
      <alignment horizontal="center" wrapText="1"/>
    </xf>
    <xf numFmtId="0" fontId="55" fillId="9" borderId="56" xfId="0" applyFont="1" applyFill="1" applyBorder="1" applyAlignment="1" applyProtection="1">
      <alignment horizontal="center" wrapText="1"/>
    </xf>
    <xf numFmtId="0" fontId="59" fillId="6" borderId="11" xfId="2" applyFont="1" applyBorder="1" applyAlignment="1" applyProtection="1">
      <alignment horizontal="center" vertical="center" wrapText="1"/>
      <protection locked="0"/>
    </xf>
    <xf numFmtId="0" fontId="59" fillId="10" borderId="11" xfId="2" applyFont="1" applyFill="1" applyBorder="1" applyAlignment="1" applyProtection="1">
      <alignment horizontal="center" vertical="center" wrapText="1"/>
      <protection locked="0"/>
    </xf>
    <xf numFmtId="0" fontId="37" fillId="10" borderId="56" xfId="2" applyFill="1" applyBorder="1" applyAlignment="1" applyProtection="1">
      <alignment vertical="center"/>
      <protection locked="0"/>
    </xf>
    <xf numFmtId="0" fontId="37" fillId="10" borderId="53" xfId="2" applyFill="1" applyBorder="1" applyAlignment="1" applyProtection="1">
      <alignment horizontal="center" vertical="center"/>
      <protection locked="0"/>
    </xf>
    <xf numFmtId="0" fontId="37" fillId="6" borderId="0" xfId="2" applyProtection="1"/>
    <xf numFmtId="0" fontId="51" fillId="12" borderId="0" xfId="5" applyProtection="1"/>
    <xf numFmtId="0" fontId="52" fillId="13" borderId="0" xfId="6" applyProtection="1"/>
    <xf numFmtId="0" fontId="0" fillId="0" borderId="0" xfId="0" applyAlignment="1" applyProtection="1">
      <alignment wrapText="1"/>
    </xf>
    <xf numFmtId="0" fontId="0" fillId="0" borderId="0" xfId="0" applyAlignment="1">
      <alignment vertical="center" wrapText="1"/>
    </xf>
    <xf numFmtId="0" fontId="37" fillId="6" borderId="34" xfId="2" applyBorder="1" applyAlignment="1" applyProtection="1">
      <alignment horizontal="center"/>
      <protection locked="0"/>
    </xf>
    <xf numFmtId="0" fontId="37" fillId="6" borderId="52" xfId="2" applyBorder="1" applyAlignment="1" applyProtection="1">
      <alignment horizontal="center" vertical="center" wrapText="1"/>
      <protection locked="0"/>
    </xf>
    <xf numFmtId="0" fontId="37" fillId="6" borderId="7" xfId="2" applyBorder="1" applyAlignment="1" applyProtection="1">
      <alignment horizontal="center" vertical="center" wrapText="1"/>
      <protection locked="0"/>
    </xf>
    <xf numFmtId="0" fontId="37" fillId="6" borderId="29" xfId="2" applyBorder="1" applyAlignment="1" applyProtection="1">
      <alignment horizontal="center" vertical="center"/>
      <protection locked="0"/>
    </xf>
    <xf numFmtId="0" fontId="37" fillId="6" borderId="11" xfId="2"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12" fillId="2" borderId="27" xfId="0" applyFont="1" applyFill="1" applyBorder="1" applyAlignment="1">
      <alignment horizontal="center" vertical="top"/>
    </xf>
    <xf numFmtId="0" fontId="8" fillId="3" borderId="0" xfId="0" applyFont="1" applyFill="1" applyBorder="1" applyAlignment="1" applyProtection="1">
      <alignment horizontal="center" wrapText="1"/>
    </xf>
    <xf numFmtId="0" fontId="37" fillId="10" borderId="56" xfId="2" applyFill="1" applyBorder="1" applyAlignment="1" applyProtection="1">
      <alignment horizontal="center" vertical="center"/>
      <protection locked="0"/>
    </xf>
    <xf numFmtId="0" fontId="37" fillId="10" borderId="53" xfId="2" applyFill="1" applyBorder="1" applyAlignment="1" applyProtection="1">
      <alignment horizontal="center" vertical="center"/>
      <protection locked="0"/>
    </xf>
    <xf numFmtId="0" fontId="37" fillId="6" borderId="34" xfId="2" applyBorder="1" applyAlignment="1" applyProtection="1">
      <alignment horizontal="center" vertical="center"/>
      <protection locked="0"/>
    </xf>
    <xf numFmtId="0" fontId="12" fillId="0" borderId="1" xfId="0" applyFont="1" applyFill="1" applyBorder="1" applyAlignment="1" applyProtection="1">
      <alignment horizontal="left" vertical="top" wrapText="1"/>
    </xf>
    <xf numFmtId="0" fontId="61" fillId="0" borderId="0" xfId="0" applyFont="1"/>
    <xf numFmtId="0" fontId="12" fillId="2" borderId="0" xfId="0" applyFont="1" applyFill="1" applyBorder="1" applyAlignment="1">
      <alignment vertical="top"/>
    </xf>
    <xf numFmtId="0" fontId="53" fillId="0" borderId="0" xfId="0" applyFont="1" applyAlignment="1"/>
    <xf numFmtId="0" fontId="0" fillId="0" borderId="0" xfId="0" applyFill="1" applyProtection="1"/>
    <xf numFmtId="0" fontId="34" fillId="0" borderId="0" xfId="0" applyFont="1" applyAlignment="1">
      <alignment horizontal="left" vertical="top" wrapText="1"/>
    </xf>
    <xf numFmtId="3" fontId="37" fillId="10" borderId="11" xfId="2" applyNumberFormat="1" applyFont="1" applyFill="1" applyBorder="1" applyAlignment="1" applyProtection="1">
      <alignment horizontal="center" vertical="center"/>
      <protection locked="0"/>
    </xf>
    <xf numFmtId="3" fontId="57" fillId="10" borderId="11" xfId="2" applyNumberFormat="1" applyFont="1" applyFill="1" applyBorder="1" applyAlignment="1" applyProtection="1">
      <alignment horizontal="center" vertical="center"/>
      <protection locked="0"/>
    </xf>
    <xf numFmtId="3" fontId="57" fillId="10" borderId="7" xfId="2" applyNumberFormat="1" applyFont="1" applyFill="1" applyBorder="1" applyAlignment="1" applyProtection="1">
      <alignment horizontal="center" vertical="center"/>
      <protection locked="0"/>
    </xf>
    <xf numFmtId="0" fontId="37" fillId="10" borderId="7" xfId="2" applyFill="1" applyBorder="1" applyAlignment="1" applyProtection="1">
      <alignment horizontal="center" vertical="center" wrapText="1"/>
      <protection locked="0"/>
    </xf>
    <xf numFmtId="0" fontId="37" fillId="10" borderId="34" xfId="2" applyFill="1" applyBorder="1" applyAlignment="1" applyProtection="1">
      <alignment horizontal="center"/>
      <protection locked="0"/>
    </xf>
    <xf numFmtId="0" fontId="37" fillId="10" borderId="34" xfId="2" applyFill="1" applyBorder="1" applyAlignment="1" applyProtection="1">
      <alignment horizontal="center" vertical="center"/>
      <protection locked="0"/>
    </xf>
    <xf numFmtId="0" fontId="37" fillId="10" borderId="52" xfId="2" applyFill="1" applyBorder="1" applyAlignment="1" applyProtection="1">
      <alignment horizontal="center" vertical="center" wrapText="1"/>
      <protection locked="0"/>
    </xf>
    <xf numFmtId="0" fontId="37" fillId="10" borderId="11" xfId="2" applyFill="1" applyBorder="1" applyAlignment="1" applyProtection="1">
      <alignment horizontal="center" vertical="center" wrapText="1"/>
      <protection locked="0"/>
    </xf>
    <xf numFmtId="0" fontId="2" fillId="11" borderId="43" xfId="0" applyFont="1" applyFill="1" applyBorder="1" applyAlignment="1" applyProtection="1">
      <alignment horizontal="center" vertical="center" wrapText="1"/>
    </xf>
    <xf numFmtId="0" fontId="13" fillId="11" borderId="43" xfId="0" applyFont="1" applyFill="1" applyBorder="1" applyAlignment="1" applyProtection="1">
      <alignment horizontal="center" vertical="center"/>
    </xf>
    <xf numFmtId="0" fontId="13" fillId="11" borderId="43" xfId="0" applyFont="1" applyFill="1" applyBorder="1" applyAlignment="1" applyProtection="1">
      <alignment horizontal="center" vertical="center" wrapText="1"/>
    </xf>
    <xf numFmtId="0" fontId="13" fillId="11" borderId="43" xfId="0" applyFont="1" applyFill="1" applyBorder="1" applyAlignment="1" applyProtection="1">
      <alignment horizontal="center" vertical="top" wrapText="1"/>
    </xf>
    <xf numFmtId="0" fontId="3" fillId="2" borderId="1" xfId="0" applyFont="1" applyFill="1" applyBorder="1" applyAlignment="1" applyProtection="1">
      <alignment vertical="top" wrapText="1"/>
    </xf>
    <xf numFmtId="0" fontId="3" fillId="2" borderId="23" xfId="0" applyFont="1" applyFill="1" applyBorder="1" applyAlignment="1" applyProtection="1">
      <alignment vertical="top" wrapText="1"/>
    </xf>
    <xf numFmtId="0" fontId="23" fillId="0" borderId="0" xfId="0" applyFont="1" applyFill="1" applyAlignment="1"/>
    <xf numFmtId="165" fontId="59" fillId="6" borderId="7" xfId="2" applyNumberFormat="1" applyFont="1" applyBorder="1" applyAlignment="1" applyProtection="1">
      <alignment horizontal="center" vertical="center"/>
      <protection locked="0"/>
    </xf>
    <xf numFmtId="0" fontId="12" fillId="2" borderId="26" xfId="0" applyNumberFormat="1" applyFont="1" applyFill="1" applyBorder="1" applyAlignment="1">
      <alignment horizontal="left" vertical="top" wrapText="1"/>
    </xf>
    <xf numFmtId="0" fontId="12" fillId="2" borderId="15" xfId="0" applyNumberFormat="1" applyFont="1" applyFill="1" applyBorder="1" applyAlignment="1">
      <alignment horizontal="left" vertical="top" wrapText="1"/>
    </xf>
    <xf numFmtId="0" fontId="12" fillId="2" borderId="27" xfId="0" applyNumberFormat="1"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23" fillId="0" borderId="18" xfId="0" applyFont="1" applyBorder="1" applyAlignment="1">
      <alignment horizontal="left" vertical="top" wrapText="1"/>
    </xf>
    <xf numFmtId="0" fontId="23" fillId="0" borderId="0" xfId="0" applyFont="1" applyBorder="1" applyAlignment="1">
      <alignment horizontal="left" vertical="top" wrapText="1"/>
    </xf>
    <xf numFmtId="0" fontId="12" fillId="2" borderId="43" xfId="0" applyFont="1" applyFill="1" applyBorder="1" applyAlignment="1" applyProtection="1">
      <alignment horizontal="left" vertical="top" wrapText="1"/>
    </xf>
    <xf numFmtId="0" fontId="12" fillId="2" borderId="18" xfId="0" applyFont="1" applyFill="1" applyBorder="1" applyAlignment="1" applyProtection="1">
      <alignment horizontal="left" vertical="top" wrapText="1"/>
    </xf>
    <xf numFmtId="0" fontId="12" fillId="2" borderId="27" xfId="0" applyFont="1" applyFill="1" applyBorder="1" applyAlignment="1">
      <alignment horizontal="center" vertical="top"/>
    </xf>
    <xf numFmtId="0" fontId="12" fillId="2" borderId="20" xfId="0" applyFont="1" applyFill="1" applyBorder="1" applyAlignment="1">
      <alignment horizontal="center" vertical="top"/>
    </xf>
    <xf numFmtId="0" fontId="12" fillId="0" borderId="15" xfId="0" applyFont="1" applyFill="1" applyBorder="1" applyAlignment="1" applyProtection="1">
      <alignment vertical="top" wrapText="1"/>
    </xf>
    <xf numFmtId="0" fontId="12" fillId="2" borderId="30" xfId="0" applyNumberFormat="1" applyFont="1" applyFill="1" applyBorder="1" applyAlignment="1">
      <alignment horizontal="left" vertical="top" wrapText="1"/>
    </xf>
    <xf numFmtId="0" fontId="23" fillId="0" borderId="19" xfId="0" applyFont="1" applyBorder="1" applyAlignment="1">
      <alignment horizontal="left" vertical="top" wrapText="1"/>
    </xf>
    <xf numFmtId="0" fontId="12" fillId="2" borderId="20" xfId="0" applyFont="1" applyFill="1" applyBorder="1" applyAlignment="1">
      <alignment horizontal="center" vertical="top"/>
    </xf>
    <xf numFmtId="0" fontId="23" fillId="0" borderId="0" xfId="0" applyFont="1" applyAlignment="1">
      <alignment horizontal="right"/>
    </xf>
    <xf numFmtId="0" fontId="23" fillId="3" borderId="19" xfId="0" applyFont="1" applyFill="1" applyBorder="1" applyAlignment="1">
      <alignment horizontal="right"/>
    </xf>
    <xf numFmtId="0" fontId="1" fillId="3" borderId="0" xfId="0" applyFont="1" applyFill="1" applyBorder="1" applyAlignment="1" applyProtection="1">
      <alignment horizontal="right" vertical="top" wrapText="1"/>
    </xf>
    <xf numFmtId="4" fontId="1" fillId="3" borderId="0" xfId="0" applyNumberFormat="1" applyFont="1" applyFill="1" applyBorder="1" applyAlignment="1" applyProtection="1">
      <alignment horizontal="right" vertical="top" wrapText="1"/>
    </xf>
    <xf numFmtId="0" fontId="1" fillId="3" borderId="24" xfId="0" applyFont="1" applyFill="1" applyBorder="1" applyAlignment="1" applyProtection="1">
      <alignment horizontal="right" vertical="top" wrapText="1"/>
    </xf>
    <xf numFmtId="0" fontId="1" fillId="0" borderId="0" xfId="0" applyFont="1" applyFill="1" applyBorder="1" applyAlignment="1" applyProtection="1">
      <alignment horizontal="right" vertical="top" wrapText="1"/>
    </xf>
    <xf numFmtId="0" fontId="1" fillId="0" borderId="0" xfId="0" applyFont="1" applyFill="1" applyBorder="1" applyAlignment="1" applyProtection="1">
      <alignment horizontal="right"/>
    </xf>
    <xf numFmtId="0" fontId="22" fillId="2" borderId="1" xfId="1" applyFill="1" applyBorder="1" applyAlignment="1" applyProtection="1">
      <alignment vertical="top" wrapText="1"/>
      <protection locked="0"/>
    </xf>
    <xf numFmtId="0" fontId="23" fillId="0" borderId="0" xfId="0" applyFont="1" applyFill="1" applyBorder="1" applyAlignment="1" applyProtection="1">
      <alignment horizontal="left" vertical="top" wrapText="1"/>
    </xf>
    <xf numFmtId="0" fontId="23" fillId="0" borderId="26" xfId="0" applyFont="1" applyFill="1" applyBorder="1" applyAlignment="1" applyProtection="1">
      <alignment vertical="top" wrapText="1"/>
    </xf>
    <xf numFmtId="0" fontId="23" fillId="0" borderId="26" xfId="0" applyFont="1" applyFill="1" applyBorder="1" applyAlignment="1">
      <alignment horizontal="left" vertical="top" wrapText="1"/>
    </xf>
    <xf numFmtId="0" fontId="12" fillId="2" borderId="26" xfId="0" applyNumberFormat="1" applyFont="1" applyFill="1" applyBorder="1" applyAlignment="1">
      <alignment vertical="top" wrapText="1"/>
    </xf>
    <xf numFmtId="0" fontId="1" fillId="5" borderId="27" xfId="0" applyFont="1" applyFill="1" applyBorder="1" applyAlignment="1" applyProtection="1">
      <alignment horizontal="center" vertical="center"/>
    </xf>
    <xf numFmtId="0" fontId="2" fillId="3" borderId="0" xfId="0" applyFont="1" applyFill="1" applyBorder="1" applyAlignment="1" applyProtection="1">
      <alignment horizontal="left" vertical="center" wrapText="1"/>
    </xf>
    <xf numFmtId="0" fontId="12" fillId="2" borderId="21" xfId="0" applyFont="1" applyFill="1" applyBorder="1" applyAlignment="1" applyProtection="1">
      <alignment horizontal="left" vertical="top" wrapText="1"/>
    </xf>
    <xf numFmtId="0" fontId="12" fillId="2" borderId="43"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2" borderId="15" xfId="0" applyFont="1" applyFill="1" applyBorder="1" applyAlignment="1">
      <alignment horizontal="center" vertical="top"/>
    </xf>
    <xf numFmtId="0" fontId="12" fillId="2" borderId="26" xfId="0" applyFont="1" applyFill="1" applyBorder="1" applyAlignment="1">
      <alignment horizontal="center" vertical="top"/>
    </xf>
    <xf numFmtId="0" fontId="12" fillId="2" borderId="20" xfId="0" applyFont="1" applyFill="1" applyBorder="1" applyAlignment="1" applyProtection="1">
      <alignment vertical="top" wrapText="1"/>
    </xf>
    <xf numFmtId="9" fontId="12" fillId="3" borderId="14" xfId="0" applyNumberFormat="1" applyFont="1" applyFill="1" applyBorder="1" applyAlignment="1" applyProtection="1">
      <alignment horizontal="center" vertical="center" wrapText="1"/>
    </xf>
    <xf numFmtId="9" fontId="12" fillId="3" borderId="11" xfId="0" applyNumberFormat="1" applyFont="1" applyFill="1" applyBorder="1" applyAlignment="1" applyProtection="1">
      <alignment horizontal="center" vertical="center" wrapText="1"/>
    </xf>
    <xf numFmtId="0" fontId="23" fillId="2" borderId="15" xfId="0" applyFont="1" applyFill="1" applyBorder="1" applyAlignment="1">
      <alignment horizontal="center" vertical="top"/>
    </xf>
    <xf numFmtId="4" fontId="13" fillId="0" borderId="34" xfId="0" applyNumberFormat="1" applyFont="1" applyFill="1" applyBorder="1" applyAlignment="1" applyProtection="1">
      <alignment horizontal="right" vertical="top" wrapText="1"/>
    </xf>
    <xf numFmtId="0" fontId="0" fillId="0" borderId="0" xfId="0"/>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4" fontId="13" fillId="0" borderId="11" xfId="0" applyNumberFormat="1" applyFont="1" applyFill="1" applyBorder="1" applyAlignment="1" applyProtection="1">
      <alignment horizontal="right" vertical="top" wrapText="1"/>
    </xf>
    <xf numFmtId="4" fontId="3" fillId="0" borderId="47" xfId="0" applyNumberFormat="1" applyFont="1" applyFill="1" applyBorder="1" applyAlignment="1" applyProtection="1">
      <alignment horizontal="center" vertical="top" wrapText="1"/>
    </xf>
    <xf numFmtId="4" fontId="3" fillId="0" borderId="0" xfId="0" applyNumberFormat="1" applyFont="1" applyFill="1" applyBorder="1" applyAlignment="1" applyProtection="1">
      <alignment horizontal="center" vertical="top" wrapText="1"/>
    </xf>
    <xf numFmtId="4" fontId="3" fillId="0" borderId="52" xfId="0" applyNumberFormat="1" applyFont="1" applyFill="1" applyBorder="1" applyAlignment="1" applyProtection="1">
      <alignment horizontal="center" vertical="top" wrapText="1"/>
    </xf>
    <xf numFmtId="4" fontId="3" fillId="0" borderId="49" xfId="0" applyNumberFormat="1" applyFont="1" applyFill="1" applyBorder="1" applyAlignment="1" applyProtection="1">
      <alignment horizontal="center" vertical="top" wrapText="1"/>
    </xf>
    <xf numFmtId="4" fontId="3" fillId="0" borderId="46" xfId="0" applyNumberFormat="1" applyFont="1" applyFill="1" applyBorder="1" applyAlignment="1" applyProtection="1">
      <alignment horizontal="center" vertical="top" wrapText="1"/>
    </xf>
    <xf numFmtId="4" fontId="3" fillId="0" borderId="3" xfId="0" applyNumberFormat="1" applyFont="1" applyFill="1" applyBorder="1" applyAlignment="1" applyProtection="1">
      <alignment horizontal="center" vertical="top" wrapText="1"/>
    </xf>
    <xf numFmtId="4" fontId="3" fillId="0" borderId="2" xfId="0" applyNumberFormat="1" applyFont="1" applyFill="1" applyBorder="1" applyAlignment="1" applyProtection="1">
      <alignment horizontal="center" vertical="top" wrapText="1"/>
    </xf>
    <xf numFmtId="4" fontId="3" fillId="0" borderId="22" xfId="0" applyNumberFormat="1" applyFont="1" applyFill="1" applyBorder="1" applyAlignment="1" applyProtection="1">
      <alignment horizontal="center" vertical="top" wrapText="1"/>
    </xf>
    <xf numFmtId="4" fontId="3" fillId="0" borderId="26" xfId="0" applyNumberFormat="1" applyFont="1" applyFill="1" applyBorder="1" applyAlignment="1" applyProtection="1">
      <alignment horizontal="center" vertical="top" wrapText="1"/>
    </xf>
    <xf numFmtId="4" fontId="3" fillId="0" borderId="4" xfId="0" applyNumberFormat="1" applyFont="1" applyFill="1" applyBorder="1" applyAlignment="1" applyProtection="1">
      <alignment horizontal="center" vertical="top" wrapText="1"/>
    </xf>
    <xf numFmtId="4" fontId="3" fillId="0" borderId="72" xfId="0" applyNumberFormat="1" applyFont="1" applyFill="1" applyBorder="1" applyAlignment="1" applyProtection="1">
      <alignment horizontal="center" vertical="top" wrapText="1"/>
    </xf>
    <xf numFmtId="4" fontId="3" fillId="0" borderId="66" xfId="0" applyNumberFormat="1" applyFont="1" applyFill="1" applyBorder="1" applyAlignment="1" applyProtection="1">
      <alignment horizontal="center" vertical="top" wrapText="1"/>
    </xf>
    <xf numFmtId="4" fontId="3" fillId="0" borderId="50" xfId="0" applyNumberFormat="1" applyFont="1" applyFill="1" applyBorder="1" applyAlignment="1" applyProtection="1">
      <alignment horizontal="center" vertical="top" wrapText="1"/>
    </xf>
    <xf numFmtId="4" fontId="3" fillId="0" borderId="53" xfId="0" applyNumberFormat="1" applyFont="1" applyFill="1" applyBorder="1" applyAlignment="1" applyProtection="1">
      <alignment horizontal="center" vertical="top" wrapText="1"/>
    </xf>
    <xf numFmtId="4" fontId="3" fillId="0" borderId="20" xfId="0" applyNumberFormat="1" applyFont="1" applyFill="1" applyBorder="1" applyAlignment="1" applyProtection="1">
      <alignment horizontal="center" vertical="top" wrapText="1"/>
    </xf>
    <xf numFmtId="4" fontId="3" fillId="0" borderId="25" xfId="0" applyNumberFormat="1" applyFont="1" applyFill="1" applyBorder="1" applyAlignment="1" applyProtection="1">
      <alignment horizontal="center" vertical="top" wrapText="1"/>
    </xf>
    <xf numFmtId="4" fontId="3" fillId="0" borderId="32" xfId="0" applyNumberFormat="1" applyFont="1" applyFill="1" applyBorder="1" applyAlignment="1" applyProtection="1">
      <alignment horizontal="center" vertical="top" wrapText="1"/>
    </xf>
    <xf numFmtId="4" fontId="3" fillId="0" borderId="14" xfId="0" applyNumberFormat="1" applyFont="1" applyFill="1" applyBorder="1" applyAlignment="1" applyProtection="1">
      <alignment horizontal="center" vertical="top" wrapText="1"/>
    </xf>
    <xf numFmtId="0" fontId="23" fillId="0" borderId="1" xfId="0" applyFont="1" applyBorder="1" applyAlignment="1">
      <alignment horizontal="left" vertical="top" wrapText="1"/>
    </xf>
    <xf numFmtId="0" fontId="3" fillId="2" borderId="30" xfId="0" applyFont="1" applyFill="1" applyBorder="1" applyAlignment="1" applyProtection="1">
      <alignment horizontal="left" vertical="top" wrapText="1"/>
    </xf>
    <xf numFmtId="4" fontId="3" fillId="2" borderId="43" xfId="0" applyNumberFormat="1" applyFont="1" applyFill="1" applyBorder="1" applyAlignment="1" applyProtection="1">
      <alignment horizontal="right" vertical="top" wrapText="1"/>
    </xf>
    <xf numFmtId="4" fontId="3" fillId="0" borderId="1" xfId="0" applyNumberFormat="1" applyFont="1" applyFill="1" applyBorder="1" applyAlignment="1" applyProtection="1">
      <alignment horizontal="center" vertical="top" wrapText="1"/>
    </xf>
    <xf numFmtId="15" fontId="49" fillId="0" borderId="3" xfId="0" applyNumberFormat="1" applyFont="1" applyBorder="1" applyAlignment="1">
      <alignment horizontal="center"/>
    </xf>
    <xf numFmtId="15" fontId="49" fillId="0" borderId="4" xfId="0" applyNumberFormat="1" applyFont="1" applyBorder="1" applyAlignment="1">
      <alignment horizontal="center"/>
    </xf>
    <xf numFmtId="0" fontId="12" fillId="2" borderId="21" xfId="0" applyFont="1" applyFill="1" applyBorder="1" applyAlignment="1" applyProtection="1">
      <alignment horizontal="left" vertical="top" wrapText="1"/>
    </xf>
    <xf numFmtId="0" fontId="12" fillId="2" borderId="43" xfId="0" applyFont="1" applyFill="1" applyBorder="1" applyAlignment="1" applyProtection="1">
      <alignment horizontal="left" vertical="top" wrapText="1"/>
    </xf>
    <xf numFmtId="0" fontId="12" fillId="2" borderId="18" xfId="0" applyFont="1" applyFill="1" applyBorder="1" applyAlignment="1" applyProtection="1">
      <alignment horizontal="left" vertical="top" wrapText="1"/>
    </xf>
    <xf numFmtId="0" fontId="12" fillId="0" borderId="18"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14" xfId="0" applyFont="1" applyFill="1" applyBorder="1" applyAlignment="1" applyProtection="1">
      <alignment horizontal="right" vertical="top" wrapText="1"/>
    </xf>
    <xf numFmtId="0" fontId="12" fillId="0" borderId="43" xfId="0" applyFont="1" applyFill="1" applyBorder="1" applyAlignment="1" applyProtection="1">
      <alignment horizontal="left" vertical="top" wrapText="1"/>
    </xf>
    <xf numFmtId="166" fontId="1" fillId="0" borderId="14" xfId="0" applyNumberFormat="1" applyFont="1" applyFill="1" applyBorder="1" applyAlignment="1" applyProtection="1">
      <alignment horizontal="right" vertical="top" wrapText="1"/>
    </xf>
    <xf numFmtId="0" fontId="1" fillId="0" borderId="6" xfId="0" applyFont="1" applyFill="1" applyBorder="1" applyAlignment="1" applyProtection="1">
      <alignment vertical="top" wrapText="1"/>
    </xf>
    <xf numFmtId="17" fontId="1" fillId="0" borderId="3" xfId="0" applyNumberFormat="1" applyFont="1" applyFill="1" applyBorder="1" applyAlignment="1" applyProtection="1">
      <alignment horizontal="right" vertical="top" wrapText="1"/>
    </xf>
    <xf numFmtId="0" fontId="12" fillId="0" borderId="23" xfId="0" applyFont="1" applyFill="1" applyBorder="1" applyAlignment="1" applyProtection="1">
      <alignment horizontal="left" vertical="top" wrapText="1"/>
    </xf>
    <xf numFmtId="0" fontId="1" fillId="0" borderId="5" xfId="0" applyFont="1" applyFill="1" applyBorder="1" applyAlignment="1" applyProtection="1">
      <alignment vertical="top" wrapText="1"/>
    </xf>
    <xf numFmtId="0" fontId="2" fillId="0" borderId="31" xfId="0" applyFont="1" applyFill="1" applyBorder="1" applyAlignment="1" applyProtection="1">
      <alignment horizontal="center" vertical="center" wrapText="1"/>
    </xf>
    <xf numFmtId="0" fontId="2" fillId="0" borderId="1" xfId="0" applyFont="1" applyFill="1" applyBorder="1" applyAlignment="1" applyProtection="1">
      <alignment horizontal="right" vertical="center" wrapText="1"/>
    </xf>
    <xf numFmtId="0" fontId="2" fillId="11" borderId="5" xfId="0" applyFont="1" applyFill="1" applyBorder="1" applyAlignment="1" applyProtection="1">
      <alignment vertical="top"/>
    </xf>
    <xf numFmtId="0" fontId="1" fillId="11" borderId="2" xfId="0" applyFont="1" applyFill="1" applyBorder="1" applyAlignment="1" applyProtection="1">
      <alignment horizontal="right" vertical="top" wrapText="1"/>
    </xf>
    <xf numFmtId="0" fontId="1" fillId="11" borderId="32" xfId="0" applyFont="1" applyFill="1" applyBorder="1" applyAlignment="1" applyProtection="1">
      <alignment horizontal="right" vertical="top" wrapText="1"/>
    </xf>
    <xf numFmtId="0" fontId="1" fillId="11" borderId="1" xfId="0" applyFont="1" applyFill="1" applyBorder="1" applyAlignment="1" applyProtection="1">
      <alignment horizontal="right" vertical="top" wrapText="1"/>
    </xf>
    <xf numFmtId="4" fontId="23" fillId="0" borderId="0" xfId="0" applyNumberFormat="1" applyFont="1"/>
    <xf numFmtId="0" fontId="2" fillId="11" borderId="33" xfId="0" applyFont="1" applyFill="1" applyBorder="1" applyAlignment="1" applyProtection="1">
      <alignment vertical="top"/>
    </xf>
    <xf numFmtId="0" fontId="1" fillId="11" borderId="14" xfId="0" applyFont="1" applyFill="1" applyBorder="1" applyAlignment="1" applyProtection="1">
      <alignment horizontal="right" vertical="top" wrapText="1"/>
    </xf>
    <xf numFmtId="0" fontId="1" fillId="0" borderId="8" xfId="0" applyFont="1" applyFill="1" applyBorder="1" applyAlignment="1" applyProtection="1">
      <alignment vertical="top" wrapText="1"/>
    </xf>
    <xf numFmtId="17" fontId="1" fillId="0" borderId="2" xfId="0" applyNumberFormat="1" applyFont="1" applyFill="1" applyBorder="1" applyAlignment="1" applyProtection="1">
      <alignment horizontal="right" vertical="top" wrapText="1"/>
    </xf>
    <xf numFmtId="0" fontId="2" fillId="0" borderId="15" xfId="0" applyFont="1" applyFill="1" applyBorder="1" applyProtection="1"/>
    <xf numFmtId="0" fontId="1" fillId="0" borderId="26" xfId="0" applyFont="1" applyFill="1" applyBorder="1" applyProtection="1"/>
    <xf numFmtId="0" fontId="1" fillId="0" borderId="27" xfId="0" applyFont="1" applyFill="1" applyBorder="1" applyProtection="1"/>
    <xf numFmtId="0" fontId="12" fillId="2" borderId="15" xfId="0" applyFont="1" applyFill="1" applyBorder="1" applyAlignment="1">
      <alignment horizontal="center" vertical="top"/>
    </xf>
    <xf numFmtId="0" fontId="12" fillId="0" borderId="15" xfId="0" applyNumberFormat="1" applyFont="1" applyFill="1" applyBorder="1" applyAlignment="1">
      <alignment horizontal="left" vertical="top" wrapText="1"/>
    </xf>
    <xf numFmtId="0" fontId="12" fillId="0" borderId="26" xfId="0" applyNumberFormat="1" applyFont="1" applyFill="1" applyBorder="1" applyAlignment="1">
      <alignment horizontal="left" vertical="top" wrapText="1"/>
    </xf>
    <xf numFmtId="0" fontId="12" fillId="2" borderId="34"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 fillId="3" borderId="39" xfId="0" applyFont="1" applyFill="1" applyBorder="1" applyAlignment="1" applyProtection="1">
      <alignment horizontal="center" vertical="top" wrapText="1"/>
    </xf>
    <xf numFmtId="0" fontId="1" fillId="3" borderId="60" xfId="0" applyFont="1" applyFill="1" applyBorder="1" applyAlignment="1" applyProtection="1">
      <alignment horizontal="center" vertical="top" wrapText="1"/>
    </xf>
    <xf numFmtId="0" fontId="12" fillId="2" borderId="26" xfId="0" applyFont="1" applyFill="1" applyBorder="1" applyAlignment="1">
      <alignment vertical="top" wrapText="1"/>
    </xf>
    <xf numFmtId="0" fontId="23" fillId="0" borderId="37" xfId="0" applyFont="1" applyBorder="1" applyAlignment="1">
      <alignment horizontal="left" vertical="top" wrapText="1"/>
    </xf>
    <xf numFmtId="0" fontId="12" fillId="0" borderId="1" xfId="0" applyFont="1" applyFill="1" applyBorder="1" applyAlignment="1" applyProtection="1">
      <alignment horizontal="center" vertical="center" wrapText="1"/>
    </xf>
    <xf numFmtId="0" fontId="12" fillId="2" borderId="1" xfId="0" applyFont="1" applyFill="1" applyBorder="1" applyAlignment="1">
      <alignment horizontal="center" vertical="top" wrapText="1"/>
    </xf>
    <xf numFmtId="0" fontId="13" fillId="2" borderId="15" xfId="0" applyFont="1" applyFill="1" applyBorder="1" applyAlignment="1" applyProtection="1">
      <alignment vertical="top" wrapText="1"/>
    </xf>
    <xf numFmtId="0" fontId="12" fillId="2" borderId="10" xfId="0" applyFont="1" applyFill="1" applyBorder="1" applyAlignment="1" applyProtection="1">
      <alignment horizontal="center" vertical="top" wrapText="1"/>
    </xf>
    <xf numFmtId="0" fontId="12" fillId="2" borderId="4" xfId="0" applyFont="1" applyFill="1" applyBorder="1" applyAlignment="1" applyProtection="1">
      <alignment vertical="top" wrapText="1"/>
    </xf>
    <xf numFmtId="0" fontId="23" fillId="0" borderId="24" xfId="0" applyFont="1" applyBorder="1" applyAlignment="1">
      <alignment horizontal="center" vertical="top" wrapText="1"/>
    </xf>
    <xf numFmtId="0" fontId="23" fillId="0" borderId="0" xfId="0" applyFont="1" applyAlignment="1">
      <alignment vertical="top" wrapText="1"/>
    </xf>
    <xf numFmtId="0" fontId="12" fillId="0" borderId="27" xfId="0" applyFont="1" applyBorder="1" applyAlignment="1">
      <alignment vertical="top" wrapText="1"/>
    </xf>
    <xf numFmtId="0" fontId="2" fillId="3" borderId="0" xfId="0" applyFont="1" applyFill="1" applyBorder="1" applyAlignment="1" applyProtection="1">
      <alignment horizontal="left" vertical="center" wrapText="1"/>
    </xf>
    <xf numFmtId="0" fontId="12" fillId="2" borderId="22" xfId="0" applyFont="1" applyFill="1" applyBorder="1" applyAlignment="1">
      <alignment horizontal="center" vertical="top"/>
    </xf>
    <xf numFmtId="43" fontId="23" fillId="0" borderId="0" xfId="7" applyFont="1"/>
    <xf numFmtId="43" fontId="23" fillId="3" borderId="19" xfId="7" applyFont="1" applyFill="1" applyBorder="1"/>
    <xf numFmtId="43" fontId="7" fillId="3" borderId="0" xfId="7" applyFont="1" applyFill="1" applyBorder="1" applyAlignment="1" applyProtection="1">
      <alignment horizontal="center"/>
    </xf>
    <xf numFmtId="43" fontId="1" fillId="3" borderId="0" xfId="7" applyFont="1" applyFill="1" applyBorder="1" applyAlignment="1" applyProtection="1">
      <alignment vertical="top" wrapText="1"/>
    </xf>
    <xf numFmtId="43" fontId="4" fillId="3" borderId="0" xfId="7" applyFont="1" applyFill="1" applyBorder="1" applyAlignment="1" applyProtection="1">
      <alignment horizontal="center" vertical="center" wrapText="1"/>
    </xf>
    <xf numFmtId="43" fontId="2" fillId="2" borderId="38" xfId="7" applyFont="1" applyFill="1" applyBorder="1" applyAlignment="1" applyProtection="1">
      <alignment horizontal="center" vertical="center" wrapText="1"/>
    </xf>
    <xf numFmtId="43" fontId="2" fillId="11" borderId="30" xfId="7" applyFont="1" applyFill="1" applyBorder="1" applyAlignment="1" applyProtection="1">
      <alignment horizontal="left" vertical="center" wrapText="1"/>
    </xf>
    <xf numFmtId="43" fontId="1" fillId="2" borderId="17" xfId="7" applyFont="1" applyFill="1" applyBorder="1" applyAlignment="1" applyProtection="1">
      <alignment horizontal="right" vertical="top" wrapText="1"/>
    </xf>
    <xf numFmtId="43" fontId="12" fillId="2" borderId="17" xfId="7" applyFont="1" applyFill="1" applyBorder="1" applyAlignment="1" applyProtection="1">
      <alignment horizontal="right" vertical="top" wrapText="1"/>
    </xf>
    <xf numFmtId="43" fontId="12" fillId="2" borderId="38" xfId="7" applyFont="1" applyFill="1" applyBorder="1" applyAlignment="1" applyProtection="1">
      <alignment horizontal="right" vertical="top" wrapText="1"/>
    </xf>
    <xf numFmtId="43" fontId="12" fillId="2" borderId="71" xfId="7" applyFont="1" applyFill="1" applyBorder="1" applyAlignment="1" applyProtection="1">
      <alignment horizontal="right" vertical="top" wrapText="1"/>
    </xf>
    <xf numFmtId="43" fontId="12" fillId="2" borderId="17" xfId="7" applyFont="1" applyFill="1" applyBorder="1" applyAlignment="1" applyProtection="1">
      <alignment horizontal="right" vertical="top"/>
    </xf>
    <xf numFmtId="43" fontId="13" fillId="11" borderId="30" xfId="7" applyFont="1" applyFill="1" applyBorder="1" applyAlignment="1" applyProtection="1">
      <alignment horizontal="left" vertical="center"/>
    </xf>
    <xf numFmtId="43" fontId="12" fillId="0" borderId="38" xfId="7" applyFont="1" applyFill="1" applyBorder="1" applyAlignment="1" applyProtection="1">
      <alignment horizontal="right" vertical="top" wrapText="1"/>
    </xf>
    <xf numFmtId="43" fontId="12" fillId="0" borderId="69" xfId="7" applyFont="1" applyFill="1" applyBorder="1" applyAlignment="1" applyProtection="1">
      <alignment horizontal="right" vertical="top" wrapText="1"/>
    </xf>
    <xf numFmtId="43" fontId="12" fillId="0" borderId="71" xfId="7" applyFont="1" applyFill="1" applyBorder="1" applyAlignment="1" applyProtection="1">
      <alignment horizontal="right" vertical="top" wrapText="1"/>
    </xf>
    <xf numFmtId="43" fontId="12" fillId="0" borderId="17" xfId="7" applyFont="1" applyFill="1" applyBorder="1" applyAlignment="1" applyProtection="1">
      <alignment horizontal="right" vertical="top" wrapText="1"/>
    </xf>
    <xf numFmtId="43" fontId="13" fillId="11" borderId="30" xfId="7" applyFont="1" applyFill="1" applyBorder="1" applyAlignment="1" applyProtection="1">
      <alignment horizontal="left" vertical="center" wrapText="1"/>
    </xf>
    <xf numFmtId="43" fontId="23" fillId="0" borderId="38" xfId="7" applyFont="1" applyBorder="1" applyAlignment="1">
      <alignment horizontal="right" vertical="top" wrapText="1"/>
    </xf>
    <xf numFmtId="43" fontId="13" fillId="11" borderId="30" xfId="7" applyFont="1" applyFill="1" applyBorder="1" applyAlignment="1" applyProtection="1">
      <alignment horizontal="right" vertical="top" wrapText="1"/>
    </xf>
    <xf numFmtId="43" fontId="1" fillId="2" borderId="44" xfId="7" applyFont="1" applyFill="1" applyBorder="1" applyAlignment="1" applyProtection="1">
      <alignment horizontal="right" vertical="top" wrapText="1"/>
    </xf>
    <xf numFmtId="43" fontId="1" fillId="2" borderId="7" xfId="7" applyFont="1" applyFill="1" applyBorder="1" applyAlignment="1" applyProtection="1">
      <alignment horizontal="right" vertical="top" wrapText="1"/>
    </xf>
    <xf numFmtId="43" fontId="1" fillId="2" borderId="36" xfId="7" applyFont="1" applyFill="1" applyBorder="1" applyAlignment="1" applyProtection="1">
      <alignment horizontal="right" vertical="top" wrapText="1"/>
    </xf>
    <xf numFmtId="43" fontId="13" fillId="11" borderId="17" xfId="7" applyFont="1" applyFill="1" applyBorder="1" applyAlignment="1" applyProtection="1">
      <alignment vertical="top" wrapText="1"/>
    </xf>
    <xf numFmtId="43" fontId="12" fillId="2" borderId="1" xfId="7" applyFont="1" applyFill="1" applyBorder="1" applyAlignment="1" applyProtection="1">
      <alignment horizontal="right" vertical="top" wrapText="1"/>
    </xf>
    <xf numFmtId="43" fontId="2" fillId="11" borderId="1" xfId="7" applyFont="1" applyFill="1" applyBorder="1" applyAlignment="1" applyProtection="1">
      <alignment horizontal="right" vertical="top" wrapText="1"/>
    </xf>
    <xf numFmtId="43" fontId="2" fillId="0" borderId="17" xfId="7" applyFont="1" applyFill="1" applyBorder="1" applyAlignment="1" applyProtection="1">
      <alignment horizontal="center" vertical="center" wrapText="1"/>
    </xf>
    <xf numFmtId="43" fontId="1" fillId="11" borderId="28" xfId="7" applyFont="1" applyFill="1" applyBorder="1" applyAlignment="1" applyProtection="1">
      <alignment horizontal="right" vertical="top" wrapText="1"/>
    </xf>
    <xf numFmtId="43" fontId="1" fillId="0" borderId="28" xfId="7" applyFont="1" applyFill="1" applyBorder="1" applyAlignment="1" applyProtection="1">
      <alignment horizontal="right" vertical="top" wrapText="1"/>
    </xf>
    <xf numFmtId="43" fontId="1" fillId="0" borderId="29" xfId="7" applyFont="1" applyFill="1" applyBorder="1" applyAlignment="1" applyProtection="1">
      <alignment horizontal="right" vertical="top" wrapText="1"/>
    </xf>
    <xf numFmtId="43" fontId="1" fillId="11" borderId="34" xfId="7" applyFont="1" applyFill="1" applyBorder="1" applyAlignment="1" applyProtection="1">
      <alignment horizontal="right" vertical="top" wrapText="1"/>
    </xf>
    <xf numFmtId="43" fontId="1" fillId="0" borderId="40" xfId="7" applyFont="1" applyFill="1" applyBorder="1" applyAlignment="1" applyProtection="1">
      <alignment horizontal="right" vertical="top" wrapText="1"/>
    </xf>
    <xf numFmtId="43" fontId="1" fillId="0" borderId="74" xfId="7" applyFont="1" applyFill="1" applyBorder="1" applyAlignment="1" applyProtection="1">
      <alignment horizontal="right" vertical="top" wrapText="1"/>
    </xf>
    <xf numFmtId="43" fontId="13" fillId="11" borderId="30" xfId="7" applyFont="1" applyFill="1" applyBorder="1" applyAlignment="1" applyProtection="1">
      <alignment horizontal="left" vertical="top" wrapText="1"/>
    </xf>
    <xf numFmtId="43" fontId="1" fillId="0" borderId="34" xfId="7" applyFont="1" applyFill="1" applyBorder="1" applyAlignment="1" applyProtection="1">
      <alignment horizontal="right" vertical="top" wrapText="1"/>
    </xf>
    <xf numFmtId="43" fontId="2" fillId="11" borderId="35" xfId="7" applyFont="1" applyFill="1" applyBorder="1" applyAlignment="1" applyProtection="1">
      <alignment horizontal="right" vertical="top" wrapText="1"/>
    </xf>
    <xf numFmtId="43" fontId="1" fillId="3" borderId="24" xfId="7" applyFont="1" applyFill="1" applyBorder="1" applyAlignment="1" applyProtection="1">
      <alignment vertical="top" wrapText="1"/>
    </xf>
    <xf numFmtId="43" fontId="2" fillId="0" borderId="0" xfId="7" applyFont="1" applyFill="1" applyBorder="1" applyAlignment="1" applyProtection="1">
      <alignment vertical="top" wrapText="1"/>
    </xf>
    <xf numFmtId="43" fontId="1" fillId="0" borderId="0" xfId="7" applyFont="1" applyFill="1" applyBorder="1" applyAlignment="1" applyProtection="1">
      <alignment vertical="top" wrapText="1"/>
    </xf>
    <xf numFmtId="43" fontId="1" fillId="0" borderId="0" xfId="7" applyFont="1" applyFill="1" applyBorder="1" applyAlignment="1" applyProtection="1"/>
    <xf numFmtId="43" fontId="23" fillId="0" borderId="0" xfId="7" applyFont="1" applyAlignment="1"/>
    <xf numFmtId="43" fontId="23" fillId="0" borderId="0" xfId="0" applyNumberFormat="1" applyFont="1"/>
    <xf numFmtId="0" fontId="2" fillId="3" borderId="19" xfId="0" applyFont="1" applyFill="1" applyBorder="1" applyAlignment="1" applyProtection="1">
      <alignment horizontal="center" vertical="top" wrapText="1"/>
    </xf>
    <xf numFmtId="4" fontId="13" fillId="0" borderId="7" xfId="0" applyNumberFormat="1" applyFont="1" applyFill="1" applyBorder="1" applyAlignment="1" applyProtection="1">
      <alignment horizontal="right" vertical="top" wrapText="1"/>
    </xf>
    <xf numFmtId="4" fontId="13" fillId="0" borderId="36" xfId="0" applyNumberFormat="1" applyFont="1" applyFill="1" applyBorder="1" applyAlignment="1" applyProtection="1">
      <alignment horizontal="right" vertical="top" wrapText="1"/>
    </xf>
    <xf numFmtId="0" fontId="12" fillId="2" borderId="21"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23" fillId="0" borderId="15" xfId="0" applyFont="1" applyBorder="1" applyAlignment="1">
      <alignment horizontal="left" vertical="center" wrapText="1"/>
    </xf>
    <xf numFmtId="0" fontId="23" fillId="0" borderId="1" xfId="0" applyFont="1" applyFill="1" applyBorder="1" applyAlignment="1">
      <alignment horizontal="left" vertical="top" wrapText="1"/>
    </xf>
    <xf numFmtId="0" fontId="23" fillId="0" borderId="1" xfId="0" applyFont="1" applyBorder="1" applyAlignment="1">
      <alignment horizontal="left" vertical="center"/>
    </xf>
    <xf numFmtId="0" fontId="23" fillId="0" borderId="15" xfId="0"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12" fillId="2" borderId="0" xfId="0" applyFont="1" applyFill="1" applyBorder="1" applyAlignment="1" applyProtection="1">
      <alignment horizontal="left" vertical="top" wrapText="1"/>
    </xf>
    <xf numFmtId="0" fontId="12" fillId="2" borderId="15" xfId="0" applyFont="1" applyFill="1" applyBorder="1" applyAlignment="1">
      <alignment horizontal="center" vertical="top"/>
    </xf>
    <xf numFmtId="0" fontId="12" fillId="2" borderId="20" xfId="0" applyFont="1" applyFill="1" applyBorder="1" applyAlignment="1">
      <alignment horizontal="center" vertical="top"/>
    </xf>
    <xf numFmtId="0" fontId="12" fillId="2" borderId="22" xfId="0" applyFont="1" applyFill="1" applyBorder="1" applyAlignment="1">
      <alignment horizontal="center" vertical="top"/>
    </xf>
    <xf numFmtId="0" fontId="12" fillId="2" borderId="25" xfId="0" applyFont="1" applyFill="1" applyBorder="1" applyAlignment="1">
      <alignment horizontal="center" vertical="top"/>
    </xf>
    <xf numFmtId="0" fontId="12" fillId="2" borderId="15" xfId="0" applyFont="1" applyFill="1" applyBorder="1" applyAlignment="1">
      <alignment horizontal="center" vertical="top" wrapText="1"/>
    </xf>
    <xf numFmtId="0" fontId="12" fillId="2" borderId="27" xfId="0" applyFont="1" applyFill="1" applyBorder="1" applyAlignment="1">
      <alignment horizontal="center" vertical="top" wrapText="1"/>
    </xf>
    <xf numFmtId="0" fontId="12" fillId="2" borderId="20" xfId="0" applyFont="1" applyFill="1" applyBorder="1" applyAlignment="1">
      <alignment horizontal="center" vertical="top" wrapText="1"/>
    </xf>
    <xf numFmtId="0" fontId="12" fillId="2" borderId="22" xfId="0" applyFont="1" applyFill="1" applyBorder="1" applyAlignment="1">
      <alignment horizontal="center" vertical="top" wrapText="1"/>
    </xf>
    <xf numFmtId="0" fontId="23" fillId="0" borderId="15" xfId="0" applyFont="1" applyBorder="1" applyAlignment="1">
      <alignment vertical="top" wrapText="1"/>
    </xf>
    <xf numFmtId="0" fontId="29" fillId="0" borderId="21" xfId="0" applyFont="1" applyFill="1" applyBorder="1" applyAlignment="1">
      <alignment horizontal="left" vertical="top" wrapText="1"/>
    </xf>
    <xf numFmtId="3" fontId="23" fillId="2" borderId="57" xfId="0" applyNumberFormat="1" applyFont="1" applyFill="1" applyBorder="1" applyAlignment="1">
      <alignment horizontal="center" vertical="center"/>
    </xf>
    <xf numFmtId="0" fontId="29" fillId="0" borderId="15" xfId="0" applyFont="1" applyFill="1" applyBorder="1" applyAlignment="1">
      <alignment vertical="top" wrapText="1"/>
    </xf>
    <xf numFmtId="0" fontId="29" fillId="0" borderId="26" xfId="0" applyFont="1" applyFill="1" applyBorder="1" applyAlignment="1">
      <alignment vertical="top" wrapText="1"/>
    </xf>
    <xf numFmtId="0" fontId="23" fillId="0" borderId="27" xfId="0" applyFont="1" applyBorder="1" applyAlignment="1">
      <alignment vertical="top" wrapText="1"/>
    </xf>
    <xf numFmtId="0" fontId="29" fillId="0" borderId="1" xfId="0" applyFont="1" applyFill="1" applyBorder="1" applyAlignment="1">
      <alignment vertical="top"/>
    </xf>
    <xf numFmtId="0" fontId="29" fillId="0" borderId="27" xfId="0" applyFont="1" applyFill="1" applyBorder="1" applyAlignment="1">
      <alignment vertical="top" wrapText="1"/>
    </xf>
    <xf numFmtId="0" fontId="23" fillId="0" borderId="26" xfId="0" applyFont="1" applyBorder="1" applyAlignment="1">
      <alignment vertical="top" wrapText="1"/>
    </xf>
    <xf numFmtId="0" fontId="23" fillId="0" borderId="27" xfId="0" applyFont="1" applyFill="1" applyBorder="1" applyAlignment="1">
      <alignment vertical="top" wrapText="1"/>
    </xf>
    <xf numFmtId="0" fontId="23" fillId="0" borderId="15" xfId="0" applyFont="1" applyFill="1" applyBorder="1" applyAlignment="1">
      <alignment vertical="top" wrapText="1"/>
    </xf>
    <xf numFmtId="0" fontId="29" fillId="0" borderId="15" xfId="0" applyFont="1" applyFill="1" applyBorder="1"/>
    <xf numFmtId="0" fontId="23" fillId="0" borderId="26" xfId="0" applyFont="1" applyFill="1" applyBorder="1" applyAlignment="1">
      <alignment vertical="top" wrapText="1"/>
    </xf>
    <xf numFmtId="0" fontId="37" fillId="10" borderId="56" xfId="2" applyFill="1" applyBorder="1" applyAlignment="1" applyProtection="1">
      <alignment horizontal="center" vertical="center"/>
      <protection locked="0"/>
    </xf>
    <xf numFmtId="0" fontId="37" fillId="10" borderId="52" xfId="2" applyFill="1" applyBorder="1" applyAlignment="1" applyProtection="1">
      <alignment horizontal="center" vertical="center" wrapText="1"/>
      <protection locked="0"/>
    </xf>
    <xf numFmtId="0" fontId="13" fillId="0" borderId="11" xfId="0" applyFont="1" applyFill="1" applyBorder="1" applyAlignment="1" applyProtection="1">
      <alignment horizontal="left" vertical="top" wrapText="1"/>
    </xf>
    <xf numFmtId="15" fontId="13" fillId="0" borderId="56" xfId="0" applyNumberFormat="1" applyFont="1" applyFill="1" applyBorder="1" applyAlignment="1" applyProtection="1">
      <alignment horizontal="right" vertical="top" wrapText="1"/>
    </xf>
    <xf numFmtId="0" fontId="3" fillId="0" borderId="5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4" fontId="59" fillId="10" borderId="7" xfId="2" applyNumberFormat="1" applyFont="1" applyFill="1" applyBorder="1" applyAlignment="1" applyProtection="1">
      <alignment horizontal="center" vertical="center"/>
      <protection locked="0"/>
    </xf>
    <xf numFmtId="4" fontId="59" fillId="10" borderId="53" xfId="2" applyNumberFormat="1" applyFont="1" applyFill="1" applyBorder="1" applyAlignment="1" applyProtection="1">
      <alignment horizontal="center" vertical="center"/>
      <protection locked="0"/>
    </xf>
    <xf numFmtId="4" fontId="3" fillId="0" borderId="27" xfId="0" applyNumberFormat="1" applyFont="1" applyFill="1" applyBorder="1" applyAlignment="1" applyProtection="1">
      <alignment horizontal="center" vertical="top" wrapText="1"/>
    </xf>
    <xf numFmtId="0" fontId="3" fillId="0" borderId="22" xfId="0" applyFont="1" applyFill="1" applyBorder="1" applyAlignment="1" applyProtection="1">
      <alignment horizontal="left" vertical="top" wrapText="1"/>
    </xf>
    <xf numFmtId="4" fontId="13" fillId="0" borderId="11" xfId="0" applyNumberFormat="1"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0" fontId="23" fillId="0" borderId="15" xfId="0" applyFont="1" applyBorder="1" applyAlignment="1">
      <alignment horizontal="left" vertical="top" wrapText="1"/>
    </xf>
    <xf numFmtId="0" fontId="12" fillId="2" borderId="20" xfId="0" applyFont="1" applyFill="1" applyBorder="1" applyAlignment="1">
      <alignment horizontal="center" vertical="top"/>
    </xf>
    <xf numFmtId="0" fontId="12" fillId="2" borderId="22" xfId="0" applyFont="1" applyFill="1" applyBorder="1" applyAlignment="1">
      <alignment horizontal="center" vertical="top"/>
    </xf>
    <xf numFmtId="0" fontId="12" fillId="2" borderId="21"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2" fillId="2" borderId="15" xfId="0" applyFont="1" applyFill="1" applyBorder="1" applyAlignment="1">
      <alignment horizontal="center" vertical="top"/>
    </xf>
    <xf numFmtId="0" fontId="12" fillId="2" borderId="26" xfId="0" applyFont="1" applyFill="1" applyBorder="1" applyAlignment="1">
      <alignment horizontal="center" vertical="top"/>
    </xf>
    <xf numFmtId="0" fontId="12" fillId="2" borderId="23" xfId="0" applyFont="1" applyFill="1" applyBorder="1" applyAlignment="1" applyProtection="1">
      <alignment horizontal="left" vertical="top" wrapText="1"/>
    </xf>
    <xf numFmtId="0" fontId="12" fillId="2" borderId="25" xfId="0" applyFont="1" applyFill="1" applyBorder="1" applyAlignment="1" applyProtection="1">
      <alignment horizontal="left" vertical="top" wrapText="1"/>
    </xf>
    <xf numFmtId="0" fontId="12" fillId="2" borderId="26" xfId="0" applyFont="1" applyFill="1" applyBorder="1" applyAlignment="1">
      <alignment horizontal="center" vertical="top" wrapText="1"/>
    </xf>
    <xf numFmtId="0" fontId="12" fillId="2" borderId="22" xfId="0" applyFont="1" applyFill="1" applyBorder="1" applyAlignment="1">
      <alignment horizontal="center" vertical="top" wrapText="1"/>
    </xf>
    <xf numFmtId="0" fontId="12" fillId="2" borderId="27" xfId="0" applyFont="1" applyFill="1" applyBorder="1" applyAlignment="1">
      <alignment horizontal="center" vertical="top"/>
    </xf>
    <xf numFmtId="0" fontId="23" fillId="0" borderId="20" xfId="0" applyFont="1" applyBorder="1" applyAlignment="1">
      <alignment horizontal="left" vertical="top" wrapText="1"/>
    </xf>
    <xf numFmtId="0" fontId="23" fillId="0" borderId="25" xfId="0" applyFont="1" applyBorder="1" applyAlignment="1">
      <alignment horizontal="left" vertical="top" wrapText="1"/>
    </xf>
    <xf numFmtId="0" fontId="23" fillId="0" borderId="22" xfId="0" applyFont="1" applyBorder="1" applyAlignment="1">
      <alignment horizontal="left" vertical="top" wrapText="1"/>
    </xf>
    <xf numFmtId="0" fontId="2" fillId="3" borderId="0" xfId="0" applyFont="1" applyFill="1" applyBorder="1" applyAlignment="1" applyProtection="1">
      <alignment horizontal="left" vertical="center" wrapText="1"/>
    </xf>
    <xf numFmtId="0" fontId="23" fillId="0" borderId="15" xfId="0" applyFont="1" applyBorder="1" applyAlignment="1">
      <alignment horizontal="left" vertical="top" wrapText="1"/>
    </xf>
    <xf numFmtId="0" fontId="23" fillId="0" borderId="30" xfId="0" applyFont="1" applyFill="1" applyBorder="1" applyAlignment="1">
      <alignment horizontal="left" vertical="top" wrapText="1"/>
    </xf>
    <xf numFmtId="0" fontId="12" fillId="2" borderId="21"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2" fillId="2" borderId="20" xfId="0" applyFont="1" applyFill="1" applyBorder="1" applyAlignment="1">
      <alignment horizontal="center" vertical="top"/>
    </xf>
    <xf numFmtId="0" fontId="12" fillId="2" borderId="22" xfId="0" applyFont="1" applyFill="1" applyBorder="1" applyAlignment="1">
      <alignment horizontal="center" vertical="top"/>
    </xf>
    <xf numFmtId="0" fontId="12" fillId="2" borderId="15" xfId="0" applyFont="1" applyFill="1" applyBorder="1" applyAlignment="1">
      <alignment horizontal="center" vertical="top"/>
    </xf>
    <xf numFmtId="0" fontId="12" fillId="2" borderId="27" xfId="0" applyFont="1" applyFill="1" applyBorder="1" applyAlignment="1">
      <alignment horizontal="center" vertical="top"/>
    </xf>
    <xf numFmtId="0" fontId="12" fillId="2" borderId="26" xfId="0" applyFont="1" applyFill="1" applyBorder="1" applyAlignment="1">
      <alignment horizontal="center" vertical="top"/>
    </xf>
    <xf numFmtId="0" fontId="12" fillId="0" borderId="27" xfId="0" applyFont="1" applyFill="1" applyBorder="1" applyAlignment="1" applyProtection="1">
      <alignment horizontal="left" vertical="top" wrapText="1"/>
    </xf>
    <xf numFmtId="0" fontId="23" fillId="0" borderId="0" xfId="0" applyFont="1" applyAlignment="1">
      <alignment horizontal="left" vertical="center" wrapText="1"/>
    </xf>
    <xf numFmtId="0" fontId="23" fillId="0" borderId="0" xfId="0" applyFont="1" applyBorder="1" applyAlignment="1">
      <alignment horizontal="left" vertical="center" wrapText="1"/>
    </xf>
    <xf numFmtId="0" fontId="23" fillId="0" borderId="27" xfId="0" applyFont="1" applyFill="1" applyBorder="1" applyAlignment="1" applyProtection="1">
      <alignment vertical="top" wrapText="1"/>
    </xf>
    <xf numFmtId="0" fontId="23" fillId="0" borderId="18" xfId="0" applyFont="1" applyFill="1" applyBorder="1" applyAlignment="1" applyProtection="1">
      <alignment horizontal="left" vertical="top" wrapText="1"/>
    </xf>
    <xf numFmtId="0" fontId="23" fillId="0" borderId="21" xfId="0"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23" fillId="0" borderId="26" xfId="0" applyFont="1" applyBorder="1" applyAlignment="1">
      <alignment horizontal="left" vertical="center" wrapText="1"/>
    </xf>
    <xf numFmtId="0" fontId="23" fillId="0" borderId="22" xfId="0" applyFont="1" applyBorder="1" applyAlignment="1">
      <alignment horizontal="left" vertical="center" wrapText="1"/>
    </xf>
    <xf numFmtId="0" fontId="23" fillId="0" borderId="19" xfId="0" applyFont="1" applyBorder="1" applyAlignment="1">
      <alignment horizontal="left" vertical="center" wrapText="1"/>
    </xf>
    <xf numFmtId="0" fontId="23" fillId="0" borderId="24" xfId="0" quotePrefix="1" applyFont="1" applyBorder="1" applyAlignment="1">
      <alignment horizontal="left" vertical="center" wrapText="1"/>
    </xf>
    <xf numFmtId="0" fontId="12" fillId="2" borderId="1" xfId="0" applyFont="1" applyFill="1" applyBorder="1" applyAlignment="1">
      <alignment vertical="top" wrapText="1"/>
    </xf>
    <xf numFmtId="0" fontId="23" fillId="0" borderId="27" xfId="0" applyFont="1" applyBorder="1" applyAlignment="1">
      <alignment horizontal="left" vertical="center" wrapText="1"/>
    </xf>
    <xf numFmtId="0" fontId="23" fillId="0" borderId="30" xfId="0" applyFont="1" applyBorder="1" applyAlignment="1">
      <alignment horizontal="left" vertical="center" wrapText="1"/>
    </xf>
    <xf numFmtId="0" fontId="12" fillId="2" borderId="25" xfId="0" applyNumberFormat="1" applyFont="1" applyFill="1" applyBorder="1" applyAlignment="1">
      <alignment horizontal="left" vertical="top" wrapText="1"/>
    </xf>
    <xf numFmtId="0" fontId="23" fillId="0" borderId="20" xfId="0" applyFont="1" applyBorder="1" applyAlignment="1">
      <alignment vertical="top" wrapText="1"/>
    </xf>
    <xf numFmtId="0" fontId="23" fillId="0" borderId="22" xfId="0" applyFont="1" applyBorder="1" applyAlignment="1">
      <alignment vertical="top" wrapText="1"/>
    </xf>
    <xf numFmtId="0" fontId="12" fillId="2" borderId="22" xfId="0" applyNumberFormat="1" applyFont="1" applyFill="1" applyBorder="1" applyAlignment="1">
      <alignment horizontal="left" vertical="top" wrapText="1"/>
    </xf>
    <xf numFmtId="0" fontId="23" fillId="0" borderId="25" xfId="0" applyFont="1" applyBorder="1" applyAlignment="1">
      <alignment vertical="top" wrapText="1"/>
    </xf>
    <xf numFmtId="0" fontId="23" fillId="0" borderId="30" xfId="0" applyFont="1" applyBorder="1" applyAlignment="1">
      <alignment vertical="top" wrapText="1"/>
    </xf>
    <xf numFmtId="0" fontId="12" fillId="2" borderId="30" xfId="0" applyFont="1" applyFill="1" applyBorder="1" applyAlignment="1">
      <alignment horizontal="center" vertical="top"/>
    </xf>
    <xf numFmtId="0" fontId="12" fillId="0" borderId="26" xfId="0" applyFont="1" applyFill="1" applyBorder="1" applyProtection="1"/>
    <xf numFmtId="0" fontId="12" fillId="0" borderId="26" xfId="0" applyFont="1" applyFill="1" applyBorder="1" applyAlignment="1" applyProtection="1">
      <alignment wrapText="1"/>
    </xf>
    <xf numFmtId="0" fontId="29" fillId="0" borderId="21" xfId="0" applyFont="1" applyFill="1" applyBorder="1" applyAlignment="1">
      <alignment horizontal="left" vertical="top" wrapText="1"/>
    </xf>
    <xf numFmtId="0" fontId="13" fillId="0" borderId="26" xfId="0" applyFont="1" applyFill="1" applyBorder="1" applyProtection="1"/>
    <xf numFmtId="0" fontId="12" fillId="0" borderId="26" xfId="0" applyFont="1" applyFill="1" applyBorder="1" applyAlignment="1" applyProtection="1">
      <alignment vertical="top" wrapText="1"/>
    </xf>
    <xf numFmtId="0" fontId="0" fillId="3" borderId="18" xfId="0" applyFill="1" applyBorder="1"/>
    <xf numFmtId="0" fontId="12" fillId="2" borderId="1" xfId="0" applyFont="1" applyFill="1" applyBorder="1" applyProtection="1"/>
    <xf numFmtId="0" fontId="13" fillId="11" borderId="8" xfId="0" applyFont="1" applyFill="1" applyBorder="1" applyAlignment="1" applyProtection="1">
      <alignment horizontal="left" vertical="top" wrapText="1"/>
    </xf>
    <xf numFmtId="0" fontId="13" fillId="11" borderId="10" xfId="0" applyFont="1" applyFill="1" applyBorder="1" applyAlignment="1" applyProtection="1">
      <alignment horizontal="left" vertical="top" wrapText="1"/>
    </xf>
    <xf numFmtId="0" fontId="13" fillId="11" borderId="40" xfId="0" applyFont="1" applyFill="1" applyBorder="1" applyAlignment="1" applyProtection="1">
      <alignment horizontal="left" vertical="top" wrapText="1"/>
    </xf>
    <xf numFmtId="0" fontId="13" fillId="11" borderId="9" xfId="0" applyFont="1" applyFill="1" applyBorder="1" applyAlignment="1" applyProtection="1">
      <alignment horizontal="left" vertical="top" wrapText="1"/>
    </xf>
    <xf numFmtId="0" fontId="45" fillId="2" borderId="6"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4" fontId="13" fillId="2" borderId="29" xfId="0" applyNumberFormat="1" applyFont="1" applyFill="1" applyBorder="1" applyAlignment="1" applyProtection="1">
      <alignment horizontal="right" vertical="top" wrapText="1"/>
    </xf>
    <xf numFmtId="0" fontId="13" fillId="2" borderId="29" xfId="0" applyFont="1" applyFill="1" applyBorder="1" applyAlignment="1" applyProtection="1">
      <alignment horizontal="right" vertical="top" wrapText="1"/>
    </xf>
    <xf numFmtId="0" fontId="13" fillId="2" borderId="39" xfId="0" applyFont="1" applyFill="1" applyBorder="1" applyAlignment="1" applyProtection="1">
      <alignment horizontal="left" vertical="top" wrapText="1"/>
    </xf>
    <xf numFmtId="4" fontId="13" fillId="2" borderId="34" xfId="0" applyNumberFormat="1" applyFont="1" applyFill="1" applyBorder="1" applyAlignment="1" applyProtection="1">
      <alignment horizontal="right" vertical="top" wrapText="1"/>
    </xf>
    <xf numFmtId="0" fontId="13" fillId="2" borderId="34" xfId="0" applyFont="1" applyFill="1" applyBorder="1" applyAlignment="1" applyProtection="1">
      <alignment horizontal="right" vertical="top" wrapText="1"/>
    </xf>
    <xf numFmtId="0" fontId="45" fillId="2" borderId="33" xfId="0" applyFont="1" applyFill="1" applyBorder="1" applyAlignment="1" applyProtection="1">
      <alignment horizontal="left" vertical="top" wrapText="1"/>
    </xf>
    <xf numFmtId="3" fontId="13" fillId="2" borderId="34" xfId="0" applyNumberFormat="1" applyFont="1" applyFill="1" applyBorder="1" applyAlignment="1" applyProtection="1">
      <alignment horizontal="right" vertical="top" wrapText="1"/>
    </xf>
    <xf numFmtId="3" fontId="13" fillId="0" borderId="34" xfId="0" applyNumberFormat="1" applyFont="1" applyFill="1" applyBorder="1" applyAlignment="1" applyProtection="1">
      <alignment horizontal="right" vertical="top" wrapText="1"/>
    </xf>
    <xf numFmtId="15" fontId="13" fillId="2" borderId="34" xfId="0" applyNumberFormat="1" applyFont="1" applyFill="1" applyBorder="1" applyAlignment="1" applyProtection="1">
      <alignment horizontal="right" vertical="top" wrapText="1"/>
    </xf>
    <xf numFmtId="0" fontId="45" fillId="2" borderId="11" xfId="0" applyFont="1" applyFill="1" applyBorder="1" applyAlignment="1" applyProtection="1">
      <alignment horizontal="left" vertical="top" wrapText="1"/>
    </xf>
    <xf numFmtId="4" fontId="13" fillId="2" borderId="11" xfId="0" applyNumberFormat="1" applyFont="1" applyFill="1" applyBorder="1" applyAlignment="1" applyProtection="1">
      <alignment horizontal="right" vertical="top" wrapText="1"/>
    </xf>
    <xf numFmtId="0" fontId="13" fillId="2" borderId="11" xfId="0" applyFont="1" applyFill="1" applyBorder="1" applyAlignment="1" applyProtection="1">
      <alignment horizontal="right" vertical="top" wrapText="1"/>
    </xf>
    <xf numFmtId="4" fontId="13" fillId="2" borderId="56" xfId="0" applyNumberFormat="1" applyFont="1" applyFill="1" applyBorder="1" applyAlignment="1" applyProtection="1">
      <alignment horizontal="right" vertical="top" wrapText="1"/>
    </xf>
    <xf numFmtId="15" fontId="13" fillId="2" borderId="11" xfId="0" applyNumberFormat="1" applyFont="1" applyFill="1" applyBorder="1" applyAlignment="1" applyProtection="1">
      <alignment horizontal="right" vertical="top" wrapText="1"/>
    </xf>
    <xf numFmtId="0" fontId="32" fillId="0" borderId="60" xfId="0" applyFont="1" applyBorder="1" applyAlignment="1">
      <alignment wrapText="1"/>
    </xf>
    <xf numFmtId="0" fontId="32" fillId="0" borderId="60" xfId="0" applyFont="1" applyFill="1" applyBorder="1" applyAlignment="1">
      <alignment wrapText="1"/>
    </xf>
    <xf numFmtId="0" fontId="32" fillId="0" borderId="11" xfId="0" applyFont="1" applyFill="1" applyBorder="1" applyAlignment="1">
      <alignment wrapText="1"/>
    </xf>
    <xf numFmtId="0" fontId="13" fillId="2" borderId="56" xfId="0" applyFont="1" applyFill="1" applyBorder="1" applyAlignment="1" applyProtection="1">
      <alignment horizontal="right" vertical="top" wrapText="1"/>
    </xf>
    <xf numFmtId="4" fontId="13" fillId="2" borderId="60" xfId="0" applyNumberFormat="1" applyFont="1" applyFill="1" applyBorder="1" applyAlignment="1" applyProtection="1">
      <alignment horizontal="right" vertical="top" wrapText="1"/>
    </xf>
    <xf numFmtId="0" fontId="12" fillId="3" borderId="42" xfId="0" applyFont="1" applyFill="1" applyBorder="1" applyAlignment="1" applyProtection="1">
      <alignment vertical="top" wrapText="1"/>
    </xf>
    <xf numFmtId="0" fontId="32" fillId="0" borderId="11" xfId="0" applyFont="1" applyBorder="1"/>
    <xf numFmtId="43" fontId="32" fillId="0" borderId="60" xfId="7" applyFont="1" applyBorder="1"/>
    <xf numFmtId="0" fontId="13" fillId="2" borderId="58" xfId="0" applyFont="1" applyFill="1" applyBorder="1" applyAlignment="1" applyProtection="1">
      <alignment horizontal="right" vertical="top" wrapText="1"/>
    </xf>
    <xf numFmtId="15" fontId="13" fillId="2" borderId="57" xfId="0" applyNumberFormat="1" applyFont="1" applyFill="1" applyBorder="1" applyAlignment="1" applyProtection="1">
      <alignment horizontal="right" vertical="top" wrapText="1"/>
    </xf>
    <xf numFmtId="43" fontId="13" fillId="2" borderId="11" xfId="7" applyFont="1" applyFill="1" applyBorder="1" applyAlignment="1" applyProtection="1">
      <alignment horizontal="right" vertical="top" wrapText="1"/>
    </xf>
    <xf numFmtId="0" fontId="13" fillId="2" borderId="11" xfId="0" applyFont="1" applyFill="1" applyBorder="1" applyAlignment="1" applyProtection="1">
      <alignment horizontal="left" wrapText="1"/>
    </xf>
    <xf numFmtId="4" fontId="13" fillId="2" borderId="11" xfId="0" applyNumberFormat="1" applyFont="1" applyFill="1" applyBorder="1" applyAlignment="1" applyProtection="1">
      <alignment horizontal="right" wrapText="1"/>
    </xf>
    <xf numFmtId="0" fontId="13" fillId="2" borderId="11" xfId="0" applyNumberFormat="1" applyFont="1" applyFill="1" applyBorder="1" applyAlignment="1" applyProtection="1">
      <alignment horizontal="right" wrapText="1"/>
    </xf>
    <xf numFmtId="0" fontId="13" fillId="0" borderId="57" xfId="0" applyFont="1" applyFill="1" applyBorder="1" applyAlignment="1" applyProtection="1">
      <alignment horizontal="left" vertical="top" wrapText="1"/>
    </xf>
    <xf numFmtId="4" fontId="13" fillId="2" borderId="57" xfId="0" applyNumberFormat="1" applyFont="1" applyFill="1" applyBorder="1" applyAlignment="1" applyProtection="1">
      <alignment horizontal="right" vertical="top" wrapText="1"/>
    </xf>
    <xf numFmtId="0" fontId="12" fillId="3" borderId="69" xfId="0" applyFont="1" applyFill="1" applyBorder="1" applyAlignment="1" applyProtection="1">
      <alignment vertical="top" wrapText="1"/>
    </xf>
    <xf numFmtId="0" fontId="45" fillId="14" borderId="11" xfId="0" applyFont="1" applyFill="1" applyBorder="1" applyAlignment="1" applyProtection="1">
      <alignment horizontal="left" vertical="top" wrapText="1"/>
    </xf>
    <xf numFmtId="0" fontId="13" fillId="14" borderId="11" xfId="0" applyFont="1" applyFill="1" applyBorder="1" applyAlignment="1" applyProtection="1">
      <alignment horizontal="right" vertical="top" wrapText="1"/>
    </xf>
    <xf numFmtId="4" fontId="13" fillId="14" borderId="11" xfId="0" applyNumberFormat="1" applyFont="1" applyFill="1" applyBorder="1" applyAlignment="1" applyProtection="1">
      <alignment horizontal="right" vertical="top" wrapText="1"/>
    </xf>
    <xf numFmtId="0" fontId="13" fillId="11" borderId="15" xfId="0" applyFont="1" applyFill="1" applyBorder="1" applyAlignment="1" applyProtection="1">
      <alignment vertical="top" wrapText="1"/>
    </xf>
    <xf numFmtId="0" fontId="13" fillId="11" borderId="32" xfId="0" applyFont="1" applyFill="1" applyBorder="1" applyAlignment="1" applyProtection="1">
      <alignment horizontal="center" vertical="center" wrapText="1"/>
    </xf>
    <xf numFmtId="0" fontId="13" fillId="11" borderId="66" xfId="0" applyFont="1" applyFill="1" applyBorder="1" applyAlignment="1" applyProtection="1">
      <alignment horizontal="center" vertical="center" wrapText="1"/>
    </xf>
    <xf numFmtId="0" fontId="13" fillId="11" borderId="47" xfId="0" applyFont="1" applyFill="1" applyBorder="1" applyAlignment="1" applyProtection="1">
      <alignment horizontal="center" vertical="center" wrapText="1"/>
    </xf>
    <xf numFmtId="0" fontId="13" fillId="11" borderId="75" xfId="0" applyFont="1" applyFill="1" applyBorder="1" applyAlignment="1" applyProtection="1">
      <alignment horizontal="center" vertical="center" wrapText="1"/>
    </xf>
    <xf numFmtId="0" fontId="13" fillId="3" borderId="41" xfId="0" applyFont="1" applyFill="1" applyBorder="1" applyAlignment="1" applyProtection="1">
      <alignment horizontal="center" vertical="center" wrapText="1"/>
    </xf>
    <xf numFmtId="0" fontId="13" fillId="3" borderId="22" xfId="0" applyFont="1" applyFill="1" applyBorder="1" applyAlignment="1">
      <alignment horizontal="center"/>
    </xf>
    <xf numFmtId="0" fontId="3" fillId="2" borderId="8" xfId="0" applyFont="1" applyFill="1" applyBorder="1" applyAlignment="1" applyProtection="1">
      <alignment horizontal="left" vertical="center" wrapText="1"/>
    </xf>
    <xf numFmtId="0" fontId="13" fillId="2" borderId="2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13" fillId="2" borderId="22" xfId="0" applyFont="1" applyFill="1" applyBorder="1" applyAlignment="1" applyProtection="1">
      <alignment horizontal="center" vertical="center" wrapText="1"/>
    </xf>
    <xf numFmtId="0" fontId="12" fillId="2" borderId="26" xfId="0" applyFont="1" applyFill="1" applyBorder="1" applyAlignment="1" applyProtection="1">
      <alignment horizontal="right" vertical="top" wrapText="1"/>
    </xf>
    <xf numFmtId="0" fontId="3" fillId="2" borderId="6" xfId="0" applyFont="1" applyFill="1" applyBorder="1" applyAlignment="1" applyProtection="1">
      <alignment horizontal="left" vertical="center" wrapText="1"/>
    </xf>
    <xf numFmtId="4" fontId="12" fillId="2" borderId="26" xfId="0" applyNumberFormat="1" applyFont="1" applyFill="1" applyBorder="1" applyAlignment="1" applyProtection="1">
      <alignment horizontal="right" vertical="top" wrapText="1"/>
    </xf>
    <xf numFmtId="0" fontId="13" fillId="2" borderId="71" xfId="0" applyFont="1" applyFill="1" applyBorder="1" applyAlignment="1" applyProtection="1">
      <alignment horizontal="center" vertical="center" wrapText="1"/>
    </xf>
    <xf numFmtId="0" fontId="12" fillId="2" borderId="27" xfId="0" applyFont="1" applyFill="1" applyBorder="1" applyAlignment="1" applyProtection="1">
      <alignment horizontal="right" vertical="top" wrapText="1"/>
    </xf>
    <xf numFmtId="0" fontId="3" fillId="2" borderId="8" xfId="0" applyFont="1" applyFill="1" applyBorder="1" applyAlignment="1" applyProtection="1">
      <alignment vertical="center" wrapText="1"/>
    </xf>
    <xf numFmtId="3" fontId="3" fillId="2" borderId="38" xfId="0" applyNumberFormat="1" applyFont="1" applyFill="1" applyBorder="1" applyAlignment="1" applyProtection="1">
      <alignment horizontal="center" vertical="center" wrapText="1"/>
    </xf>
    <xf numFmtId="3" fontId="3" fillId="2" borderId="22" xfId="0" applyNumberFormat="1" applyFont="1" applyFill="1" applyBorder="1" applyAlignment="1" applyProtection="1">
      <alignment horizontal="right" vertical="top" wrapText="1"/>
    </xf>
    <xf numFmtId="4" fontId="3" fillId="2" borderId="69" xfId="0" applyNumberFormat="1" applyFont="1" applyFill="1" applyBorder="1" applyAlignment="1" applyProtection="1">
      <alignment horizontal="center" vertical="center" wrapText="1"/>
    </xf>
    <xf numFmtId="0" fontId="12" fillId="2" borderId="22" xfId="0" applyFont="1" applyFill="1" applyBorder="1" applyAlignment="1" applyProtection="1">
      <alignment horizontal="right" vertical="top" wrapText="1"/>
    </xf>
    <xf numFmtId="3" fontId="3" fillId="2" borderId="69" xfId="0" applyNumberFormat="1" applyFont="1" applyFill="1" applyBorder="1" applyAlignment="1" applyProtection="1">
      <alignment horizontal="center" vertical="center" wrapText="1"/>
    </xf>
    <xf numFmtId="0" fontId="46" fillId="0" borderId="6" xfId="0" applyFont="1" applyBorder="1" applyAlignment="1">
      <alignment horizontal="left" vertical="center"/>
    </xf>
    <xf numFmtId="4" fontId="67" fillId="0" borderId="69" xfId="0" applyNumberFormat="1" applyFont="1" applyBorder="1" applyAlignment="1">
      <alignment horizontal="center" vertical="center"/>
    </xf>
    <xf numFmtId="0" fontId="46" fillId="0" borderId="5" xfId="0" applyFont="1" applyBorder="1" applyAlignment="1">
      <alignment horizontal="left" vertical="center"/>
    </xf>
    <xf numFmtId="4" fontId="12" fillId="2" borderId="22" xfId="0" applyNumberFormat="1" applyFont="1" applyFill="1" applyBorder="1" applyAlignment="1" applyProtection="1">
      <alignment horizontal="right" vertical="top" wrapText="1"/>
    </xf>
    <xf numFmtId="0" fontId="46" fillId="0" borderId="12" xfId="0" applyFont="1" applyBorder="1"/>
    <xf numFmtId="4" fontId="46" fillId="0" borderId="71" xfId="0" applyNumberFormat="1" applyFont="1" applyBorder="1" applyAlignment="1">
      <alignment horizontal="center"/>
    </xf>
    <xf numFmtId="0" fontId="12" fillId="2" borderId="25" xfId="0" applyFont="1" applyFill="1" applyBorder="1" applyAlignment="1" applyProtection="1">
      <alignment horizontal="right" vertical="top" wrapText="1"/>
    </xf>
    <xf numFmtId="0" fontId="3" fillId="2" borderId="8" xfId="0" applyFont="1" applyFill="1" applyBorder="1" applyAlignment="1" applyProtection="1">
      <alignment vertical="top" wrapText="1"/>
    </xf>
    <xf numFmtId="4" fontId="3" fillId="2" borderId="9" xfId="0" applyNumberFormat="1" applyFont="1" applyFill="1" applyBorder="1" applyAlignment="1" applyProtection="1">
      <alignment horizontal="center" vertical="top" wrapText="1"/>
    </xf>
    <xf numFmtId="0" fontId="3" fillId="2" borderId="15" xfId="0" applyFont="1" applyFill="1" applyBorder="1" applyAlignment="1" applyProtection="1">
      <alignment horizontal="right" vertical="top" wrapText="1"/>
    </xf>
    <xf numFmtId="0" fontId="3" fillId="2" borderId="6" xfId="0" applyFont="1" applyFill="1" applyBorder="1" applyAlignment="1" applyProtection="1">
      <alignment vertical="top" wrapText="1"/>
    </xf>
    <xf numFmtId="4" fontId="3" fillId="2" borderId="7" xfId="0" applyNumberFormat="1" applyFont="1" applyFill="1" applyBorder="1" applyAlignment="1" applyProtection="1">
      <alignment horizontal="center" vertical="top" wrapText="1"/>
    </xf>
    <xf numFmtId="0" fontId="3" fillId="2" borderId="26" xfId="0" applyFont="1" applyFill="1" applyBorder="1" applyAlignment="1" applyProtection="1">
      <alignment horizontal="right" vertical="top" wrapText="1"/>
    </xf>
    <xf numFmtId="0" fontId="3" fillId="2" borderId="12" xfId="0" applyFont="1" applyFill="1" applyBorder="1" applyAlignment="1" applyProtection="1">
      <alignment vertical="top" wrapText="1"/>
    </xf>
    <xf numFmtId="4" fontId="3" fillId="2" borderId="13" xfId="0" applyNumberFormat="1" applyFont="1" applyFill="1" applyBorder="1" applyAlignment="1" applyProtection="1">
      <alignment horizontal="center" vertical="top" wrapText="1"/>
    </xf>
    <xf numFmtId="4" fontId="3" fillId="2" borderId="27" xfId="0" applyNumberFormat="1" applyFont="1" applyFill="1" applyBorder="1" applyAlignment="1" applyProtection="1">
      <alignment horizontal="right" vertical="top" wrapText="1"/>
    </xf>
    <xf numFmtId="0" fontId="3" fillId="2" borderId="20" xfId="0" applyFont="1" applyFill="1" applyBorder="1" applyAlignment="1" applyProtection="1">
      <alignment horizontal="right" vertical="top" wrapText="1"/>
    </xf>
    <xf numFmtId="0" fontId="3" fillId="2" borderId="22" xfId="0" applyFont="1" applyFill="1" applyBorder="1" applyAlignment="1" applyProtection="1">
      <alignment horizontal="right" vertical="top" wrapText="1"/>
    </xf>
    <xf numFmtId="0" fontId="3" fillId="2" borderId="11" xfId="0" applyFont="1" applyFill="1" applyBorder="1" applyAlignment="1" applyProtection="1">
      <alignment vertical="top" wrapText="1"/>
    </xf>
    <xf numFmtId="4" fontId="3" fillId="2" borderId="36" xfId="0" applyNumberFormat="1" applyFont="1" applyFill="1" applyBorder="1" applyAlignment="1" applyProtection="1">
      <alignment horizontal="center" vertical="top" wrapText="1"/>
    </xf>
    <xf numFmtId="4" fontId="3" fillId="2" borderId="22" xfId="7" applyNumberFormat="1" applyFont="1" applyFill="1" applyBorder="1" applyAlignment="1" applyProtection="1">
      <alignment horizontal="right" vertical="top" wrapText="1"/>
    </xf>
    <xf numFmtId="0" fontId="3" fillId="2" borderId="33" xfId="0" applyFont="1" applyFill="1" applyBorder="1" applyAlignment="1" applyProtection="1">
      <alignment vertical="top" wrapText="1"/>
    </xf>
    <xf numFmtId="4" fontId="3" fillId="2" borderId="71" xfId="0" applyNumberFormat="1" applyFont="1" applyFill="1" applyBorder="1" applyAlignment="1" applyProtection="1">
      <alignment horizontal="center" vertical="top" wrapText="1"/>
    </xf>
    <xf numFmtId="0" fontId="3" fillId="2" borderId="25" xfId="0" applyFont="1" applyFill="1" applyBorder="1" applyAlignment="1" applyProtection="1">
      <alignment horizontal="right" vertical="top" wrapText="1"/>
    </xf>
    <xf numFmtId="0" fontId="3" fillId="2" borderId="2" xfId="0" applyFont="1" applyFill="1" applyBorder="1" applyAlignment="1" applyProtection="1">
      <alignment vertical="top" wrapText="1"/>
    </xf>
    <xf numFmtId="4" fontId="3" fillId="2" borderId="50" xfId="0" applyNumberFormat="1" applyFont="1" applyFill="1" applyBorder="1" applyAlignment="1" applyProtection="1">
      <alignment horizontal="center" vertical="top" wrapText="1"/>
    </xf>
    <xf numFmtId="4" fontId="3" fillId="2" borderId="20" xfId="0" applyNumberFormat="1" applyFont="1" applyFill="1" applyBorder="1" applyAlignment="1" applyProtection="1">
      <alignment horizontal="right" vertical="top" wrapText="1"/>
    </xf>
    <xf numFmtId="0" fontId="3" fillId="2" borderId="3" xfId="0" applyFont="1" applyFill="1" applyBorder="1" applyAlignment="1" applyProtection="1">
      <alignment vertical="top" wrapText="1"/>
    </xf>
    <xf numFmtId="4" fontId="3" fillId="2" borderId="53" xfId="0" applyNumberFormat="1" applyFont="1" applyFill="1" applyBorder="1" applyAlignment="1" applyProtection="1">
      <alignment horizontal="center" vertical="top" wrapText="1"/>
    </xf>
    <xf numFmtId="0" fontId="0" fillId="0" borderId="0" xfId="0" applyFill="1" applyBorder="1"/>
    <xf numFmtId="0" fontId="3" fillId="2" borderId="4" xfId="0" applyFont="1" applyFill="1" applyBorder="1" applyAlignment="1" applyProtection="1">
      <alignment vertical="top" wrapText="1"/>
    </xf>
    <xf numFmtId="4" fontId="3" fillId="2" borderId="47" xfId="0" applyNumberFormat="1" applyFont="1" applyFill="1" applyBorder="1" applyAlignment="1" applyProtection="1">
      <alignment horizontal="center" vertical="top" wrapText="1"/>
    </xf>
    <xf numFmtId="3" fontId="3" fillId="2" borderId="20" xfId="0" applyNumberFormat="1" applyFont="1" applyFill="1" applyBorder="1" applyAlignment="1" applyProtection="1">
      <alignment horizontal="right" vertical="top" wrapText="1"/>
    </xf>
    <xf numFmtId="0" fontId="12" fillId="2"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3" fontId="3" fillId="2" borderId="1" xfId="0" applyNumberFormat="1" applyFont="1" applyFill="1" applyBorder="1" applyAlignment="1" applyProtection="1">
      <alignment horizontal="right" vertical="top" wrapText="1"/>
    </xf>
    <xf numFmtId="0" fontId="3" fillId="2" borderId="2" xfId="0" applyFont="1" applyFill="1" applyBorder="1" applyAlignment="1" applyProtection="1">
      <alignment horizontal="left" vertical="top" wrapText="1"/>
    </xf>
    <xf numFmtId="3" fontId="3" fillId="2" borderId="2" xfId="0" applyNumberFormat="1" applyFont="1" applyFill="1" applyBorder="1" applyAlignment="1" applyProtection="1">
      <alignment horizontal="right" vertical="top" wrapText="1"/>
    </xf>
    <xf numFmtId="0" fontId="3" fillId="2" borderId="14" xfId="0" applyFont="1" applyFill="1" applyBorder="1" applyAlignment="1" applyProtection="1">
      <alignment horizontal="left" vertical="top" wrapText="1"/>
    </xf>
    <xf numFmtId="4" fontId="3" fillId="0" borderId="3" xfId="0" applyNumberFormat="1" applyFont="1" applyFill="1" applyBorder="1" applyAlignment="1" applyProtection="1">
      <alignment horizontal="right" vertical="top" wrapText="1"/>
    </xf>
    <xf numFmtId="0" fontId="3" fillId="2" borderId="4" xfId="0" applyFont="1" applyFill="1" applyBorder="1" applyAlignment="1" applyProtection="1">
      <alignment horizontal="left" vertical="top" wrapText="1"/>
    </xf>
    <xf numFmtId="3" fontId="3" fillId="2" borderId="4" xfId="0" applyNumberFormat="1" applyFont="1" applyFill="1" applyBorder="1" applyAlignment="1" applyProtection="1">
      <alignment horizontal="right" vertical="top" wrapText="1"/>
    </xf>
    <xf numFmtId="4" fontId="3" fillId="0" borderId="20" xfId="0" applyNumberFormat="1" applyFont="1" applyFill="1" applyBorder="1" applyAlignment="1" applyProtection="1">
      <alignment horizontal="right" vertical="top" wrapText="1"/>
    </xf>
    <xf numFmtId="3" fontId="3" fillId="2" borderId="30" xfId="0" applyNumberFormat="1" applyFont="1" applyFill="1" applyBorder="1" applyAlignment="1" applyProtection="1">
      <alignment horizontal="right" vertical="top" wrapText="1"/>
    </xf>
    <xf numFmtId="0" fontId="3" fillId="2" borderId="32" xfId="0" applyFont="1" applyFill="1" applyBorder="1" applyAlignment="1" applyProtection="1">
      <alignment horizontal="left" vertical="top" wrapText="1"/>
    </xf>
    <xf numFmtId="4" fontId="3" fillId="0" borderId="32" xfId="0" applyNumberFormat="1" applyFont="1" applyFill="1" applyBorder="1" applyAlignment="1" applyProtection="1">
      <alignment horizontal="right" vertical="top" wrapText="1"/>
    </xf>
    <xf numFmtId="0" fontId="3" fillId="2" borderId="3" xfId="0" applyFont="1" applyFill="1" applyBorder="1" applyAlignment="1" applyProtection="1">
      <alignment horizontal="left" vertical="top" wrapText="1"/>
    </xf>
    <xf numFmtId="3" fontId="3" fillId="2" borderId="53" xfId="0" applyNumberFormat="1" applyFont="1" applyFill="1" applyBorder="1" applyAlignment="1" applyProtection="1">
      <alignment horizontal="right" vertical="top" wrapText="1"/>
    </xf>
    <xf numFmtId="3" fontId="3" fillId="2" borderId="25" xfId="0" applyNumberFormat="1" applyFont="1" applyFill="1" applyBorder="1" applyAlignment="1" applyProtection="1">
      <alignment horizontal="right" vertical="top" wrapText="1"/>
    </xf>
    <xf numFmtId="0" fontId="0" fillId="3" borderId="0" xfId="0" applyFill="1"/>
    <xf numFmtId="3" fontId="3" fillId="2" borderId="50" xfId="0" applyNumberFormat="1" applyFont="1" applyFill="1" applyBorder="1" applyAlignment="1" applyProtection="1">
      <alignment horizontal="right" vertical="top" wrapText="1"/>
    </xf>
    <xf numFmtId="3" fontId="3" fillId="2" borderId="47" xfId="0" applyNumberFormat="1" applyFont="1" applyFill="1" applyBorder="1" applyAlignment="1" applyProtection="1">
      <alignment horizontal="right" vertical="top" wrapText="1"/>
    </xf>
    <xf numFmtId="0" fontId="3" fillId="2" borderId="22"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4" fontId="3" fillId="2" borderId="53" xfId="0" applyNumberFormat="1" applyFont="1" applyFill="1" applyBorder="1" applyAlignment="1" applyProtection="1">
      <alignment horizontal="right" vertical="top" wrapText="1"/>
    </xf>
    <xf numFmtId="0" fontId="3" fillId="2" borderId="13" xfId="0" applyFont="1" applyFill="1" applyBorder="1" applyAlignment="1" applyProtection="1">
      <alignment horizontal="left" vertical="top" wrapText="1"/>
    </xf>
    <xf numFmtId="0" fontId="3" fillId="2" borderId="25"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3" fontId="3" fillId="0" borderId="3" xfId="0" applyNumberFormat="1" applyFont="1" applyFill="1" applyBorder="1" applyAlignment="1" applyProtection="1">
      <alignment horizontal="right" vertical="top" wrapText="1"/>
    </xf>
    <xf numFmtId="0" fontId="3" fillId="0" borderId="27" xfId="0" applyFont="1" applyFill="1" applyBorder="1" applyAlignment="1" applyProtection="1">
      <alignment horizontal="left" vertical="top" wrapText="1"/>
    </xf>
    <xf numFmtId="3" fontId="64" fillId="0" borderId="22" xfId="0" applyNumberFormat="1" applyFont="1" applyFill="1" applyBorder="1" applyAlignment="1" applyProtection="1">
      <alignment horizontal="right" vertical="top" wrapText="1"/>
    </xf>
    <xf numFmtId="4" fontId="46" fillId="0" borderId="14" xfId="0" applyNumberFormat="1" applyFont="1" applyBorder="1" applyAlignment="1">
      <alignment horizontal="center" vertical="top" wrapText="1"/>
    </xf>
    <xf numFmtId="4" fontId="3" fillId="2" borderId="26" xfId="0" applyNumberFormat="1" applyFont="1" applyFill="1" applyBorder="1" applyAlignment="1" applyProtection="1">
      <alignment horizontal="center" vertical="top" wrapText="1"/>
    </xf>
    <xf numFmtId="4" fontId="3" fillId="2" borderId="14" xfId="0" applyNumberFormat="1" applyFont="1" applyFill="1" applyBorder="1" applyAlignment="1" applyProtection="1">
      <alignment horizontal="right" vertical="top" wrapText="1"/>
    </xf>
    <xf numFmtId="4" fontId="3" fillId="2" borderId="4" xfId="0" applyNumberFormat="1" applyFont="1" applyFill="1" applyBorder="1" applyAlignment="1" applyProtection="1">
      <alignment horizontal="center" vertical="top" wrapText="1"/>
    </xf>
    <xf numFmtId="0" fontId="3" fillId="2" borderId="4" xfId="0" applyFont="1" applyFill="1" applyBorder="1" applyAlignment="1" applyProtection="1">
      <alignment horizontal="right" vertical="top" wrapText="1"/>
    </xf>
    <xf numFmtId="3" fontId="3" fillId="2" borderId="27" xfId="0" applyNumberFormat="1" applyFont="1" applyFill="1" applyBorder="1" applyAlignment="1" applyProtection="1">
      <alignment horizontal="right" vertical="top" wrapText="1"/>
    </xf>
    <xf numFmtId="0" fontId="23" fillId="0" borderId="20" xfId="0" applyFont="1" applyBorder="1" applyAlignment="1">
      <alignment vertical="top"/>
    </xf>
    <xf numFmtId="4" fontId="23" fillId="0" borderId="15" xfId="0" applyNumberFormat="1" applyFont="1" applyBorder="1" applyAlignment="1">
      <alignment horizontal="center"/>
    </xf>
    <xf numFmtId="4" fontId="23" fillId="0" borderId="14" xfId="0" applyNumberFormat="1" applyFont="1" applyBorder="1" applyAlignment="1">
      <alignment horizontal="right"/>
    </xf>
    <xf numFmtId="0" fontId="23" fillId="0" borderId="66" xfId="0" applyFont="1" applyBorder="1" applyAlignment="1">
      <alignment vertical="top"/>
    </xf>
    <xf numFmtId="3" fontId="23" fillId="0" borderId="4" xfId="0" applyNumberFormat="1" applyFont="1" applyBorder="1" applyAlignment="1">
      <alignment horizontal="center"/>
    </xf>
    <xf numFmtId="0" fontId="0" fillId="0" borderId="27" xfId="0" applyBorder="1" applyAlignment="1">
      <alignment horizontal="right" vertical="top"/>
    </xf>
    <xf numFmtId="0" fontId="0" fillId="0" borderId="66" xfId="0" applyBorder="1" applyAlignment="1">
      <alignment vertical="top"/>
    </xf>
    <xf numFmtId="0" fontId="23" fillId="0" borderId="1" xfId="0" applyFont="1" applyBorder="1" applyAlignment="1">
      <alignment vertical="top"/>
    </xf>
    <xf numFmtId="2" fontId="23" fillId="0" borderId="30" xfId="0" applyNumberFormat="1" applyFont="1" applyBorder="1" applyAlignment="1">
      <alignment horizontal="center"/>
    </xf>
    <xf numFmtId="4" fontId="23" fillId="0" borderId="1" xfId="0" applyNumberFormat="1" applyFont="1" applyBorder="1" applyAlignment="1">
      <alignment horizontal="right"/>
    </xf>
    <xf numFmtId="4" fontId="3" fillId="2" borderId="30" xfId="0" applyNumberFormat="1" applyFont="1" applyFill="1" applyBorder="1" applyAlignment="1" applyProtection="1">
      <alignment horizontal="center" vertical="top" wrapText="1"/>
    </xf>
    <xf numFmtId="3" fontId="3" fillId="2" borderId="1" xfId="0" applyNumberFormat="1" applyFont="1" applyFill="1" applyBorder="1" applyAlignment="1" applyProtection="1">
      <alignment horizontal="right" wrapText="1"/>
    </xf>
    <xf numFmtId="4" fontId="46" fillId="0" borderId="1" xfId="0" applyNumberFormat="1" applyFont="1" applyBorder="1" applyAlignment="1">
      <alignment horizontal="center" vertical="top" wrapText="1"/>
    </xf>
    <xf numFmtId="4" fontId="3" fillId="2" borderId="1" xfId="0" applyNumberFormat="1" applyFont="1" applyFill="1" applyBorder="1" applyAlignment="1" applyProtection="1">
      <alignment horizontal="right" wrapText="1"/>
    </xf>
    <xf numFmtId="4" fontId="46" fillId="0" borderId="50" xfId="0" applyNumberFormat="1" applyFont="1" applyBorder="1" applyAlignment="1">
      <alignment horizontal="center" vertical="top" wrapText="1"/>
    </xf>
    <xf numFmtId="4" fontId="46" fillId="0" borderId="72" xfId="0" applyNumberFormat="1" applyFont="1" applyBorder="1" applyAlignment="1">
      <alignment horizontal="center" vertical="top" wrapText="1"/>
    </xf>
    <xf numFmtId="3" fontId="3" fillId="2" borderId="3" xfId="0" applyNumberFormat="1" applyFont="1" applyFill="1" applyBorder="1" applyAlignment="1" applyProtection="1">
      <alignment horizontal="right" vertical="top" wrapText="1"/>
    </xf>
    <xf numFmtId="3" fontId="3" fillId="2" borderId="26" xfId="0" applyNumberFormat="1" applyFont="1" applyFill="1" applyBorder="1" applyAlignment="1" applyProtection="1">
      <alignment horizontal="right" vertical="top" wrapText="1"/>
    </xf>
    <xf numFmtId="4" fontId="46" fillId="0" borderId="53" xfId="0" applyNumberFormat="1" applyFont="1" applyBorder="1" applyAlignment="1">
      <alignment horizontal="center" vertical="top" wrapText="1"/>
    </xf>
    <xf numFmtId="0" fontId="23" fillId="0" borderId="3" xfId="0" applyFont="1" applyBorder="1" applyAlignment="1">
      <alignment vertical="top"/>
    </xf>
    <xf numFmtId="4" fontId="46" fillId="0" borderId="3" xfId="0" applyNumberFormat="1" applyFont="1" applyBorder="1" applyAlignment="1">
      <alignment horizontal="center" vertical="top" wrapText="1"/>
    </xf>
    <xf numFmtId="4" fontId="3" fillId="2" borderId="25" xfId="0" applyNumberFormat="1" applyFont="1" applyFill="1" applyBorder="1" applyAlignment="1" applyProtection="1">
      <alignment horizontal="right" vertical="top" wrapText="1"/>
    </xf>
    <xf numFmtId="4" fontId="3" fillId="2" borderId="1" xfId="0" applyNumberFormat="1" applyFont="1" applyFill="1" applyBorder="1" applyAlignment="1" applyProtection="1">
      <alignment horizontal="right" vertical="top" wrapText="1"/>
    </xf>
    <xf numFmtId="0" fontId="3" fillId="2" borderId="30" xfId="0" applyFont="1" applyFill="1" applyBorder="1" applyAlignment="1" applyProtection="1">
      <alignment horizontal="left" wrapText="1"/>
    </xf>
    <xf numFmtId="0" fontId="3" fillId="2" borderId="1" xfId="0" applyFont="1" applyFill="1" applyBorder="1" applyAlignment="1" applyProtection="1">
      <alignment horizontal="left" wrapText="1"/>
    </xf>
    <xf numFmtId="43" fontId="3" fillId="2" borderId="1" xfId="7" applyFont="1" applyFill="1" applyBorder="1" applyAlignment="1" applyProtection="1">
      <alignment horizontal="right" vertical="top" wrapText="1"/>
    </xf>
    <xf numFmtId="4" fontId="3" fillId="2" borderId="43" xfId="0" applyNumberFormat="1" applyFont="1" applyFill="1" applyBorder="1" applyAlignment="1" applyProtection="1">
      <alignment horizontal="right" wrapText="1"/>
    </xf>
    <xf numFmtId="0" fontId="0" fillId="0" borderId="25" xfId="0" applyBorder="1" applyAlignment="1">
      <alignment horizontal="left" wrapText="1"/>
    </xf>
    <xf numFmtId="0" fontId="3" fillId="2" borderId="30" xfId="0" applyFont="1" applyFill="1" applyBorder="1" applyAlignment="1" applyProtection="1">
      <alignment wrapText="1"/>
    </xf>
    <xf numFmtId="0" fontId="0" fillId="0" borderId="1" xfId="0" applyBorder="1" applyAlignment="1">
      <alignment horizontal="left" vertical="top" wrapText="1"/>
    </xf>
    <xf numFmtId="0" fontId="0" fillId="0" borderId="1" xfId="0" applyBorder="1"/>
    <xf numFmtId="0" fontId="0" fillId="0" borderId="26" xfId="0" applyBorder="1" applyAlignment="1">
      <alignment horizontal="left" vertical="top" wrapText="1"/>
    </xf>
    <xf numFmtId="0" fontId="0" fillId="0" borderId="27" xfId="0" applyBorder="1" applyAlignment="1">
      <alignment horizontal="left" vertical="top" wrapText="1"/>
    </xf>
    <xf numFmtId="0" fontId="23" fillId="0" borderId="26" xfId="0" applyFont="1" applyBorder="1" applyAlignment="1">
      <alignment horizontal="left" vertical="top" wrapText="1"/>
    </xf>
    <xf numFmtId="0" fontId="3" fillId="2" borderId="15" xfId="0" applyFont="1" applyFill="1" applyBorder="1" applyAlignment="1" applyProtection="1">
      <alignment horizontal="left" vertical="top" wrapText="1"/>
    </xf>
    <xf numFmtId="49" fontId="12" fillId="3" borderId="22" xfId="0" applyNumberFormat="1" applyFont="1" applyFill="1" applyBorder="1" applyAlignment="1">
      <alignment horizontal="left" vertical="top" wrapText="1"/>
    </xf>
    <xf numFmtId="0" fontId="3" fillId="2" borderId="20" xfId="0" applyFont="1" applyFill="1" applyBorder="1" applyAlignment="1" applyProtection="1">
      <alignment horizontal="left" vertical="top" wrapText="1"/>
    </xf>
    <xf numFmtId="0" fontId="0" fillId="0" borderId="25" xfId="0" applyBorder="1" applyAlignment="1">
      <alignment horizontal="left" vertical="top" wrapText="1"/>
    </xf>
    <xf numFmtId="0" fontId="12" fillId="2" borderId="15" xfId="0" applyFont="1" applyFill="1" applyBorder="1" applyAlignment="1" applyProtection="1">
      <alignment horizontal="left" vertical="top" wrapText="1"/>
    </xf>
    <xf numFmtId="4" fontId="13" fillId="2" borderId="36" xfId="0" applyNumberFormat="1" applyFont="1" applyFill="1" applyBorder="1" applyAlignment="1" applyProtection="1">
      <alignment horizontal="righ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8" fillId="3" borderId="0" xfId="0" applyFont="1" applyFill="1" applyBorder="1" applyAlignment="1" applyProtection="1">
      <alignment horizontal="left" vertical="center" wrapText="1"/>
    </xf>
    <xf numFmtId="0" fontId="3" fillId="2" borderId="2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23" fillId="0" borderId="0" xfId="0" applyFont="1" applyBorder="1" applyAlignment="1">
      <alignment horizontal="left" vertical="top" wrapText="1"/>
    </xf>
    <xf numFmtId="0" fontId="23" fillId="0" borderId="43" xfId="0" applyFont="1" applyBorder="1" applyAlignment="1">
      <alignment horizontal="left" vertical="top" wrapText="1"/>
    </xf>
    <xf numFmtId="0" fontId="23" fillId="0" borderId="30" xfId="0" applyFont="1" applyBorder="1" applyAlignment="1">
      <alignment horizontal="left" vertical="top" wrapText="1"/>
    </xf>
    <xf numFmtId="0" fontId="13" fillId="0" borderId="26" xfId="0" applyFont="1" applyFill="1" applyBorder="1" applyAlignment="1" applyProtection="1">
      <alignment vertical="top" wrapText="1"/>
    </xf>
    <xf numFmtId="0" fontId="23" fillId="0" borderId="26" xfId="0" applyFont="1" applyFill="1" applyBorder="1" applyProtection="1"/>
    <xf numFmtId="0" fontId="2" fillId="0" borderId="26" xfId="0" applyFont="1" applyFill="1" applyBorder="1" applyAlignment="1" applyProtection="1">
      <alignment wrapText="1"/>
    </xf>
    <xf numFmtId="0" fontId="1" fillId="0" borderId="26" xfId="0" applyFont="1" applyFill="1" applyBorder="1" applyAlignment="1" applyProtection="1">
      <alignment vertical="top" wrapText="1"/>
    </xf>
    <xf numFmtId="0" fontId="32" fillId="0" borderId="26" xfId="0" applyFont="1" applyFill="1" applyBorder="1" applyProtection="1"/>
    <xf numFmtId="9" fontId="12" fillId="2" borderId="11" xfId="4" applyFont="1" applyFill="1" applyBorder="1" applyAlignment="1" applyProtection="1">
      <alignment horizontal="center" vertical="center" wrapText="1"/>
    </xf>
    <xf numFmtId="0" fontId="1" fillId="2" borderId="39" xfId="0" applyFont="1" applyFill="1" applyBorder="1" applyAlignment="1" applyProtection="1">
      <alignment horizontal="center" vertical="top" wrapText="1"/>
    </xf>
    <xf numFmtId="0" fontId="23" fillId="3" borderId="57" xfId="0" applyFont="1" applyFill="1" applyBorder="1" applyAlignment="1">
      <alignment horizontal="center" vertical="top" wrapText="1"/>
    </xf>
    <xf numFmtId="0" fontId="23" fillId="3" borderId="60" xfId="0" applyFont="1" applyFill="1" applyBorder="1" applyAlignment="1">
      <alignment horizontal="center" vertical="top" wrapText="1"/>
    </xf>
    <xf numFmtId="0" fontId="23" fillId="3" borderId="60" xfId="0" applyFont="1" applyFill="1" applyBorder="1" applyAlignment="1">
      <alignment horizontal="center"/>
    </xf>
    <xf numFmtId="0" fontId="23" fillId="0" borderId="39" xfId="0" applyFont="1" applyFill="1" applyBorder="1" applyAlignment="1">
      <alignment vertical="top" wrapText="1"/>
    </xf>
    <xf numFmtId="0" fontId="23" fillId="0" borderId="57" xfId="0" applyFont="1" applyFill="1" applyBorder="1" applyAlignment="1">
      <alignment vertical="top" wrapText="1"/>
    </xf>
    <xf numFmtId="0" fontId="23" fillId="0" borderId="60" xfId="0" applyFont="1" applyFill="1" applyBorder="1" applyAlignment="1">
      <alignment vertical="top" wrapText="1"/>
    </xf>
    <xf numFmtId="0" fontId="29" fillId="0" borderId="72" xfId="0" applyFont="1" applyFill="1" applyBorder="1" applyAlignment="1">
      <alignment vertical="top" wrapText="1"/>
    </xf>
    <xf numFmtId="0" fontId="29" fillId="0" borderId="66" xfId="0" applyFont="1" applyFill="1" applyBorder="1" applyAlignment="1">
      <alignment vertical="top" wrapText="1"/>
    </xf>
    <xf numFmtId="0" fontId="29" fillId="0" borderId="56" xfId="0" applyFont="1" applyFill="1" applyBorder="1" applyAlignment="1">
      <alignment vertical="top" wrapText="1"/>
    </xf>
    <xf numFmtId="0" fontId="29" fillId="0" borderId="61" xfId="0" applyFont="1" applyFill="1" applyBorder="1" applyAlignment="1">
      <alignment vertical="top" wrapText="1"/>
    </xf>
    <xf numFmtId="0" fontId="29" fillId="0" borderId="57" xfId="0" applyFont="1" applyFill="1" applyBorder="1" applyAlignment="1">
      <alignment horizontal="left" vertical="top" wrapText="1"/>
    </xf>
    <xf numFmtId="0" fontId="29" fillId="0" borderId="60" xfId="0" applyFont="1" applyFill="1" applyBorder="1" applyAlignment="1">
      <alignment horizontal="left" vertical="top" wrapText="1"/>
    </xf>
    <xf numFmtId="0" fontId="40" fillId="2" borderId="1" xfId="0" applyFont="1" applyFill="1" applyBorder="1" applyAlignment="1" applyProtection="1">
      <alignment horizontal="center" vertical="top" wrapText="1"/>
      <protection locked="0"/>
    </xf>
    <xf numFmtId="0" fontId="32" fillId="0" borderId="0" xfId="0" applyFont="1" applyFill="1" applyAlignment="1">
      <alignment wrapText="1"/>
    </xf>
    <xf numFmtId="4" fontId="13" fillId="0" borderId="60" xfId="0" applyNumberFormat="1" applyFont="1" applyFill="1" applyBorder="1" applyAlignment="1" applyProtection="1">
      <alignment horizontal="right" vertical="top" wrapText="1"/>
    </xf>
    <xf numFmtId="0" fontId="45" fillId="2" borderId="57" xfId="0" applyFont="1" applyFill="1" applyBorder="1" applyAlignment="1" applyProtection="1">
      <alignment horizontal="left" vertical="top" wrapText="1"/>
    </xf>
    <xf numFmtId="0" fontId="13" fillId="2" borderId="57" xfId="0" applyFont="1" applyFill="1" applyBorder="1" applyAlignment="1" applyProtection="1">
      <alignment horizontal="left" vertical="top" wrapText="1"/>
    </xf>
    <xf numFmtId="4" fontId="13" fillId="0" borderId="57" xfId="0" applyNumberFormat="1" applyFont="1" applyFill="1" applyBorder="1" applyAlignment="1" applyProtection="1">
      <alignment horizontal="right" vertical="top" wrapText="1"/>
    </xf>
    <xf numFmtId="4" fontId="0" fillId="0" borderId="0" xfId="0" applyNumberFormat="1"/>
    <xf numFmtId="4" fontId="3" fillId="2" borderId="16" xfId="0" applyNumberFormat="1" applyFont="1" applyFill="1" applyBorder="1" applyAlignment="1" applyProtection="1">
      <alignment horizontal="right" vertical="top" wrapText="1"/>
    </xf>
    <xf numFmtId="0" fontId="0" fillId="0" borderId="1" xfId="0" applyBorder="1" applyAlignment="1">
      <alignment vertical="top"/>
    </xf>
    <xf numFmtId="43" fontId="0" fillId="0" borderId="1" xfId="7" applyFont="1" applyBorder="1"/>
    <xf numFmtId="43" fontId="0" fillId="0" borderId="16" xfId="7" applyFont="1" applyBorder="1"/>
    <xf numFmtId="0" fontId="0" fillId="0" borderId="27" xfId="0" applyBorder="1"/>
    <xf numFmtId="0" fontId="0" fillId="0" borderId="1" xfId="0" applyFill="1" applyBorder="1" applyAlignment="1">
      <alignment horizontal="left" vertical="top" wrapText="1"/>
    </xf>
    <xf numFmtId="43" fontId="0" fillId="0" borderId="27" xfId="7" applyFont="1" applyBorder="1"/>
    <xf numFmtId="0" fontId="0" fillId="0" borderId="1" xfId="0" applyBorder="1" applyAlignment="1">
      <alignment wrapText="1"/>
    </xf>
    <xf numFmtId="0" fontId="0" fillId="0" borderId="25" xfId="0" applyBorder="1" applyAlignment="1">
      <alignment wrapText="1"/>
    </xf>
    <xf numFmtId="43" fontId="0" fillId="0" borderId="43" xfId="7" applyFont="1" applyBorder="1"/>
    <xf numFmtId="0" fontId="0" fillId="0" borderId="0" xfId="0" applyBorder="1" applyAlignment="1"/>
    <xf numFmtId="43" fontId="0" fillId="0" borderId="25" xfId="7" applyFont="1" applyBorder="1"/>
    <xf numFmtId="0" fontId="0" fillId="0" borderId="22" xfId="0" applyBorder="1" applyAlignment="1">
      <alignment wrapText="1"/>
    </xf>
    <xf numFmtId="0" fontId="0" fillId="0" borderId="0" xfId="0" applyBorder="1" applyAlignment="1">
      <alignment horizontal="left" vertical="top" wrapText="1"/>
    </xf>
    <xf numFmtId="0" fontId="3" fillId="2" borderId="0" xfId="0" applyFont="1" applyFill="1" applyBorder="1" applyAlignment="1" applyProtection="1">
      <alignment horizontal="left" vertical="top" wrapText="1"/>
    </xf>
    <xf numFmtId="4" fontId="3" fillId="2" borderId="0" xfId="0" applyNumberFormat="1" applyFont="1" applyFill="1" applyBorder="1" applyAlignment="1" applyProtection="1">
      <alignment horizontal="right" vertical="top" wrapText="1"/>
    </xf>
    <xf numFmtId="3" fontId="3" fillId="2" borderId="0" xfId="0" applyNumberFormat="1" applyFont="1" applyFill="1" applyBorder="1" applyAlignment="1" applyProtection="1">
      <alignment horizontal="right" wrapText="1"/>
    </xf>
    <xf numFmtId="0" fontId="23" fillId="0" borderId="26" xfId="0" applyFont="1" applyFill="1" applyBorder="1" applyAlignment="1">
      <alignment wrapText="1"/>
    </xf>
    <xf numFmtId="0" fontId="12" fillId="0" borderId="18" xfId="0" applyFont="1" applyFill="1" applyBorder="1" applyAlignment="1" applyProtection="1">
      <alignment horizontal="left" vertical="top" wrapText="1"/>
    </xf>
    <xf numFmtId="0" fontId="12" fillId="2" borderId="20" xfId="0" applyFont="1" applyFill="1" applyBorder="1" applyAlignment="1" applyProtection="1">
      <alignment horizontal="left" vertical="top" wrapText="1"/>
    </xf>
    <xf numFmtId="0" fontId="12" fillId="2" borderId="18"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2" fillId="0" borderId="37" xfId="0" applyFont="1" applyFill="1" applyBorder="1" applyAlignment="1" applyProtection="1">
      <alignment horizontal="center" vertical="center" wrapText="1"/>
    </xf>
    <xf numFmtId="17" fontId="1" fillId="0" borderId="53" xfId="0" applyNumberFormat="1" applyFont="1" applyFill="1" applyBorder="1" applyAlignment="1" applyProtection="1">
      <alignment horizontal="right" vertical="top" wrapText="1"/>
    </xf>
    <xf numFmtId="17" fontId="1" fillId="0" borderId="72" xfId="0" applyNumberFormat="1" applyFont="1" applyFill="1" applyBorder="1" applyAlignment="1" applyProtection="1">
      <alignment horizontal="right" vertical="top" wrapText="1"/>
    </xf>
    <xf numFmtId="0" fontId="1" fillId="0" borderId="11" xfId="0" applyFont="1" applyFill="1" applyBorder="1" applyAlignment="1" applyProtection="1">
      <alignment vertical="top" wrapText="1"/>
    </xf>
    <xf numFmtId="43" fontId="1" fillId="0" borderId="11" xfId="7" applyFont="1" applyFill="1" applyBorder="1" applyAlignment="1" applyProtection="1">
      <alignment horizontal="right" vertical="top" wrapText="1"/>
    </xf>
    <xf numFmtId="0" fontId="12" fillId="0" borderId="11" xfId="0" applyFont="1" applyFill="1" applyBorder="1" applyAlignment="1" applyProtection="1">
      <alignment horizontal="left" vertical="top" wrapText="1"/>
    </xf>
    <xf numFmtId="0" fontId="23" fillId="0" borderId="19" xfId="0" applyFont="1" applyBorder="1" applyAlignment="1">
      <alignment horizontal="left" vertical="top" wrapText="1"/>
    </xf>
    <xf numFmtId="0" fontId="12" fillId="2" borderId="15" xfId="0" applyFont="1" applyFill="1" applyBorder="1" applyAlignment="1">
      <alignment horizontal="center" vertical="top"/>
    </xf>
    <xf numFmtId="0" fontId="23" fillId="2" borderId="15" xfId="0" applyFont="1" applyFill="1" applyBorder="1" applyAlignment="1">
      <alignment horizontal="center" vertical="top"/>
    </xf>
    <xf numFmtId="0" fontId="12" fillId="0" borderId="0" xfId="0" applyFont="1" applyFill="1" applyBorder="1" applyAlignment="1" applyProtection="1">
      <alignment horizontal="left" vertical="top" wrapText="1"/>
    </xf>
    <xf numFmtId="0" fontId="12" fillId="0" borderId="1" xfId="0" applyFont="1" applyFill="1" applyBorder="1" applyAlignment="1" applyProtection="1">
      <alignment horizontal="left" vertical="center" wrapText="1"/>
    </xf>
    <xf numFmtId="15" fontId="1" fillId="2" borderId="15" xfId="0" applyNumberFormat="1" applyFont="1" applyFill="1" applyBorder="1" applyAlignment="1" applyProtection="1">
      <alignment horizontal="center"/>
    </xf>
    <xf numFmtId="0" fontId="1" fillId="2" borderId="14" xfId="0" applyFont="1" applyFill="1" applyBorder="1" applyAlignment="1" applyProtection="1">
      <alignment horizontal="center"/>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17" fontId="1" fillId="0" borderId="32" xfId="0" applyNumberFormat="1" applyFont="1" applyFill="1" applyBorder="1" applyAlignment="1" applyProtection="1">
      <alignment horizontal="right" vertical="top" wrapText="1"/>
    </xf>
    <xf numFmtId="17" fontId="1" fillId="0" borderId="26" xfId="0" applyNumberFormat="1" applyFont="1" applyFill="1" applyBorder="1" applyAlignment="1" applyProtection="1">
      <alignment horizontal="right" vertical="top" wrapText="1"/>
    </xf>
    <xf numFmtId="17" fontId="1" fillId="0" borderId="14" xfId="0" applyNumberFormat="1" applyFont="1" applyFill="1" applyBorder="1" applyAlignment="1" applyProtection="1">
      <alignment horizontal="right" vertical="top" wrapText="1"/>
    </xf>
    <xf numFmtId="0" fontId="1" fillId="2" borderId="23"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3" fillId="0" borderId="43" xfId="3" applyNumberFormat="1" applyFont="1" applyFill="1" applyBorder="1" applyAlignment="1" applyProtection="1">
      <alignment horizontal="center" vertical="center" wrapText="1"/>
      <protection locked="0"/>
    </xf>
    <xf numFmtId="0" fontId="13" fillId="0" borderId="30" xfId="3" applyNumberFormat="1" applyFont="1" applyFill="1" applyBorder="1" applyAlignment="1" applyProtection="1">
      <alignment horizontal="center" vertical="center" wrapText="1"/>
      <protection locked="0"/>
    </xf>
    <xf numFmtId="0" fontId="65" fillId="0" borderId="18" xfId="0" applyFont="1" applyFill="1" applyBorder="1" applyAlignment="1">
      <alignment horizontal="left" vertical="top" wrapText="1"/>
    </xf>
    <xf numFmtId="0" fontId="65" fillId="0" borderId="20" xfId="0" applyFont="1" applyFill="1" applyBorder="1" applyAlignment="1">
      <alignment horizontal="left" vertical="top" wrapText="1"/>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43" fontId="1" fillId="0" borderId="36" xfId="7" applyFont="1" applyFill="1" applyBorder="1" applyAlignment="1" applyProtection="1">
      <alignment horizontal="right" vertical="top" wrapText="1"/>
    </xf>
    <xf numFmtId="43" fontId="1" fillId="0" borderId="69" xfId="7" applyFont="1" applyFill="1" applyBorder="1" applyAlignment="1" applyProtection="1">
      <alignment horizontal="right" vertical="top" wrapText="1"/>
    </xf>
    <xf numFmtId="43" fontId="1" fillId="0" borderId="44" xfId="7" applyFont="1" applyFill="1" applyBorder="1" applyAlignment="1" applyProtection="1">
      <alignment horizontal="right" vertical="top" wrapText="1"/>
    </xf>
    <xf numFmtId="0" fontId="2" fillId="3" borderId="0" xfId="0" applyFont="1" applyFill="1" applyBorder="1" applyAlignment="1" applyProtection="1">
      <alignment horizontal="left" vertical="top" wrapText="1"/>
    </xf>
    <xf numFmtId="0" fontId="1" fillId="2" borderId="18" xfId="0" applyFont="1" applyFill="1" applyBorder="1" applyAlignment="1" applyProtection="1">
      <alignment vertical="top" wrapText="1"/>
      <protection locked="0"/>
    </xf>
    <xf numFmtId="0" fontId="1" fillId="2" borderId="20" xfId="0" applyFont="1" applyFill="1" applyBorder="1" applyAlignment="1" applyProtection="1">
      <alignment vertical="top" wrapText="1"/>
      <protection locked="0"/>
    </xf>
    <xf numFmtId="0" fontId="63" fillId="2" borderId="23" xfId="0" applyNumberFormat="1" applyFont="1" applyFill="1" applyBorder="1" applyAlignment="1" applyProtection="1">
      <alignment horizontal="left" vertical="top" wrapText="1"/>
      <protection locked="0"/>
    </xf>
    <xf numFmtId="0" fontId="63" fillId="2" borderId="25" xfId="0" applyNumberFormat="1" applyFont="1" applyFill="1" applyBorder="1" applyAlignment="1" applyProtection="1">
      <alignment horizontal="left" vertical="top" wrapText="1"/>
      <protection locked="0"/>
    </xf>
    <xf numFmtId="17" fontId="1" fillId="0" borderId="15" xfId="0" applyNumberFormat="1" applyFont="1" applyFill="1" applyBorder="1" applyAlignment="1" applyProtection="1">
      <alignment horizontal="right" vertical="top" wrapText="1"/>
    </xf>
    <xf numFmtId="17" fontId="1" fillId="0" borderId="27" xfId="0" applyNumberFormat="1" applyFont="1" applyFill="1" applyBorder="1" applyAlignment="1" applyProtection="1">
      <alignment horizontal="right" vertical="top" wrapText="1"/>
    </xf>
    <xf numFmtId="0" fontId="11" fillId="2" borderId="43" xfId="0" applyFont="1" applyFill="1" applyBorder="1" applyAlignment="1" applyProtection="1">
      <alignment horizontal="center"/>
    </xf>
    <xf numFmtId="0" fontId="11" fillId="2" borderId="16" xfId="0" applyFont="1" applyFill="1" applyBorder="1" applyAlignment="1" applyProtection="1">
      <alignment horizontal="center"/>
    </xf>
    <xf numFmtId="0" fontId="11" fillId="2" borderId="30" xfId="0" applyFont="1" applyFill="1" applyBorder="1" applyAlignment="1" applyProtection="1">
      <alignment horizontal="center"/>
    </xf>
    <xf numFmtId="0" fontId="7" fillId="3" borderId="0" xfId="0" applyFont="1" applyFill="1" applyBorder="1" applyAlignment="1" applyProtection="1">
      <alignment horizontal="center"/>
    </xf>
    <xf numFmtId="0" fontId="7" fillId="3" borderId="21"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0" borderId="43" xfId="0" applyNumberFormat="1" applyFont="1" applyFill="1" applyBorder="1" applyAlignment="1" applyProtection="1">
      <alignment horizontal="center" vertical="top" wrapText="1"/>
      <protection locked="0"/>
    </xf>
    <xf numFmtId="3" fontId="1" fillId="0" borderId="30"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4" fontId="13" fillId="2" borderId="43" xfId="0" applyNumberFormat="1" applyFont="1" applyFill="1" applyBorder="1" applyAlignment="1" applyProtection="1">
      <alignment horizontal="center" vertical="center" wrapText="1"/>
      <protection locked="0"/>
    </xf>
    <xf numFmtId="4" fontId="13" fillId="2" borderId="30" xfId="0" applyNumberFormat="1" applyFont="1" applyFill="1" applyBorder="1" applyAlignment="1" applyProtection="1">
      <alignment horizontal="center" vertical="center" wrapText="1"/>
      <protection locked="0"/>
    </xf>
    <xf numFmtId="0" fontId="2" fillId="2" borderId="43"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2" fillId="3" borderId="24" xfId="0" applyFont="1" applyFill="1" applyBorder="1" applyAlignment="1" applyProtection="1">
      <alignment horizontal="left" vertical="center" wrapText="1"/>
    </xf>
    <xf numFmtId="0" fontId="0" fillId="0" borderId="15" xfId="0" applyBorder="1" applyAlignment="1">
      <alignment horizontal="left" vertical="top" wrapText="1"/>
    </xf>
    <xf numFmtId="0" fontId="0" fillId="0" borderId="26" xfId="0" applyBorder="1" applyAlignment="1"/>
    <xf numFmtId="0" fontId="0" fillId="0" borderId="25" xfId="0" applyBorder="1" applyAlignment="1"/>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15" xfId="0" applyFont="1" applyBorder="1" applyAlignment="1">
      <alignment horizontal="left" vertical="top" wrapText="1"/>
    </xf>
    <xf numFmtId="0" fontId="0" fillId="0" borderId="15" xfId="0" applyBorder="1" applyAlignment="1">
      <alignment vertical="top" wrapText="1"/>
    </xf>
    <xf numFmtId="0" fontId="0" fillId="0" borderId="27" xfId="0" applyBorder="1" applyAlignment="1">
      <alignment vertical="top" wrapText="1"/>
    </xf>
    <xf numFmtId="0" fontId="0" fillId="0" borderId="0" xfId="0" applyBorder="1" applyAlignment="1"/>
    <xf numFmtId="0" fontId="0" fillId="0" borderId="24" xfId="0" applyBorder="1" applyAlignment="1"/>
    <xf numFmtId="0" fontId="0" fillId="0" borderId="15" xfId="0" applyFill="1" applyBorder="1" applyAlignment="1">
      <alignment horizontal="left" vertical="top" wrapText="1"/>
    </xf>
    <xf numFmtId="0" fontId="0" fillId="0" borderId="25" xfId="0" applyBorder="1" applyAlignment="1">
      <alignment horizontal="left" vertical="top" wrapText="1"/>
    </xf>
    <xf numFmtId="0" fontId="3" fillId="2" borderId="15" xfId="0" applyFont="1" applyFill="1" applyBorder="1" applyAlignment="1" applyProtection="1">
      <alignment horizontal="left" vertical="top" wrapText="1"/>
    </xf>
    <xf numFmtId="4" fontId="3" fillId="2" borderId="15" xfId="0" applyNumberFormat="1" applyFont="1" applyFill="1" applyBorder="1" applyAlignment="1" applyProtection="1">
      <alignment horizontal="right" vertical="top" wrapText="1"/>
    </xf>
    <xf numFmtId="0" fontId="0" fillId="0" borderId="27" xfId="0" applyBorder="1" applyAlignment="1">
      <alignment horizontal="right" vertical="top" wrapText="1"/>
    </xf>
    <xf numFmtId="0" fontId="0" fillId="0" borderId="20" xfId="0" applyBorder="1" applyAlignment="1">
      <alignment horizontal="left" vertical="top" wrapText="1"/>
    </xf>
    <xf numFmtId="0" fontId="23" fillId="0" borderId="37" xfId="0" applyFont="1" applyBorder="1" applyAlignment="1">
      <alignment horizontal="left" vertical="top" wrapText="1"/>
    </xf>
    <xf numFmtId="0" fontId="23" fillId="0" borderId="42" xfId="0" applyFont="1" applyBorder="1" applyAlignment="1">
      <alignment horizontal="left" vertical="top" wrapText="1"/>
    </xf>
    <xf numFmtId="0" fontId="23" fillId="0" borderId="76" xfId="0" applyFont="1" applyBorder="1" applyAlignment="1">
      <alignment horizontal="left" vertical="top" wrapText="1"/>
    </xf>
    <xf numFmtId="0" fontId="23" fillId="0" borderId="15" xfId="0" applyFont="1" applyBorder="1" applyAlignment="1">
      <alignment vertical="top" wrapText="1"/>
    </xf>
    <xf numFmtId="0" fontId="0" fillId="0" borderId="27" xfId="0" applyBorder="1" applyAlignment="1">
      <alignment vertical="top"/>
    </xf>
    <xf numFmtId="0" fontId="23" fillId="0" borderId="18" xfId="0" applyFont="1" applyBorder="1" applyAlignment="1">
      <alignment horizontal="left" vertical="top" wrapText="1"/>
    </xf>
    <xf numFmtId="0" fontId="23" fillId="0" borderId="21"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3" fillId="2" borderId="2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12" fillId="2" borderId="15" xfId="0" applyFont="1" applyFill="1" applyBorder="1" applyAlignment="1" applyProtection="1">
      <alignment horizontal="left" vertical="top" wrapText="1"/>
    </xf>
    <xf numFmtId="0" fontId="0" fillId="0" borderId="23" xfId="0" applyBorder="1" applyAlignment="1">
      <alignment horizontal="left" vertical="top" wrapText="1"/>
    </xf>
    <xf numFmtId="0" fontId="23" fillId="0" borderId="23" xfId="0" applyFont="1" applyBorder="1" applyAlignment="1">
      <alignment horizontal="left" vertical="top" wrapText="1"/>
    </xf>
    <xf numFmtId="0" fontId="12" fillId="2" borderId="26"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2" fillId="2" borderId="27" xfId="0" applyFont="1" applyFill="1" applyBorder="1" applyAlignment="1" applyProtection="1">
      <alignment horizontal="left" vertical="top" wrapText="1"/>
    </xf>
    <xf numFmtId="0" fontId="3" fillId="2" borderId="37" xfId="0" applyFont="1" applyFill="1" applyBorder="1" applyAlignment="1" applyProtection="1">
      <alignment horizontal="left" vertical="top" wrapText="1"/>
    </xf>
    <xf numFmtId="0" fontId="3" fillId="2" borderId="42" xfId="0" applyFont="1" applyFill="1" applyBorder="1" applyAlignment="1" applyProtection="1">
      <alignment horizontal="left" vertical="top" wrapText="1"/>
    </xf>
    <xf numFmtId="0" fontId="3" fillId="2" borderId="76" xfId="0" applyFont="1" applyFill="1" applyBorder="1" applyAlignment="1" applyProtection="1">
      <alignment horizontal="left" vertical="top" wrapText="1"/>
    </xf>
    <xf numFmtId="0" fontId="12" fillId="2" borderId="38" xfId="0" applyFont="1" applyFill="1" applyBorder="1" applyAlignment="1" applyProtection="1">
      <alignment horizontal="left" vertical="top" wrapText="1"/>
    </xf>
    <xf numFmtId="0" fontId="0" fillId="0" borderId="69" xfId="0" applyBorder="1" applyAlignment="1">
      <alignment horizontal="left" vertical="top" wrapText="1"/>
    </xf>
    <xf numFmtId="0" fontId="0" fillId="0" borderId="71" xfId="0" applyBorder="1" applyAlignment="1">
      <alignment horizontal="left" vertical="top" wrapText="1"/>
    </xf>
    <xf numFmtId="0" fontId="3" fillId="2" borderId="20" xfId="0" applyFont="1" applyFill="1" applyBorder="1" applyAlignment="1" applyProtection="1">
      <alignment horizontal="left" vertical="top" wrapText="1"/>
    </xf>
    <xf numFmtId="0" fontId="0" fillId="0" borderId="22" xfId="0" applyBorder="1" applyAlignment="1">
      <alignment horizontal="left" vertical="top" wrapText="1"/>
    </xf>
    <xf numFmtId="0" fontId="23" fillId="0" borderId="15" xfId="0" applyFont="1" applyBorder="1" applyAlignment="1">
      <alignment horizontal="left" vertical="top" wrapText="1"/>
    </xf>
    <xf numFmtId="0" fontId="23" fillId="0" borderId="1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49" fontId="12" fillId="3" borderId="22" xfId="0" applyNumberFormat="1" applyFont="1" applyFill="1" applyBorder="1" applyAlignment="1">
      <alignment horizontal="lef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21" fillId="3" borderId="0" xfId="0" applyFont="1" applyFill="1" applyBorder="1" applyAlignment="1" applyProtection="1">
      <alignment horizontal="left"/>
    </xf>
    <xf numFmtId="0" fontId="13" fillId="3" borderId="0" xfId="0" applyFont="1" applyFill="1" applyBorder="1" applyAlignment="1" applyProtection="1">
      <alignment horizontal="left"/>
    </xf>
    <xf numFmtId="0" fontId="13" fillId="3" borderId="22" xfId="0" applyFont="1" applyFill="1" applyBorder="1" applyAlignment="1" applyProtection="1">
      <alignment horizontal="left"/>
    </xf>
    <xf numFmtId="0" fontId="13" fillId="3" borderId="0" xfId="0" applyFont="1" applyFill="1" applyBorder="1" applyAlignment="1" applyProtection="1">
      <alignment horizontal="left" vertical="top" wrapText="1"/>
    </xf>
    <xf numFmtId="4" fontId="13" fillId="0" borderId="39" xfId="0" applyNumberFormat="1" applyFont="1" applyFill="1" applyBorder="1" applyAlignment="1" applyProtection="1">
      <alignment horizontal="right" vertical="top" wrapText="1"/>
    </xf>
    <xf numFmtId="0" fontId="0" fillId="0" borderId="60" xfId="0" applyBorder="1" applyAlignment="1">
      <alignment horizontal="right" vertical="top" wrapText="1"/>
    </xf>
    <xf numFmtId="4" fontId="13" fillId="0" borderId="36" xfId="0" applyNumberFormat="1" applyFont="1" applyFill="1" applyBorder="1" applyAlignment="1" applyProtection="1">
      <alignment horizontal="right" vertical="top" wrapText="1"/>
    </xf>
    <xf numFmtId="0" fontId="0" fillId="0" borderId="44" xfId="0" applyFill="1" applyBorder="1" applyAlignment="1">
      <alignment horizontal="right" vertical="top" wrapText="1"/>
    </xf>
    <xf numFmtId="0" fontId="45" fillId="2" borderId="39" xfId="0" applyFont="1" applyFill="1" applyBorder="1" applyAlignment="1" applyProtection="1">
      <alignment horizontal="left" vertical="top" wrapText="1"/>
    </xf>
    <xf numFmtId="0" fontId="0" fillId="0" borderId="60" xfId="0" applyBorder="1" applyAlignment="1">
      <alignment horizontal="left" vertical="top" wrapText="1"/>
    </xf>
    <xf numFmtId="0" fontId="8" fillId="3" borderId="0" xfId="0" applyFont="1" applyFill="1" applyBorder="1" applyAlignment="1" applyProtection="1">
      <alignment horizontal="left" vertical="center" wrapText="1"/>
    </xf>
    <xf numFmtId="0" fontId="12" fillId="2" borderId="15" xfId="0" applyFont="1" applyFill="1" applyBorder="1" applyAlignment="1" applyProtection="1">
      <alignment vertical="top" wrapText="1"/>
    </xf>
    <xf numFmtId="0" fontId="0" fillId="0" borderId="26" xfId="0" applyBorder="1" applyAlignment="1">
      <alignment vertical="top" wrapText="1"/>
    </xf>
    <xf numFmtId="0" fontId="12" fillId="2" borderId="37" xfId="0" applyFont="1" applyFill="1" applyBorder="1" applyAlignment="1" applyProtection="1">
      <alignment horizontal="left" vertical="top" wrapText="1"/>
    </xf>
    <xf numFmtId="0" fontId="12" fillId="2" borderId="42" xfId="0" applyFont="1" applyFill="1" applyBorder="1" applyAlignment="1" applyProtection="1">
      <alignment horizontal="left" vertical="top" wrapText="1"/>
    </xf>
    <xf numFmtId="0" fontId="12" fillId="2" borderId="76" xfId="0" applyFont="1" applyFill="1" applyBorder="1" applyAlignment="1" applyProtection="1">
      <alignment horizontal="left" vertical="top" wrapText="1"/>
    </xf>
    <xf numFmtId="4" fontId="3" fillId="2" borderId="38" xfId="0" applyNumberFormat="1" applyFont="1" applyFill="1" applyBorder="1" applyAlignment="1" applyProtection="1">
      <alignment horizontal="center" vertical="top" wrapText="1"/>
    </xf>
    <xf numFmtId="4" fontId="3" fillId="2" borderId="69" xfId="0" applyNumberFormat="1" applyFont="1" applyFill="1" applyBorder="1" applyAlignment="1" applyProtection="1">
      <alignment horizontal="center" vertical="top" wrapText="1"/>
    </xf>
    <xf numFmtId="0" fontId="23" fillId="0" borderId="18" xfId="0" applyFont="1" applyFill="1" applyBorder="1" applyAlignment="1">
      <alignment horizontal="left" vertical="top" wrapText="1"/>
    </xf>
    <xf numFmtId="0" fontId="0" fillId="0" borderId="64" xfId="0" applyFill="1" applyBorder="1" applyAlignment="1">
      <alignment horizontal="left" vertical="top"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2" borderId="43" xfId="0" applyFont="1" applyFill="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2" fillId="2" borderId="45" xfId="0" applyFont="1" applyFill="1" applyBorder="1" applyAlignment="1" applyProtection="1">
      <alignment horizontal="left" vertical="top" wrapText="1"/>
    </xf>
    <xf numFmtId="0" fontId="12" fillId="2" borderId="4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3" fillId="2" borderId="37" xfId="0" applyFont="1" applyFill="1" applyBorder="1" applyAlignment="1" applyProtection="1">
      <alignment horizontal="center" vertical="top" wrapText="1"/>
    </xf>
    <xf numFmtId="0" fontId="13" fillId="2" borderId="38" xfId="0" applyFont="1" applyFill="1" applyBorder="1" applyAlignment="1" applyProtection="1">
      <alignment horizontal="center" vertical="top" wrapText="1"/>
    </xf>
    <xf numFmtId="0" fontId="32" fillId="3" borderId="0" xfId="0" applyFont="1" applyFill="1" applyAlignment="1">
      <alignment horizontal="left" wrapText="1"/>
    </xf>
    <xf numFmtId="0" fontId="13" fillId="11" borderId="41" xfId="0" applyFont="1" applyFill="1" applyBorder="1" applyAlignment="1" applyProtection="1">
      <alignment horizontal="left" vertical="center" wrapText="1"/>
    </xf>
    <xf numFmtId="0" fontId="13" fillId="11" borderId="0" xfId="0" applyFont="1" applyFill="1" applyBorder="1" applyAlignment="1" applyProtection="1">
      <alignment horizontal="left" vertical="center" wrapText="1"/>
    </xf>
    <xf numFmtId="0" fontId="46" fillId="0" borderId="39" xfId="0" applyFont="1" applyBorder="1" applyAlignment="1">
      <alignment horizontal="left" vertical="top" wrapText="1"/>
    </xf>
    <xf numFmtId="0" fontId="46" fillId="0" borderId="57" xfId="0" applyFont="1" applyBorder="1" applyAlignment="1">
      <alignment horizontal="left" vertical="top" wrapText="1"/>
    </xf>
    <xf numFmtId="0" fontId="46" fillId="0" borderId="60" xfId="0" applyFont="1" applyBorder="1" applyAlignment="1">
      <alignment horizontal="left" vertical="top" wrapText="1"/>
    </xf>
    <xf numFmtId="0" fontId="12" fillId="2" borderId="11" xfId="0" applyFont="1" applyFill="1" applyBorder="1" applyAlignment="1" applyProtection="1">
      <alignment horizontal="center" vertical="top" wrapText="1"/>
    </xf>
    <xf numFmtId="0" fontId="12" fillId="2" borderId="29" xfId="0" applyFont="1" applyFill="1" applyBorder="1" applyAlignment="1" applyProtection="1">
      <alignment horizontal="left" vertical="top" wrapText="1"/>
    </xf>
    <xf numFmtId="0" fontId="12" fillId="2" borderId="56" xfId="0" applyFont="1" applyFill="1" applyBorder="1" applyAlignment="1" applyProtection="1">
      <alignment horizontal="left" vertical="top" wrapText="1"/>
    </xf>
    <xf numFmtId="0" fontId="23" fillId="0" borderId="64" xfId="0" applyFont="1" applyBorder="1" applyAlignment="1">
      <alignment horizontal="left" vertical="top" wrapText="1"/>
    </xf>
    <xf numFmtId="0" fontId="23" fillId="0" borderId="19" xfId="0" applyFont="1" applyBorder="1" applyAlignment="1">
      <alignment horizontal="left" vertical="top" wrapText="1"/>
    </xf>
    <xf numFmtId="0" fontId="23" fillId="0" borderId="0" xfId="0" applyFont="1" applyBorder="1" applyAlignment="1">
      <alignment horizontal="left" vertical="top" wrapText="1"/>
    </xf>
    <xf numFmtId="0" fontId="23" fillId="0" borderId="68" xfId="0" applyFont="1" applyBorder="1" applyAlignment="1">
      <alignment horizontal="left" vertical="top" wrapText="1"/>
    </xf>
    <xf numFmtId="0" fontId="12" fillId="2" borderId="11" xfId="0" applyFont="1" applyFill="1" applyBorder="1" applyAlignment="1" applyProtection="1">
      <alignment horizontal="left" vertical="top" wrapText="1"/>
    </xf>
    <xf numFmtId="0" fontId="3" fillId="2" borderId="73" xfId="0" applyFont="1" applyFill="1" applyBorder="1" applyAlignment="1" applyProtection="1">
      <alignment horizontal="left" vertical="top" wrapText="1"/>
    </xf>
    <xf numFmtId="0" fontId="3" fillId="2" borderId="41" xfId="0" applyFont="1" applyFill="1" applyBorder="1" applyAlignment="1" applyProtection="1">
      <alignment horizontal="left" vertical="top" wrapText="1"/>
    </xf>
    <xf numFmtId="0" fontId="13" fillId="11" borderId="16" xfId="0" applyFont="1" applyFill="1" applyBorder="1" applyAlignment="1" applyProtection="1">
      <alignment horizontal="left" vertical="top" wrapText="1"/>
    </xf>
    <xf numFmtId="0" fontId="13" fillId="11" borderId="19" xfId="0" applyFont="1" applyFill="1" applyBorder="1" applyAlignment="1" applyProtection="1">
      <alignment horizontal="left" vertical="top" wrapText="1"/>
    </xf>
    <xf numFmtId="0" fontId="13" fillId="11" borderId="34" xfId="0" applyFont="1" applyFill="1" applyBorder="1" applyAlignment="1" applyProtection="1">
      <alignment horizontal="left" vertical="top" wrapText="1"/>
    </xf>
    <xf numFmtId="0" fontId="13" fillId="11" borderId="67" xfId="0" applyFont="1" applyFill="1" applyBorder="1" applyAlignment="1" applyProtection="1">
      <alignment horizontal="left" vertical="top" wrapText="1"/>
    </xf>
    <xf numFmtId="0" fontId="23" fillId="0" borderId="43"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31" xfId="0" applyFont="1" applyFill="1" applyBorder="1" applyAlignment="1">
      <alignment horizontal="left" vertical="top" wrapText="1"/>
    </xf>
    <xf numFmtId="0" fontId="23" fillId="0" borderId="17" xfId="0" applyFont="1" applyFill="1" applyBorder="1" applyAlignment="1">
      <alignment horizontal="left" vertical="top" wrapText="1"/>
    </xf>
    <xf numFmtId="0" fontId="12" fillId="3" borderId="0" xfId="0" applyFont="1" applyFill="1" applyBorder="1" applyAlignment="1" applyProtection="1">
      <alignment horizontal="center"/>
    </xf>
    <xf numFmtId="0" fontId="13" fillId="2" borderId="31"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29" fillId="0" borderId="52" xfId="0" applyFont="1" applyBorder="1" applyAlignment="1">
      <alignment horizontal="left" vertical="top" wrapText="1"/>
    </xf>
    <xf numFmtId="0" fontId="12" fillId="2" borderId="41" xfId="0" applyFont="1" applyFill="1" applyBorder="1" applyAlignment="1" applyProtection="1">
      <alignment horizontal="center" vertical="top" wrapText="1"/>
    </xf>
    <xf numFmtId="0" fontId="12" fillId="2" borderId="28" xfId="0" applyFont="1" applyFill="1" applyBorder="1" applyAlignment="1" applyProtection="1">
      <alignment horizontal="center" vertical="top" wrapText="1"/>
    </xf>
    <xf numFmtId="0" fontId="23" fillId="0" borderId="11" xfId="0" applyFont="1" applyBorder="1" applyAlignment="1">
      <alignment horizontal="left" vertical="top" wrapText="1"/>
    </xf>
    <xf numFmtId="0" fontId="23" fillId="0" borderId="11" xfId="0" applyFont="1" applyBorder="1" applyAlignment="1">
      <alignment horizontal="center" vertical="top" wrapText="1"/>
    </xf>
    <xf numFmtId="0" fontId="48" fillId="11" borderId="29" xfId="0" applyFont="1" applyFill="1" applyBorder="1" applyAlignment="1">
      <alignment horizontal="left" vertical="center" wrapText="1"/>
    </xf>
    <xf numFmtId="0" fontId="48" fillId="11" borderId="52" xfId="0" applyFont="1" applyFill="1" applyBorder="1" applyAlignment="1">
      <alignment horizontal="left" vertical="center" wrapText="1"/>
    </xf>
    <xf numFmtId="0" fontId="46" fillId="0" borderId="11" xfId="0" applyFont="1" applyBorder="1" applyAlignment="1">
      <alignment horizontal="left" vertical="top" wrapText="1"/>
    </xf>
    <xf numFmtId="0" fontId="12" fillId="2" borderId="19" xfId="0" applyFont="1" applyFill="1" applyBorder="1" applyAlignment="1" applyProtection="1">
      <alignment horizontal="left" vertical="top" wrapText="1"/>
    </xf>
    <xf numFmtId="0" fontId="12" fillId="2" borderId="20" xfId="0" applyFont="1" applyFill="1" applyBorder="1" applyAlignment="1" applyProtection="1">
      <alignment horizontal="left" vertical="top" wrapText="1"/>
    </xf>
    <xf numFmtId="0" fontId="46" fillId="0" borderId="11" xfId="0" applyFont="1" applyFill="1" applyBorder="1" applyAlignment="1">
      <alignment horizontal="left" vertical="top" wrapText="1"/>
    </xf>
    <xf numFmtId="0" fontId="46" fillId="0" borderId="56" xfId="0" applyFont="1" applyFill="1" applyBorder="1" applyAlignment="1">
      <alignment horizontal="left" vertical="top" wrapText="1"/>
    </xf>
    <xf numFmtId="0" fontId="32" fillId="3" borderId="0" xfId="0" applyFont="1" applyFill="1" applyAlignment="1">
      <alignment horizontal="left"/>
    </xf>
    <xf numFmtId="0" fontId="34" fillId="3" borderId="0" xfId="0" applyFont="1" applyFill="1" applyAlignment="1">
      <alignment horizontal="left"/>
    </xf>
    <xf numFmtId="0" fontId="62" fillId="0" borderId="11" xfId="0" applyFont="1" applyBorder="1" applyAlignment="1">
      <alignment horizontal="left" vertical="top" wrapText="1"/>
    </xf>
    <xf numFmtId="0" fontId="46" fillId="0" borderId="11" xfId="0" applyFont="1" applyFill="1" applyBorder="1" applyAlignment="1">
      <alignment horizontal="center" vertical="top" wrapText="1"/>
    </xf>
    <xf numFmtId="0" fontId="12" fillId="2" borderId="18" xfId="0" applyFont="1" applyFill="1" applyBorder="1" applyAlignment="1" applyProtection="1">
      <alignment horizontal="left" vertical="top" wrapText="1"/>
    </xf>
    <xf numFmtId="0" fontId="12" fillId="2" borderId="15" xfId="0" applyFont="1" applyFill="1" applyBorder="1" applyAlignment="1">
      <alignment horizontal="center" vertical="top"/>
    </xf>
    <xf numFmtId="0" fontId="12" fillId="2" borderId="26" xfId="0" applyFont="1" applyFill="1" applyBorder="1" applyAlignment="1">
      <alignment horizontal="center" vertical="top"/>
    </xf>
    <xf numFmtId="0" fontId="12" fillId="2" borderId="27" xfId="0" applyFont="1" applyFill="1" applyBorder="1" applyAlignment="1">
      <alignment horizontal="center" vertical="top"/>
    </xf>
    <xf numFmtId="0" fontId="12" fillId="2" borderId="22"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2" fillId="2" borderId="25"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2" fillId="2" borderId="24" xfId="0" applyFont="1" applyFill="1" applyBorder="1" applyAlignment="1" applyProtection="1">
      <alignment horizontal="left" vertical="top" wrapText="1"/>
    </xf>
    <xf numFmtId="0" fontId="12" fillId="0" borderId="18" xfId="0" applyFont="1" applyFill="1" applyBorder="1" applyAlignment="1" applyProtection="1">
      <alignment horizontal="left" vertical="top" wrapText="1"/>
    </xf>
    <xf numFmtId="0" fontId="12" fillId="0" borderId="19"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22" xfId="0" applyFont="1" applyFill="1" applyBorder="1" applyAlignment="1" applyProtection="1">
      <alignment horizontal="left" vertical="top" wrapText="1"/>
    </xf>
    <xf numFmtId="0" fontId="12" fillId="0" borderId="23" xfId="0" applyFont="1" applyFill="1" applyBorder="1" applyAlignment="1" applyProtection="1">
      <alignment horizontal="left" vertical="top" wrapText="1"/>
    </xf>
    <xf numFmtId="0" fontId="12" fillId="0" borderId="24" xfId="0" applyFont="1" applyFill="1" applyBorder="1" applyAlignment="1" applyProtection="1">
      <alignment horizontal="left" vertical="top" wrapText="1"/>
    </xf>
    <xf numFmtId="0" fontId="12" fillId="0" borderId="25" xfId="0" applyFont="1" applyFill="1" applyBorder="1" applyAlignment="1" applyProtection="1">
      <alignment horizontal="left" vertical="top" wrapText="1"/>
    </xf>
    <xf numFmtId="0" fontId="12" fillId="2" borderId="20" xfId="0" applyFont="1" applyFill="1" applyBorder="1" applyAlignment="1">
      <alignment horizontal="center" vertical="top"/>
    </xf>
    <xf numFmtId="0" fontId="12" fillId="2" borderId="22" xfId="0" applyFont="1" applyFill="1" applyBorder="1" applyAlignment="1">
      <alignment horizontal="center" vertical="top"/>
    </xf>
    <xf numFmtId="0" fontId="23" fillId="0" borderId="20" xfId="0" applyFont="1" applyBorder="1" applyAlignment="1">
      <alignment horizontal="left" vertical="top" wrapText="1"/>
    </xf>
    <xf numFmtId="0" fontId="23" fillId="0" borderId="22" xfId="0" applyFont="1" applyBorder="1" applyAlignment="1">
      <alignment horizontal="left" vertical="top" wrapText="1"/>
    </xf>
    <xf numFmtId="0" fontId="1" fillId="2" borderId="43"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8" fillId="0" borderId="19" xfId="0" applyFont="1" applyFill="1" applyBorder="1" applyAlignment="1" applyProtection="1">
      <alignment horizontal="left" vertical="top" wrapText="1"/>
    </xf>
    <xf numFmtId="0" fontId="1" fillId="2" borderId="18" xfId="0" applyFont="1" applyFill="1" applyBorder="1" applyAlignment="1" applyProtection="1">
      <alignment horizontal="left" vertical="top" wrapText="1"/>
    </xf>
    <xf numFmtId="0" fontId="1" fillId="2" borderId="20" xfId="0" applyFont="1" applyFill="1" applyBorder="1" applyAlignment="1" applyProtection="1">
      <alignment horizontal="left" vertical="top" wrapText="1"/>
    </xf>
    <xf numFmtId="0" fontId="23" fillId="0" borderId="65" xfId="0" applyFont="1" applyBorder="1" applyAlignment="1">
      <alignment horizontal="left" vertical="top" wrapText="1"/>
    </xf>
    <xf numFmtId="0" fontId="23" fillId="0" borderId="66" xfId="0" applyFont="1" applyBorder="1" applyAlignment="1">
      <alignment horizontal="left" vertical="top" wrapText="1"/>
    </xf>
    <xf numFmtId="0" fontId="1" fillId="2" borderId="43"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22" fillId="2" borderId="43" xfId="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23" fillId="0" borderId="25" xfId="0" applyFont="1" applyBorder="1" applyAlignment="1">
      <alignment horizontal="left" vertical="top"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3" fillId="0" borderId="43" xfId="0" applyFont="1" applyBorder="1" applyAlignment="1">
      <alignment horizontal="left" vertical="top" wrapText="1"/>
    </xf>
    <xf numFmtId="0" fontId="23" fillId="0" borderId="30" xfId="0" applyFont="1" applyBorder="1" applyAlignment="1">
      <alignment horizontal="left" vertical="top"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9" fillId="3" borderId="0" xfId="0" applyFont="1" applyFill="1" applyBorder="1" applyAlignment="1" applyProtection="1">
      <alignment horizontal="left" vertical="top" wrapText="1"/>
    </xf>
    <xf numFmtId="0" fontId="8" fillId="3" borderId="19" xfId="0" applyFont="1" applyFill="1" applyBorder="1" applyAlignment="1" applyProtection="1">
      <alignment horizontal="center" wrapText="1"/>
    </xf>
    <xf numFmtId="0" fontId="23" fillId="2" borderId="15" xfId="0" applyFont="1" applyFill="1" applyBorder="1" applyAlignment="1">
      <alignment horizontal="center" vertical="top"/>
    </xf>
    <xf numFmtId="0" fontId="23" fillId="2" borderId="27" xfId="0" applyFont="1" applyFill="1" applyBorder="1" applyAlignment="1">
      <alignment horizontal="center" vertical="top"/>
    </xf>
    <xf numFmtId="0" fontId="1" fillId="2" borderId="21" xfId="0" applyFont="1" applyFill="1" applyBorder="1" applyAlignment="1" applyProtection="1">
      <alignment horizontal="left" vertical="top" wrapText="1"/>
    </xf>
    <xf numFmtId="0" fontId="1" fillId="2" borderId="22" xfId="0" applyFont="1" applyFill="1" applyBorder="1" applyAlignment="1" applyProtection="1">
      <alignment horizontal="left" vertical="top" wrapText="1"/>
    </xf>
    <xf numFmtId="0" fontId="23" fillId="2" borderId="26" xfId="0" applyFont="1" applyFill="1" applyBorder="1" applyAlignment="1">
      <alignment horizontal="center" vertical="top"/>
    </xf>
    <xf numFmtId="0" fontId="1" fillId="2" borderId="19"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2" fillId="0" borderId="15" xfId="0" applyFont="1" applyFill="1" applyBorder="1" applyAlignment="1" applyProtection="1">
      <alignment horizontal="center" vertical="top" wrapText="1"/>
    </xf>
    <xf numFmtId="0" fontId="12" fillId="0" borderId="26" xfId="0" applyFont="1" applyFill="1" applyBorder="1" applyAlignment="1" applyProtection="1">
      <alignment horizontal="center" vertical="top" wrapText="1"/>
    </xf>
    <xf numFmtId="0" fontId="1" fillId="3" borderId="56" xfId="0" applyFont="1" applyFill="1" applyBorder="1" applyAlignment="1" applyProtection="1">
      <alignment horizontal="center" vertical="center" wrapText="1"/>
    </xf>
    <xf numFmtId="0" fontId="1" fillId="3" borderId="58" xfId="0" applyFont="1" applyFill="1" applyBorder="1" applyAlignment="1" applyProtection="1">
      <alignment horizontal="center" vertical="center" wrapText="1"/>
    </xf>
    <xf numFmtId="0" fontId="1" fillId="3" borderId="61" xfId="0" applyFont="1" applyFill="1" applyBorder="1" applyAlignment="1" applyProtection="1">
      <alignment horizontal="center" vertical="center" wrapText="1"/>
    </xf>
    <xf numFmtId="0" fontId="1" fillId="2" borderId="55" xfId="0" applyFont="1" applyFill="1" applyBorder="1" applyAlignment="1" applyProtection="1">
      <alignment horizontal="center" vertical="center" wrapText="1"/>
    </xf>
    <xf numFmtId="0" fontId="1" fillId="2" borderId="61" xfId="0" applyFont="1" applyFill="1" applyBorder="1" applyAlignment="1" applyProtection="1">
      <alignment horizontal="center" vertical="center" wrapText="1"/>
    </xf>
    <xf numFmtId="0" fontId="1" fillId="3" borderId="34" xfId="0" applyFont="1" applyFill="1" applyBorder="1" applyAlignment="1" applyProtection="1">
      <alignment horizontal="left" vertical="top" wrapText="1"/>
    </xf>
    <xf numFmtId="0" fontId="1" fillId="3" borderId="55" xfId="0" applyFont="1" applyFill="1" applyBorder="1" applyAlignment="1" applyProtection="1">
      <alignment horizontal="left" vertical="top" wrapText="1"/>
    </xf>
    <xf numFmtId="0" fontId="1" fillId="3" borderId="28" xfId="0" applyFont="1" applyFill="1" applyBorder="1" applyAlignment="1" applyProtection="1">
      <alignment horizontal="left" vertical="top" wrapText="1"/>
    </xf>
    <xf numFmtId="0" fontId="1" fillId="3" borderId="61" xfId="0" applyFont="1" applyFill="1" applyBorder="1" applyAlignment="1" applyProtection="1">
      <alignment horizontal="left" vertical="top" wrapText="1"/>
    </xf>
    <xf numFmtId="0" fontId="23" fillId="0" borderId="39" xfId="0" applyFont="1" applyBorder="1" applyAlignment="1">
      <alignment horizontal="left" vertical="top" wrapText="1"/>
    </xf>
    <xf numFmtId="0" fontId="23" fillId="0" borderId="60" xfId="0" applyFont="1" applyBorder="1" applyAlignment="1">
      <alignment horizontal="left" vertical="top" wrapText="1"/>
    </xf>
    <xf numFmtId="0" fontId="1" fillId="2" borderId="34"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12" fillId="3" borderId="34" xfId="0" applyFont="1" applyFill="1" applyBorder="1" applyAlignment="1">
      <alignment horizontal="left" vertical="top" wrapText="1"/>
    </xf>
    <xf numFmtId="0" fontId="12" fillId="3" borderId="67" xfId="0" applyFont="1" applyFill="1" applyBorder="1" applyAlignment="1">
      <alignment horizontal="left" vertical="top" wrapText="1"/>
    </xf>
    <xf numFmtId="0" fontId="12" fillId="3" borderId="41"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68" xfId="0" applyFont="1" applyFill="1" applyBorder="1" applyAlignment="1">
      <alignment horizontal="left" vertical="top" wrapText="1"/>
    </xf>
    <xf numFmtId="0" fontId="1" fillId="11" borderId="11" xfId="0" applyFont="1" applyFill="1" applyBorder="1" applyAlignment="1" applyProtection="1">
      <alignment horizontal="left" vertical="center" wrapText="1"/>
    </xf>
    <xf numFmtId="0" fontId="1" fillId="2" borderId="11"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56" xfId="0" applyFont="1" applyFill="1" applyBorder="1" applyAlignment="1" applyProtection="1">
      <alignment horizontal="left" vertical="top" wrapText="1"/>
    </xf>
    <xf numFmtId="0" fontId="1" fillId="2" borderId="34"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1" fillId="2" borderId="28" xfId="0" applyFont="1" applyFill="1" applyBorder="1" applyAlignment="1" applyProtection="1">
      <alignment horizontal="left" vertical="center" wrapText="1"/>
    </xf>
    <xf numFmtId="0" fontId="1" fillId="2" borderId="61" xfId="0" applyFont="1" applyFill="1" applyBorder="1" applyAlignment="1" applyProtection="1">
      <alignment horizontal="left" vertical="center" wrapText="1"/>
    </xf>
    <xf numFmtId="0" fontId="23" fillId="3" borderId="11" xfId="0" applyFont="1" applyFill="1" applyBorder="1" applyAlignment="1">
      <alignment horizontal="left" vertical="top" wrapText="1"/>
    </xf>
    <xf numFmtId="0" fontId="1" fillId="3" borderId="55" xfId="0" applyFont="1" applyFill="1" applyBorder="1" applyAlignment="1" applyProtection="1">
      <alignment horizontal="center" vertical="center" wrapText="1"/>
    </xf>
    <xf numFmtId="0" fontId="23" fillId="0" borderId="16" xfId="0" applyFont="1" applyBorder="1"/>
    <xf numFmtId="0" fontId="23" fillId="0" borderId="30" xfId="0" applyFont="1" applyBorder="1"/>
    <xf numFmtId="0" fontId="34" fillId="3" borderId="19" xfId="0" applyFont="1" applyFill="1" applyBorder="1" applyAlignment="1">
      <alignment horizontal="center"/>
    </xf>
    <xf numFmtId="0" fontId="8" fillId="3" borderId="0" xfId="0" applyFont="1" applyFill="1" applyBorder="1" applyAlignment="1" applyProtection="1">
      <alignment horizontal="center" wrapText="1"/>
    </xf>
    <xf numFmtId="0" fontId="2" fillId="11" borderId="37" xfId="0" applyFont="1" applyFill="1" applyBorder="1" applyAlignment="1" applyProtection="1">
      <alignment horizontal="center" vertical="center" wrapText="1"/>
    </xf>
    <xf numFmtId="0" fontId="2" fillId="11" borderId="7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3" borderId="70" xfId="0" applyFont="1" applyFill="1" applyBorder="1" applyAlignment="1" applyProtection="1">
      <alignment horizontal="left" vertical="top" wrapText="1"/>
    </xf>
    <xf numFmtId="0" fontId="1" fillId="3" borderId="57" xfId="0" applyFont="1" applyFill="1" applyBorder="1" applyAlignment="1" applyProtection="1">
      <alignment horizontal="left" vertical="top" wrapText="1"/>
    </xf>
    <xf numFmtId="0" fontId="1" fillId="3" borderId="60" xfId="0" applyFont="1" applyFill="1" applyBorder="1" applyAlignment="1" applyProtection="1">
      <alignment horizontal="left" vertical="top" wrapText="1"/>
    </xf>
    <xf numFmtId="0" fontId="29" fillId="0" borderId="15" xfId="0" applyFont="1" applyFill="1" applyBorder="1" applyAlignment="1">
      <alignment horizontal="left" vertical="top" wrapText="1"/>
    </xf>
    <xf numFmtId="0" fontId="29" fillId="0" borderId="27" xfId="0" applyFont="1" applyFill="1" applyBorder="1" applyAlignment="1">
      <alignment horizontal="left" vertical="top" wrapText="1"/>
    </xf>
    <xf numFmtId="0" fontId="35" fillId="4" borderId="1" xfId="0" applyFont="1" applyFill="1" applyBorder="1" applyAlignment="1">
      <alignment horizontal="center"/>
    </xf>
    <xf numFmtId="0" fontId="27" fillId="0" borderId="43" xfId="0" applyFont="1" applyFill="1" applyBorder="1" applyAlignment="1">
      <alignment horizontal="center"/>
    </xf>
    <xf numFmtId="0" fontId="27" fillId="0" borderId="54" xfId="0" applyFont="1" applyFill="1" applyBorder="1" applyAlignment="1">
      <alignment horizontal="center"/>
    </xf>
    <xf numFmtId="0" fontId="30" fillId="3" borderId="24" xfId="0" applyFont="1" applyFill="1" applyBorder="1"/>
    <xf numFmtId="0" fontId="35" fillId="4" borderId="15" xfId="0" applyFont="1" applyFill="1" applyBorder="1" applyAlignment="1">
      <alignment horizontal="center"/>
    </xf>
    <xf numFmtId="0" fontId="29" fillId="0" borderId="26" xfId="0" applyFont="1" applyFill="1" applyBorder="1" applyAlignment="1">
      <alignment horizontal="left" vertical="top" wrapText="1"/>
    </xf>
    <xf numFmtId="0" fontId="29" fillId="0" borderId="39" xfId="0" applyFont="1" applyFill="1" applyBorder="1" applyAlignment="1">
      <alignment horizontal="left" vertical="top" wrapText="1"/>
    </xf>
    <xf numFmtId="0" fontId="29" fillId="0" borderId="57" xfId="0" applyFont="1" applyFill="1" applyBorder="1" applyAlignment="1">
      <alignment horizontal="left" vertical="top" wrapText="1"/>
    </xf>
    <xf numFmtId="0" fontId="29" fillId="0" borderId="18" xfId="0" applyFont="1" applyFill="1" applyBorder="1" applyAlignment="1">
      <alignment horizontal="left" vertical="top" wrapText="1"/>
    </xf>
    <xf numFmtId="0" fontId="29" fillId="0" borderId="21" xfId="0" applyFont="1" applyFill="1" applyBorder="1" applyAlignment="1">
      <alignment horizontal="left" vertical="top" wrapText="1"/>
    </xf>
    <xf numFmtId="0" fontId="29" fillId="0" borderId="23" xfId="0" applyFont="1" applyFill="1" applyBorder="1" applyAlignment="1">
      <alignment horizontal="left" vertical="top" wrapText="1"/>
    </xf>
    <xf numFmtId="0" fontId="23" fillId="0" borderId="23" xfId="0" applyFont="1" applyFill="1" applyBorder="1" applyAlignment="1">
      <alignment horizontal="left" vertical="top" wrapText="1"/>
    </xf>
    <xf numFmtId="0" fontId="55" fillId="9" borderId="29" xfId="0" applyFont="1" applyFill="1" applyBorder="1" applyAlignment="1" applyProtection="1">
      <alignment horizontal="center" vertical="center" wrapText="1"/>
    </xf>
    <xf numFmtId="0" fontId="55" fillId="9" borderId="56" xfId="0" applyFont="1" applyFill="1" applyBorder="1" applyAlignment="1" applyProtection="1">
      <alignment horizontal="center" vertical="center" wrapText="1"/>
    </xf>
    <xf numFmtId="0" fontId="59" fillId="6" borderId="29" xfId="2" applyFont="1" applyBorder="1" applyAlignment="1" applyProtection="1">
      <alignment horizontal="center" vertical="center"/>
      <protection locked="0"/>
    </xf>
    <xf numFmtId="0" fontId="59" fillId="6" borderId="56" xfId="2" applyFont="1" applyBorder="1" applyAlignment="1" applyProtection="1">
      <alignment horizontal="center" vertical="center"/>
      <protection locked="0"/>
    </xf>
    <xf numFmtId="0" fontId="59" fillId="10" borderId="29" xfId="2" applyFont="1" applyFill="1" applyBorder="1" applyAlignment="1" applyProtection="1">
      <alignment horizontal="center" vertical="center"/>
      <protection locked="0"/>
    </xf>
    <xf numFmtId="0" fontId="59" fillId="10" borderId="56" xfId="2" applyFont="1" applyFill="1" applyBorder="1" applyAlignment="1" applyProtection="1">
      <alignment horizontal="center" vertical="center"/>
      <protection locked="0"/>
    </xf>
    <xf numFmtId="0" fontId="37" fillId="6" borderId="29" xfId="2" applyBorder="1" applyAlignment="1" applyProtection="1">
      <alignment horizontal="center" vertical="center" wrapText="1"/>
      <protection locked="0"/>
    </xf>
    <xf numFmtId="0" fontId="37" fillId="6" borderId="52" xfId="2" applyBorder="1" applyAlignment="1" applyProtection="1">
      <alignment horizontal="center" vertical="center" wrapText="1"/>
      <protection locked="0"/>
    </xf>
    <xf numFmtId="0" fontId="37" fillId="6" borderId="53" xfId="2" applyBorder="1" applyAlignment="1" applyProtection="1">
      <alignment horizontal="center" vertical="center" wrapText="1"/>
      <protection locked="0"/>
    </xf>
    <xf numFmtId="0" fontId="37" fillId="10" borderId="51" xfId="2" applyFill="1" applyBorder="1" applyAlignment="1" applyProtection="1">
      <alignment horizontal="center" vertical="center" wrapText="1"/>
      <protection locked="0"/>
    </xf>
    <xf numFmtId="0" fontId="37" fillId="10" borderId="52" xfId="2" applyFill="1" applyBorder="1" applyAlignment="1" applyProtection="1">
      <alignment horizontal="center" vertical="center" wrapText="1"/>
      <protection locked="0"/>
    </xf>
    <xf numFmtId="0" fontId="37" fillId="10" borderId="53" xfId="2" applyFill="1" applyBorder="1" applyAlignment="1" applyProtection="1">
      <alignment horizontal="center" vertical="center" wrapText="1"/>
      <protection locked="0"/>
    </xf>
    <xf numFmtId="0" fontId="37" fillId="10" borderId="29" xfId="2" applyFill="1" applyBorder="1" applyAlignment="1" applyProtection="1">
      <alignment horizontal="center" vertical="center" wrapText="1"/>
      <protection locked="0"/>
    </xf>
    <xf numFmtId="0" fontId="37" fillId="10" borderId="29" xfId="2" applyFill="1" applyBorder="1" applyAlignment="1" applyProtection="1">
      <alignment horizontal="left" vertical="center" wrapText="1"/>
      <protection locked="0"/>
    </xf>
    <xf numFmtId="0" fontId="37" fillId="10" borderId="52" xfId="2" applyFill="1" applyBorder="1" applyAlignment="1" applyProtection="1">
      <alignment horizontal="left" vertical="center" wrapText="1"/>
      <protection locked="0"/>
    </xf>
    <xf numFmtId="0" fontId="37" fillId="10" borderId="53" xfId="2" applyFill="1" applyBorder="1" applyAlignment="1" applyProtection="1">
      <alignment horizontal="left" vertical="center" wrapText="1"/>
      <protection locked="0"/>
    </xf>
    <xf numFmtId="0" fontId="0" fillId="0" borderId="39"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8" borderId="43" xfId="0" applyFill="1" applyBorder="1" applyAlignment="1" applyProtection="1">
      <alignment horizontal="center" vertical="center"/>
    </xf>
    <xf numFmtId="0" fontId="0" fillId="8" borderId="16" xfId="0" applyFill="1" applyBorder="1" applyAlignment="1" applyProtection="1">
      <alignment horizontal="center" vertical="center"/>
    </xf>
    <xf numFmtId="0" fontId="0" fillId="8" borderId="30" xfId="0" applyFill="1" applyBorder="1" applyAlignment="1" applyProtection="1">
      <alignment horizontal="center" vertical="center"/>
    </xf>
    <xf numFmtId="0" fontId="0" fillId="8" borderId="39" xfId="0" applyFill="1" applyBorder="1" applyAlignment="1" applyProtection="1">
      <alignment horizontal="left" vertical="center" wrapText="1"/>
    </xf>
    <xf numFmtId="0" fontId="0" fillId="8" borderId="60" xfId="0" applyFill="1" applyBorder="1" applyAlignment="1" applyProtection="1">
      <alignment horizontal="left" vertical="center" wrapText="1"/>
    </xf>
    <xf numFmtId="0" fontId="55" fillId="9" borderId="40" xfId="0" applyFont="1" applyFill="1" applyBorder="1" applyAlignment="1" applyProtection="1">
      <alignment horizontal="center" vertical="center"/>
    </xf>
    <xf numFmtId="0" fontId="55" fillId="9" borderId="49" xfId="0" applyFont="1" applyFill="1" applyBorder="1" applyAlignment="1" applyProtection="1">
      <alignment horizontal="center" vertical="center"/>
    </xf>
    <xf numFmtId="0" fontId="55" fillId="9" borderId="50" xfId="0" applyFont="1" applyFill="1" applyBorder="1" applyAlignment="1" applyProtection="1">
      <alignment horizontal="center" vertical="center"/>
    </xf>
    <xf numFmtId="0" fontId="0" fillId="0" borderId="39"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8" borderId="62" xfId="0" applyFill="1" applyBorder="1" applyAlignment="1" applyProtection="1">
      <alignment horizontal="center" vertical="center"/>
    </xf>
    <xf numFmtId="0" fontId="0" fillId="8" borderId="63" xfId="0" applyFill="1" applyBorder="1" applyAlignment="1" applyProtection="1">
      <alignment horizontal="center" vertical="center"/>
    </xf>
    <xf numFmtId="0" fontId="0" fillId="8" borderId="17" xfId="0" applyFill="1" applyBorder="1" applyAlignment="1" applyProtection="1">
      <alignment horizontal="center" vertical="center"/>
    </xf>
    <xf numFmtId="0" fontId="37" fillId="10" borderId="39" xfId="2" applyFill="1" applyBorder="1" applyAlignment="1" applyProtection="1">
      <alignment horizontal="center" vertical="center"/>
      <protection locked="0"/>
    </xf>
    <xf numFmtId="0" fontId="37" fillId="10" borderId="60" xfId="2" applyFill="1" applyBorder="1" applyAlignment="1" applyProtection="1">
      <alignment horizontal="center" vertical="center"/>
      <protection locked="0"/>
    </xf>
    <xf numFmtId="0" fontId="37" fillId="10" borderId="36" xfId="2" applyFill="1" applyBorder="1" applyAlignment="1" applyProtection="1">
      <alignment horizontal="center" vertical="center"/>
      <protection locked="0"/>
    </xf>
    <xf numFmtId="0" fontId="37" fillId="10" borderId="44" xfId="2" applyFill="1" applyBorder="1" applyAlignment="1" applyProtection="1">
      <alignment horizontal="center" vertical="center"/>
      <protection locked="0"/>
    </xf>
    <xf numFmtId="0" fontId="0" fillId="8" borderId="39" xfId="0" applyFill="1" applyBorder="1" applyAlignment="1" applyProtection="1">
      <alignment horizontal="center" vertical="center" wrapText="1"/>
    </xf>
    <xf numFmtId="0" fontId="0" fillId="8" borderId="57" xfId="0" applyFill="1" applyBorder="1" applyAlignment="1" applyProtection="1">
      <alignment horizontal="center" vertical="center" wrapText="1"/>
    </xf>
    <xf numFmtId="0" fontId="0" fillId="8" borderId="60" xfId="0" applyFill="1" applyBorder="1" applyAlignment="1" applyProtection="1">
      <alignment horizontal="center" vertical="center" wrapText="1"/>
    </xf>
    <xf numFmtId="10" fontId="37" fillId="10" borderId="29" xfId="2" applyNumberFormat="1" applyFill="1" applyBorder="1" applyAlignment="1" applyProtection="1">
      <alignment horizontal="center" vertical="center"/>
      <protection locked="0"/>
    </xf>
    <xf numFmtId="10" fontId="37" fillId="10" borderId="56" xfId="2" applyNumberFormat="1" applyFill="1" applyBorder="1" applyAlignment="1" applyProtection="1">
      <alignment horizontal="center" vertical="center"/>
      <protection locked="0"/>
    </xf>
    <xf numFmtId="0" fontId="37" fillId="6" borderId="39" xfId="2" applyBorder="1" applyAlignment="1" applyProtection="1">
      <alignment horizontal="center" vertical="center"/>
      <protection locked="0"/>
    </xf>
    <xf numFmtId="0" fontId="37" fillId="6" borderId="60" xfId="2" applyBorder="1" applyAlignment="1" applyProtection="1">
      <alignment horizontal="center" vertical="center"/>
      <protection locked="0"/>
    </xf>
    <xf numFmtId="0" fontId="37" fillId="7" borderId="39" xfId="2" applyFill="1" applyBorder="1" applyAlignment="1" applyProtection="1">
      <alignment horizontal="center" vertical="center"/>
      <protection locked="0"/>
    </xf>
    <xf numFmtId="0" fontId="37" fillId="7" borderId="60" xfId="2" applyFill="1" applyBorder="1" applyAlignment="1" applyProtection="1">
      <alignment horizontal="center" vertical="center"/>
      <protection locked="0"/>
    </xf>
    <xf numFmtId="0" fontId="37" fillId="6" borderId="36" xfId="2" applyBorder="1" applyAlignment="1" applyProtection="1">
      <alignment horizontal="center" vertical="center"/>
      <protection locked="0"/>
    </xf>
    <xf numFmtId="0" fontId="37" fillId="6" borderId="44" xfId="2" applyBorder="1" applyAlignment="1" applyProtection="1">
      <alignment horizontal="center" vertical="center"/>
      <protection locked="0"/>
    </xf>
    <xf numFmtId="3" fontId="37" fillId="10" borderId="39" xfId="2" applyNumberFormat="1"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3" fontId="37" fillId="7" borderId="39" xfId="2" applyNumberFormat="1" applyFill="1" applyBorder="1" applyAlignment="1" applyProtection="1">
      <alignment horizontal="center" vertical="center"/>
      <protection locked="0"/>
    </xf>
    <xf numFmtId="0" fontId="0" fillId="8" borderId="31" xfId="0" applyFill="1" applyBorder="1" applyAlignment="1" applyProtection="1">
      <alignment horizontal="center" vertical="center"/>
    </xf>
    <xf numFmtId="0" fontId="55" fillId="9" borderId="59" xfId="0" applyFont="1" applyFill="1" applyBorder="1" applyAlignment="1" applyProtection="1">
      <alignment horizontal="center" vertical="center"/>
    </xf>
    <xf numFmtId="0" fontId="55" fillId="9" borderId="48" xfId="0" applyFont="1" applyFill="1" applyBorder="1" applyAlignment="1" applyProtection="1">
      <alignment horizontal="center" vertical="center"/>
    </xf>
    <xf numFmtId="0" fontId="37" fillId="6" borderId="29" xfId="2" applyBorder="1" applyAlignment="1" applyProtection="1">
      <alignment horizontal="center" vertical="center"/>
      <protection locked="0"/>
    </xf>
    <xf numFmtId="0" fontId="37" fillId="6" borderId="56" xfId="2" applyBorder="1" applyAlignment="1" applyProtection="1">
      <alignment horizontal="center" vertical="center"/>
      <protection locked="0"/>
    </xf>
    <xf numFmtId="0" fontId="37" fillId="10" borderId="29" xfId="2" applyFill="1" applyBorder="1" applyAlignment="1" applyProtection="1">
      <alignment horizontal="center" vertical="center"/>
      <protection locked="0"/>
    </xf>
    <xf numFmtId="0" fontId="37" fillId="10" borderId="56" xfId="2" applyFill="1" applyBorder="1" applyAlignment="1" applyProtection="1">
      <alignment horizontal="center" vertical="center"/>
      <protection locked="0"/>
    </xf>
    <xf numFmtId="0" fontId="37" fillId="6" borderId="56" xfId="2" applyBorder="1" applyAlignment="1" applyProtection="1">
      <alignment horizontal="center" vertical="center" wrapText="1"/>
      <protection locked="0"/>
    </xf>
    <xf numFmtId="0" fontId="37" fillId="10" borderId="56" xfId="2" applyFill="1"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0" fillId="8" borderId="57" xfId="0" applyFill="1" applyBorder="1" applyAlignment="1" applyProtection="1">
      <alignment horizontal="left" vertical="center" wrapText="1"/>
    </xf>
    <xf numFmtId="0" fontId="55" fillId="9" borderId="53" xfId="0" applyFont="1" applyFill="1" applyBorder="1" applyAlignment="1" applyProtection="1">
      <alignment horizontal="center" vertical="center" wrapText="1"/>
    </xf>
    <xf numFmtId="0" fontId="37" fillId="6" borderId="29" xfId="2" applyBorder="1" applyAlignment="1" applyProtection="1">
      <alignment horizontal="center"/>
      <protection locked="0"/>
    </xf>
    <xf numFmtId="0" fontId="37" fillId="6" borderId="53" xfId="2" applyBorder="1" applyAlignment="1" applyProtection="1">
      <alignment horizontal="center"/>
      <protection locked="0"/>
    </xf>
    <xf numFmtId="0" fontId="37" fillId="10" borderId="29" xfId="2" applyFill="1" applyBorder="1" applyAlignment="1" applyProtection="1">
      <alignment horizontal="center"/>
      <protection locked="0"/>
    </xf>
    <xf numFmtId="0" fontId="37" fillId="10" borderId="53" xfId="2" applyFill="1" applyBorder="1" applyAlignment="1" applyProtection="1">
      <alignment horizontal="center"/>
      <protection locked="0"/>
    </xf>
    <xf numFmtId="0" fontId="37" fillId="10" borderId="52" xfId="2" applyFill="1" applyBorder="1" applyAlignment="1" applyProtection="1">
      <alignment horizontal="center" vertical="center"/>
      <protection locked="0"/>
    </xf>
    <xf numFmtId="0" fontId="37" fillId="10" borderId="53" xfId="2" applyFill="1" applyBorder="1" applyAlignment="1" applyProtection="1">
      <alignment horizontal="center" vertical="center"/>
      <protection locked="0"/>
    </xf>
    <xf numFmtId="0" fontId="55" fillId="9" borderId="52" xfId="0" applyFont="1" applyFill="1" applyBorder="1" applyAlignment="1" applyProtection="1">
      <alignment horizontal="center" vertical="center" wrapText="1"/>
    </xf>
    <xf numFmtId="0" fontId="37" fillId="6" borderId="52" xfId="2" applyBorder="1" applyAlignment="1" applyProtection="1">
      <alignment horizontal="center" vertical="center"/>
      <protection locked="0"/>
    </xf>
    <xf numFmtId="10" fontId="37" fillId="6" borderId="29" xfId="2" applyNumberFormat="1" applyBorder="1" applyAlignment="1" applyProtection="1">
      <alignment horizontal="center" vertical="center" wrapText="1"/>
      <protection locked="0"/>
    </xf>
    <xf numFmtId="10" fontId="37" fillId="6" borderId="56" xfId="2" applyNumberFormat="1" applyBorder="1" applyAlignment="1" applyProtection="1">
      <alignment horizontal="center" vertical="center" wrapText="1"/>
      <protection locked="0"/>
    </xf>
    <xf numFmtId="9" fontId="37" fillId="10" borderId="51" xfId="2" applyNumberFormat="1" applyFill="1" applyBorder="1" applyAlignment="1" applyProtection="1">
      <alignment horizontal="center" vertical="center" wrapText="1"/>
      <protection locked="0"/>
    </xf>
    <xf numFmtId="9" fontId="37" fillId="10" borderId="56" xfId="2" applyNumberFormat="1" applyFill="1" applyBorder="1" applyAlignment="1" applyProtection="1">
      <alignment horizontal="center" vertical="center" wrapText="1"/>
      <protection locked="0"/>
    </xf>
    <xf numFmtId="0" fontId="55" fillId="9" borderId="40" xfId="0" applyFont="1" applyFill="1" applyBorder="1" applyAlignment="1" applyProtection="1">
      <alignment horizontal="center" vertical="center" wrapText="1"/>
    </xf>
    <xf numFmtId="0" fontId="55" fillId="9" borderId="59" xfId="0" applyFont="1" applyFill="1" applyBorder="1" applyAlignment="1" applyProtection="1">
      <alignment horizontal="center" vertical="center" wrapText="1"/>
    </xf>
    <xf numFmtId="0" fontId="55" fillId="9" borderId="48"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37" fillId="10" borderId="39" xfId="2" applyFill="1" applyBorder="1" applyAlignment="1" applyProtection="1">
      <alignment horizontal="center" wrapText="1"/>
      <protection locked="0"/>
    </xf>
    <xf numFmtId="0" fontId="37" fillId="10" borderId="60" xfId="2" applyFill="1" applyBorder="1" applyAlignment="1" applyProtection="1">
      <alignment horizontal="center" wrapText="1"/>
      <protection locked="0"/>
    </xf>
    <xf numFmtId="0" fontId="37" fillId="10" borderId="36" xfId="2" applyFill="1" applyBorder="1" applyAlignment="1" applyProtection="1">
      <alignment horizontal="center" wrapText="1"/>
      <protection locked="0"/>
    </xf>
    <xf numFmtId="0" fontId="37" fillId="10" borderId="44" xfId="2" applyFill="1" applyBorder="1" applyAlignment="1" applyProtection="1">
      <alignment horizontal="center" wrapText="1"/>
      <protection locked="0"/>
    </xf>
    <xf numFmtId="0" fontId="37" fillId="6" borderId="39" xfId="2" applyBorder="1" applyAlignment="1" applyProtection="1">
      <alignment horizontal="center" wrapText="1"/>
      <protection locked="0"/>
    </xf>
    <xf numFmtId="0" fontId="37" fillId="6" borderId="60" xfId="2" applyBorder="1" applyAlignment="1" applyProtection="1">
      <alignment horizontal="center" wrapText="1"/>
      <protection locked="0"/>
    </xf>
    <xf numFmtId="0" fontId="37" fillId="6" borderId="36" xfId="2" applyBorder="1" applyAlignment="1" applyProtection="1">
      <alignment horizontal="center" wrapText="1"/>
      <protection locked="0"/>
    </xf>
    <xf numFmtId="0" fontId="37" fillId="6" borderId="44" xfId="2" applyBorder="1" applyAlignment="1" applyProtection="1">
      <alignment horizontal="center" wrapText="1"/>
      <protection locked="0"/>
    </xf>
    <xf numFmtId="0" fontId="59" fillId="6" borderId="29" xfId="2" applyFont="1" applyBorder="1" applyAlignment="1" applyProtection="1">
      <alignment horizontal="center" vertical="center" wrapText="1"/>
      <protection locked="0"/>
    </xf>
    <xf numFmtId="0" fontId="59" fillId="6" borderId="53" xfId="2" applyFont="1" applyBorder="1" applyAlignment="1" applyProtection="1">
      <alignment horizontal="center" vertical="center" wrapText="1"/>
      <protection locked="0"/>
    </xf>
    <xf numFmtId="0" fontId="59" fillId="10" borderId="29" xfId="2" applyFont="1" applyFill="1" applyBorder="1" applyAlignment="1" applyProtection="1">
      <alignment horizontal="center" vertical="center" wrapText="1"/>
      <protection locked="0"/>
    </xf>
    <xf numFmtId="0" fontId="59" fillId="10" borderId="53" xfId="2" applyFont="1" applyFill="1" applyBorder="1" applyAlignment="1" applyProtection="1">
      <alignment horizontal="center" vertical="center" wrapText="1"/>
      <protection locked="0"/>
    </xf>
    <xf numFmtId="0" fontId="59" fillId="10" borderId="39" xfId="2" applyFont="1" applyFill="1" applyBorder="1" applyAlignment="1" applyProtection="1">
      <alignment horizontal="center" vertical="center"/>
      <protection locked="0"/>
    </xf>
    <xf numFmtId="0" fontId="59" fillId="10" borderId="60" xfId="2" applyFont="1" applyFill="1" applyBorder="1" applyAlignment="1" applyProtection="1">
      <alignment horizontal="center" vertical="center"/>
      <protection locked="0"/>
    </xf>
    <xf numFmtId="0" fontId="59" fillId="6" borderId="39" xfId="2" applyFont="1" applyBorder="1" applyAlignment="1" applyProtection="1">
      <alignment horizontal="center" vertical="center"/>
      <protection locked="0"/>
    </xf>
    <xf numFmtId="0" fontId="59" fillId="6" borderId="60" xfId="2" applyFont="1" applyBorder="1" applyAlignment="1" applyProtection="1">
      <alignment horizontal="center" vertical="center"/>
      <protection locked="0"/>
    </xf>
    <xf numFmtId="0" fontId="66" fillId="8" borderId="43" xfId="0" applyFont="1" applyFill="1" applyBorder="1" applyAlignment="1" applyProtection="1">
      <alignment horizontal="center" vertical="center"/>
    </xf>
    <xf numFmtId="0" fontId="66" fillId="8" borderId="16" xfId="0" applyFont="1" applyFill="1" applyBorder="1" applyAlignment="1" applyProtection="1">
      <alignment horizontal="center" vertical="center"/>
    </xf>
    <xf numFmtId="0" fontId="66" fillId="8" borderId="30" xfId="0" applyFont="1" applyFill="1" applyBorder="1" applyAlignment="1" applyProtection="1">
      <alignment horizontal="center" vertical="center"/>
    </xf>
    <xf numFmtId="0" fontId="0" fillId="8" borderId="55" xfId="0" applyFill="1" applyBorder="1" applyAlignment="1" applyProtection="1">
      <alignment horizontal="left" vertical="center" wrapText="1"/>
    </xf>
    <xf numFmtId="0" fontId="0" fillId="8" borderId="58" xfId="0" applyFill="1" applyBorder="1" applyAlignment="1" applyProtection="1">
      <alignment horizontal="left" vertical="center" wrapText="1"/>
    </xf>
    <xf numFmtId="0" fontId="0" fillId="8" borderId="61" xfId="0" applyFill="1" applyBorder="1" applyAlignment="1" applyProtection="1">
      <alignment horizontal="left" vertical="center" wrapText="1"/>
    </xf>
    <xf numFmtId="0" fontId="28" fillId="3" borderId="19" xfId="0" applyFont="1" applyFill="1" applyBorder="1" applyAlignment="1">
      <alignment horizontal="center" vertical="center"/>
    </xf>
    <xf numFmtId="0" fontId="17" fillId="3" borderId="18" xfId="0" applyFont="1" applyFill="1" applyBorder="1" applyAlignment="1">
      <alignment horizontal="center" vertical="top" wrapText="1"/>
    </xf>
    <xf numFmtId="0" fontId="17" fillId="3" borderId="19" xfId="0" applyFont="1" applyFill="1" applyBorder="1" applyAlignment="1">
      <alignment horizontal="center" vertical="top" wrapText="1"/>
    </xf>
    <xf numFmtId="0" fontId="24" fillId="3" borderId="19" xfId="0" applyFont="1" applyFill="1" applyBorder="1" applyAlignment="1">
      <alignment horizontal="center" vertical="top" wrapText="1"/>
    </xf>
    <xf numFmtId="0" fontId="22" fillId="3" borderId="23" xfId="1" applyFill="1" applyBorder="1" applyAlignment="1" applyProtection="1">
      <alignment horizontal="center" vertical="top" wrapText="1"/>
    </xf>
    <xf numFmtId="0" fontId="22" fillId="3" borderId="24" xfId="1" applyFill="1" applyBorder="1" applyAlignment="1" applyProtection="1">
      <alignment horizontal="center" vertical="top" wrapText="1"/>
    </xf>
    <xf numFmtId="0" fontId="38" fillId="0" borderId="0" xfId="0" applyFont="1" applyAlignment="1" applyProtection="1">
      <alignment horizontal="left"/>
    </xf>
    <xf numFmtId="0" fontId="36" fillId="2" borderId="41" xfId="0" applyFont="1" applyFill="1" applyBorder="1" applyAlignment="1">
      <alignment horizontal="center" vertical="center"/>
    </xf>
    <xf numFmtId="0" fontId="36" fillId="2" borderId="0" xfId="0" applyFont="1" applyFill="1" applyBorder="1" applyAlignment="1">
      <alignment horizontal="center" vertical="center"/>
    </xf>
  </cellXfs>
  <cellStyles count="8">
    <cellStyle name="Bad" xfId="6" builtinId="27"/>
    <cellStyle name="Comma" xfId="7" builtinId="3"/>
    <cellStyle name="Currency" xfId="3" builtinId="4"/>
    <cellStyle name="Good" xfId="5" builtinId="26"/>
    <cellStyle name="Hyperlink" xfId="1" builtinId="8"/>
    <cellStyle name="Neutral" xfId="2" builtinId="2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46990</xdr:colOff>
      <xdr:row>1</xdr:row>
      <xdr:rowOff>55244</xdr:rowOff>
    </xdr:from>
    <xdr:to>
      <xdr:col>1</xdr:col>
      <xdr:colOff>1014488</xdr:colOff>
      <xdr:row>4</xdr:row>
      <xdr:rowOff>152400</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224790" y="239394"/>
          <a:ext cx="967498" cy="694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58420</xdr:colOff>
      <xdr:row>13</xdr:row>
      <xdr:rowOff>59268</xdr:rowOff>
    </xdr:from>
    <xdr:to>
      <xdr:col>1</xdr:col>
      <xdr:colOff>1013460</xdr:colOff>
      <xdr:row>13</xdr:row>
      <xdr:rowOff>991640</xdr:rowOff>
    </xdr:to>
    <xdr:pic>
      <xdr:nvPicPr>
        <xdr:cNvPr id="4" name="Picture 3" descr="32113_MCCAP-LOGO_APPROVED-01_13012016.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236220" y="4688418"/>
          <a:ext cx="955040" cy="932372"/>
        </a:xfrm>
        <a:prstGeom prst="rect">
          <a:avLst/>
        </a:prstGeom>
      </xdr:spPr>
    </xdr:pic>
    <xdr:clientData/>
  </xdr:twoCellAnchor>
  <xdr:twoCellAnchor editAs="oneCell">
    <xdr:from>
      <xdr:col>1</xdr:col>
      <xdr:colOff>45720</xdr:colOff>
      <xdr:row>12</xdr:row>
      <xdr:rowOff>350520</xdr:rowOff>
    </xdr:from>
    <xdr:to>
      <xdr:col>1</xdr:col>
      <xdr:colOff>975360</xdr:colOff>
      <xdr:row>12</xdr:row>
      <xdr:rowOff>1280160</xdr:rowOff>
    </xdr:to>
    <xdr:pic>
      <xdr:nvPicPr>
        <xdr:cNvPr id="5" name="Picture 4" descr="Coat_of_arms_of_Belize.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stretch>
          <a:fillRect/>
        </a:stretch>
      </xdr:blipFill>
      <xdr:spPr>
        <a:xfrm>
          <a:off x="223520" y="2071370"/>
          <a:ext cx="929640" cy="929640"/>
        </a:xfrm>
        <a:prstGeom prst="rect">
          <a:avLst/>
        </a:prstGeom>
      </xdr:spPr>
    </xdr:pic>
    <xdr:clientData/>
  </xdr:twoCellAnchor>
  <xdr:twoCellAnchor editAs="oneCell">
    <xdr:from>
      <xdr:col>1</xdr:col>
      <xdr:colOff>50800</xdr:colOff>
      <xdr:row>6</xdr:row>
      <xdr:rowOff>131348</xdr:rowOff>
    </xdr:from>
    <xdr:to>
      <xdr:col>2</xdr:col>
      <xdr:colOff>17272</xdr:colOff>
      <xdr:row>11</xdr:row>
      <xdr:rowOff>121919</xdr:rowOff>
    </xdr:to>
    <xdr:pic>
      <xdr:nvPicPr>
        <xdr:cNvPr id="6" name="Picture 5" descr="WBG_Horizontal-RGB-high.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stretch>
          <a:fillRect/>
        </a:stretch>
      </xdr:blipFill>
      <xdr:spPr>
        <a:xfrm>
          <a:off x="228600" y="1280698"/>
          <a:ext cx="1934972" cy="377921"/>
        </a:xfrm>
        <a:prstGeom prst="rect">
          <a:avLst/>
        </a:prstGeom>
      </xdr:spPr>
    </xdr:pic>
    <xdr:clientData/>
  </xdr:twoCellAnchor>
  <xdr:twoCellAnchor editAs="oneCell">
    <xdr:from>
      <xdr:col>1</xdr:col>
      <xdr:colOff>49530</xdr:colOff>
      <xdr:row>12</xdr:row>
      <xdr:rowOff>1928466</xdr:rowOff>
    </xdr:from>
    <xdr:to>
      <xdr:col>1</xdr:col>
      <xdr:colOff>1014730</xdr:colOff>
      <xdr:row>12</xdr:row>
      <xdr:rowOff>2190749</xdr:rowOff>
    </xdr:to>
    <xdr:pic>
      <xdr:nvPicPr>
        <xdr:cNvPr id="3" name="Picture 2">
          <a:extLst>
            <a:ext uri="{FF2B5EF4-FFF2-40B4-BE49-F238E27FC236}">
              <a16:creationId xmlns:a16="http://schemas.microsoft.com/office/drawing/2014/main" id="{8CC63CE1-F94D-48C9-9D0D-6760C5103E0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330" y="3649316"/>
          <a:ext cx="965200" cy="262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155217</xdr:rowOff>
    </xdr:from>
    <xdr:to>
      <xdr:col>3</xdr:col>
      <xdr:colOff>350841</xdr:colOff>
      <xdr:row>5</xdr:row>
      <xdr:rowOff>78377</xdr:rowOff>
    </xdr:to>
    <xdr:pic>
      <xdr:nvPicPr>
        <xdr:cNvPr id="2" name="Picture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0" y="155217"/>
          <a:ext cx="1265241" cy="90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154411</xdr:colOff>
      <xdr:row>1</xdr:row>
      <xdr:rowOff>2816</xdr:rowOff>
    </xdr:from>
    <xdr:to>
      <xdr:col>8</xdr:col>
      <xdr:colOff>9000</xdr:colOff>
      <xdr:row>6</xdr:row>
      <xdr:rowOff>12807</xdr:rowOff>
    </xdr:to>
    <xdr:pic>
      <xdr:nvPicPr>
        <xdr:cNvPr id="3" name="Picture 2" descr="32113_MCCAP-LOGO_APPROVED-01_13012016.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8620231" y="185696"/>
          <a:ext cx="1005209" cy="9853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571500</xdr:colOff>
      <xdr:row>0</xdr:row>
      <xdr:rowOff>9525</xdr:rowOff>
    </xdr:from>
    <xdr:to>
      <xdr:col>23</xdr:col>
      <xdr:colOff>473018</xdr:colOff>
      <xdr:row>5</xdr:row>
      <xdr:rowOff>78465</xdr:rowOff>
    </xdr:to>
    <xdr:pic>
      <xdr:nvPicPr>
        <xdr:cNvPr id="14" name="Picture 13" descr="32113_MCCAP-LOGO_APPROVED-01_13012016.jpg">
          <a:extLst>
            <a:ext uri="{FF2B5EF4-FFF2-40B4-BE49-F238E27FC236}">
              <a16:creationId xmlns:a16="http://schemas.microsoft.com/office/drawing/2014/main" id="{37D9C198-5F54-45BA-889E-15C1CE74BE63}"/>
            </a:ext>
          </a:extLst>
        </xdr:cNvPr>
        <xdr:cNvPicPr>
          <a:picLocks noChangeAspect="1"/>
        </xdr:cNvPicPr>
      </xdr:nvPicPr>
      <xdr:blipFill>
        <a:blip xmlns:r="http://schemas.openxmlformats.org/officeDocument/2006/relationships" r:embed="rId1" cstate="print"/>
        <a:stretch>
          <a:fillRect/>
        </a:stretch>
      </xdr:blipFill>
      <xdr:spPr>
        <a:xfrm>
          <a:off x="12973050" y="9525"/>
          <a:ext cx="1082618" cy="1004295"/>
        </a:xfrm>
        <a:prstGeom prst="rect">
          <a:avLst/>
        </a:prstGeom>
      </xdr:spPr>
    </xdr:pic>
    <xdr:clientData/>
  </xdr:twoCellAnchor>
  <xdr:twoCellAnchor>
    <xdr:from>
      <xdr:col>0</xdr:col>
      <xdr:colOff>228599</xdr:colOff>
      <xdr:row>1</xdr:row>
      <xdr:rowOff>0</xdr:rowOff>
    </xdr:from>
    <xdr:to>
      <xdr:col>2</xdr:col>
      <xdr:colOff>1091152</xdr:colOff>
      <xdr:row>6</xdr:row>
      <xdr:rowOff>0</xdr:rowOff>
    </xdr:to>
    <xdr:pic>
      <xdr:nvPicPr>
        <xdr:cNvPr id="4" name="Picture 6">
          <a:extLst>
            <a:ext uri="{FF2B5EF4-FFF2-40B4-BE49-F238E27FC236}">
              <a16:creationId xmlns:a16="http://schemas.microsoft.com/office/drawing/2014/main" id="{B9A2B0AF-67FB-44EF-B20E-2C67C583D0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3007" b="23802"/>
        <a:stretch>
          <a:fillRect/>
        </a:stretch>
      </xdr:blipFill>
      <xdr:spPr bwMode="auto">
        <a:xfrm>
          <a:off x="219074" y="104775"/>
          <a:ext cx="1395953"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228599</xdr:colOff>
      <xdr:row>1</xdr:row>
      <xdr:rowOff>0</xdr:rowOff>
    </xdr:from>
    <xdr:to>
      <xdr:col>2</xdr:col>
      <xdr:colOff>1091152</xdr:colOff>
      <xdr:row>6</xdr:row>
      <xdr:rowOff>0</xdr:rowOff>
    </xdr:to>
    <xdr:pic>
      <xdr:nvPicPr>
        <xdr:cNvPr id="6" name="Picture 6">
          <a:extLst>
            <a:ext uri="{FF2B5EF4-FFF2-40B4-BE49-F238E27FC236}">
              <a16:creationId xmlns:a16="http://schemas.microsoft.com/office/drawing/2014/main" id="{CA0E63FD-BA15-4D2E-9817-07BC602E98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3007" b="23802"/>
        <a:stretch>
          <a:fillRect/>
        </a:stretch>
      </xdr:blipFill>
      <xdr:spPr bwMode="auto">
        <a:xfrm>
          <a:off x="228599" y="99060"/>
          <a:ext cx="1403573"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594359</xdr:colOff>
      <xdr:row>1</xdr:row>
      <xdr:rowOff>30480</xdr:rowOff>
    </xdr:from>
    <xdr:to>
      <xdr:col>8</xdr:col>
      <xdr:colOff>583508</xdr:colOff>
      <xdr:row>5</xdr:row>
      <xdr:rowOff>175260</xdr:rowOff>
    </xdr:to>
    <xdr:pic>
      <xdr:nvPicPr>
        <xdr:cNvPr id="7" name="Picture 6" descr="32113_MCCAP-LOGO_APPROVED-01_13012016.jpg">
          <a:extLst>
            <a:ext uri="{FF2B5EF4-FFF2-40B4-BE49-F238E27FC236}">
              <a16:creationId xmlns:a16="http://schemas.microsoft.com/office/drawing/2014/main" id="{38403A09-9B10-4BFD-8B7F-FE0D9FE18F18}"/>
            </a:ext>
          </a:extLst>
        </xdr:cNvPr>
        <xdr:cNvPicPr>
          <a:picLocks noChangeAspect="1"/>
        </xdr:cNvPicPr>
      </xdr:nvPicPr>
      <xdr:blipFill>
        <a:blip xmlns:r="http://schemas.openxmlformats.org/officeDocument/2006/relationships" r:embed="rId1" cstate="print"/>
        <a:stretch>
          <a:fillRect/>
        </a:stretch>
      </xdr:blipFill>
      <xdr:spPr>
        <a:xfrm>
          <a:off x="11544299" y="129540"/>
          <a:ext cx="1215969" cy="967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183930</xdr:rowOff>
    </xdr:from>
    <xdr:to>
      <xdr:col>2</xdr:col>
      <xdr:colOff>1115264</xdr:colOff>
      <xdr:row>5</xdr:row>
      <xdr:rowOff>96344</xdr:rowOff>
    </xdr:to>
    <xdr:pic>
      <xdr:nvPicPr>
        <xdr:cNvPr id="2" name="Picture 6">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31379" y="183930"/>
          <a:ext cx="1246644" cy="89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3486982</xdr:colOff>
      <xdr:row>0</xdr:row>
      <xdr:rowOff>175174</xdr:rowOff>
    </xdr:from>
    <xdr:to>
      <xdr:col>7</xdr:col>
      <xdr:colOff>14748</xdr:colOff>
      <xdr:row>5</xdr:row>
      <xdr:rowOff>167640</xdr:rowOff>
    </xdr:to>
    <xdr:pic>
      <xdr:nvPicPr>
        <xdr:cNvPr id="3" name="Picture 2" descr="32113_MCCAP-LOGO_APPROVED-01_13012016.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10344982" y="175174"/>
          <a:ext cx="1000706" cy="9754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xdr:colOff>
      <xdr:row>1</xdr:row>
      <xdr:rowOff>26670</xdr:rowOff>
    </xdr:from>
    <xdr:to>
      <xdr:col>2</xdr:col>
      <xdr:colOff>1111389</xdr:colOff>
      <xdr:row>6</xdr:row>
      <xdr:rowOff>57150</xdr:rowOff>
    </xdr:to>
    <xdr:pic>
      <xdr:nvPicPr>
        <xdr:cNvPr id="5" name="Picture 6">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71450" y="209550"/>
          <a:ext cx="1244739"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33655</xdr:colOff>
      <xdr:row>1</xdr:row>
      <xdr:rowOff>24976</xdr:rowOff>
    </xdr:from>
    <xdr:to>
      <xdr:col>9</xdr:col>
      <xdr:colOff>168761</xdr:colOff>
      <xdr:row>6</xdr:row>
      <xdr:rowOff>78833</xdr:rowOff>
    </xdr:to>
    <xdr:pic>
      <xdr:nvPicPr>
        <xdr:cNvPr id="6" name="Picture 5" descr="32113_MCCAP-LOGO_APPROVED-01_13012016.jp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stretch>
          <a:fillRect/>
        </a:stretch>
      </xdr:blipFill>
      <xdr:spPr>
        <a:xfrm>
          <a:off x="13644880" y="205951"/>
          <a:ext cx="1087606" cy="10158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373380</xdr:colOff>
      <xdr:row>6</xdr:row>
      <xdr:rowOff>75854</xdr:rowOff>
    </xdr:to>
    <xdr:pic>
      <xdr:nvPicPr>
        <xdr:cNvPr id="2" name="Picture 6">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9060" y="182880"/>
          <a:ext cx="1432560" cy="105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792480</xdr:colOff>
      <xdr:row>1</xdr:row>
      <xdr:rowOff>0</xdr:rowOff>
    </xdr:from>
    <xdr:to>
      <xdr:col>8</xdr:col>
      <xdr:colOff>102018</xdr:colOff>
      <xdr:row>6</xdr:row>
      <xdr:rowOff>156458</xdr:rowOff>
    </xdr:to>
    <xdr:pic>
      <xdr:nvPicPr>
        <xdr:cNvPr id="3" name="Picture 2" descr="32113_MCCAP-LOGO_APPROVED-01_13012016.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10500360" y="182880"/>
          <a:ext cx="1153578" cy="11318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0</xdr:row>
      <xdr:rowOff>164461</xdr:rowOff>
    </xdr:from>
    <xdr:to>
      <xdr:col>2</xdr:col>
      <xdr:colOff>999975</xdr:colOff>
      <xdr:row>5</xdr:row>
      <xdr:rowOff>93194</xdr:rowOff>
    </xdr:to>
    <xdr:pic>
      <xdr:nvPicPr>
        <xdr:cNvPr id="2" name="Picture 6">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3195" y="164461"/>
          <a:ext cx="1137025" cy="904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5618078</xdr:colOff>
      <xdr:row>1</xdr:row>
      <xdr:rowOff>7785</xdr:rowOff>
    </xdr:from>
    <xdr:to>
      <xdr:col>3</xdr:col>
      <xdr:colOff>6387604</xdr:colOff>
      <xdr:row>5</xdr:row>
      <xdr:rowOff>148130</xdr:rowOff>
    </xdr:to>
    <xdr:pic>
      <xdr:nvPicPr>
        <xdr:cNvPr id="3" name="Picture 2" descr="32113_MCCAP-LOGO_APPROVED-01_13012016.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9069938" y="198285"/>
          <a:ext cx="950783" cy="9252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754651</xdr:colOff>
      <xdr:row>1</xdr:row>
      <xdr:rowOff>112939</xdr:rowOff>
    </xdr:from>
    <xdr:to>
      <xdr:col>1</xdr:col>
      <xdr:colOff>1805940</xdr:colOff>
      <xdr:row>3</xdr:row>
      <xdr:rowOff>266990</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391" y="303439"/>
          <a:ext cx="1051289" cy="809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578274</xdr:colOff>
      <xdr:row>1</xdr:row>
      <xdr:rowOff>32174</xdr:rowOff>
    </xdr:from>
    <xdr:to>
      <xdr:col>18</xdr:col>
      <xdr:colOff>1540097</xdr:colOff>
      <xdr:row>4</xdr:row>
      <xdr:rowOff>9339</xdr:rowOff>
    </xdr:to>
    <xdr:pic>
      <xdr:nvPicPr>
        <xdr:cNvPr id="3" name="Picture 2" descr="32113_MCCAP-LOGO_APPROVED-01_13012016.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tretch>
          <a:fillRect/>
        </a:stretch>
      </xdr:blipFill>
      <xdr:spPr>
        <a:xfrm>
          <a:off x="35520207" y="226907"/>
          <a:ext cx="980873" cy="967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isheries.gov.bz/mccap/" TargetMode="External"/><Relationship Id="rId3" Type="http://schemas.openxmlformats.org/officeDocument/2006/relationships/hyperlink" Target="mailto:ceo@coastalzonebelize.org" TargetMode="External"/><Relationship Id="rId7" Type="http://schemas.openxmlformats.org/officeDocument/2006/relationships/hyperlink" Target="mailto:sdiez@worldbank.org" TargetMode="External"/><Relationship Id="rId2" Type="http://schemas.openxmlformats.org/officeDocument/2006/relationships/hyperlink" Target="mailto:administrator@fisheries.gov.bz" TargetMode="External"/><Relationship Id="rId1" Type="http://schemas.openxmlformats.org/officeDocument/2006/relationships/hyperlink" Target="mailto:pc.mccap@fisheries.gov.bz" TargetMode="External"/><Relationship Id="rId6" Type="http://schemas.openxmlformats.org/officeDocument/2006/relationships/hyperlink" Target="mailto:ed@pactbelize.org" TargetMode="External"/><Relationship Id="rId5" Type="http://schemas.openxmlformats.org/officeDocument/2006/relationships/hyperlink" Target="mailto:cfo@forest.gov.bz" TargetMode="External"/><Relationship Id="rId10" Type="http://schemas.openxmlformats.org/officeDocument/2006/relationships/drawing" Target="../drawings/drawing1.xml"/><Relationship Id="rId4" Type="http://schemas.openxmlformats.org/officeDocument/2006/relationships/hyperlink" Target="mailto:ceo@environment.gov.b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sdiez@worldbank.org" TargetMode="External"/><Relationship Id="rId2" Type="http://schemas.openxmlformats.org/officeDocument/2006/relationships/hyperlink" Target="mailto:sdiez@worldbank.org" TargetMode="External"/><Relationship Id="rId1" Type="http://schemas.openxmlformats.org/officeDocument/2006/relationships/hyperlink" Target="mailto:pc.mccap@fisheries.gov.bz"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6"/>
  <sheetViews>
    <sheetView zoomScale="110" zoomScaleNormal="110" workbookViewId="0">
      <selection activeCell="G91" sqref="G91"/>
    </sheetView>
    <sheetView topLeftCell="A7" workbookViewId="1">
      <selection activeCell="D16" sqref="D16"/>
    </sheetView>
  </sheetViews>
  <sheetFormatPr defaultColWidth="102.26953125" defaultRowHeight="14" x14ac:dyDescent="0.3"/>
  <cols>
    <col min="1" max="1" width="2.54296875" style="1" customWidth="1"/>
    <col min="2" max="2" width="28.7265625" style="107" customWidth="1"/>
    <col min="3" max="3" width="14.81640625" style="107" customWidth="1"/>
    <col min="4" max="4" width="97.2695312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21" ht="14.5" thickBot="1" x14ac:dyDescent="0.35"/>
    <row r="2" spans="2:21" ht="14.5" thickBot="1" x14ac:dyDescent="0.35">
      <c r="B2" s="108"/>
      <c r="C2" s="109"/>
      <c r="D2" s="66"/>
      <c r="E2" s="67"/>
    </row>
    <row r="3" spans="2:21" ht="18" thickBot="1" x14ac:dyDescent="0.4">
      <c r="B3" s="110"/>
      <c r="C3" s="111"/>
      <c r="D3" s="78" t="s">
        <v>251</v>
      </c>
      <c r="E3" s="69"/>
    </row>
    <row r="4" spans="2:21" ht="14.5" thickBot="1" x14ac:dyDescent="0.35">
      <c r="B4" s="110"/>
      <c r="C4" s="111"/>
      <c r="D4" s="68"/>
      <c r="E4" s="69"/>
    </row>
    <row r="5" spans="2:21" ht="14.5" thickBot="1" x14ac:dyDescent="0.35">
      <c r="B5" s="110"/>
      <c r="C5" s="114" t="s">
        <v>294</v>
      </c>
      <c r="D5" s="120" t="s">
        <v>1515</v>
      </c>
      <c r="E5" s="69"/>
    </row>
    <row r="6" spans="2:21" s="3" customFormat="1" ht="14.5" thickBot="1" x14ac:dyDescent="0.35">
      <c r="B6" s="112"/>
      <c r="C6" s="76"/>
      <c r="D6" s="39"/>
      <c r="E6" s="37"/>
      <c r="G6" s="2"/>
      <c r="H6" s="2"/>
      <c r="I6" s="2"/>
      <c r="J6" s="2"/>
      <c r="K6" s="2"/>
      <c r="L6" s="2"/>
      <c r="M6" s="2"/>
      <c r="N6" s="2"/>
      <c r="O6" s="2"/>
      <c r="P6" s="2"/>
    </row>
    <row r="7" spans="2:21" s="3" customFormat="1" ht="30.75" customHeight="1" thickBot="1" x14ac:dyDescent="0.35">
      <c r="B7" s="112"/>
      <c r="C7" s="70" t="s">
        <v>214</v>
      </c>
      <c r="D7" s="800" t="s">
        <v>531</v>
      </c>
      <c r="E7" s="37"/>
      <c r="G7" s="2"/>
      <c r="H7" s="2"/>
      <c r="I7" s="2"/>
      <c r="J7" s="2"/>
      <c r="K7" s="2"/>
      <c r="L7" s="2"/>
      <c r="M7" s="2"/>
      <c r="N7" s="2"/>
      <c r="O7" s="2"/>
      <c r="P7" s="2"/>
    </row>
    <row r="8" spans="2:21" s="3" customFormat="1" hidden="1" x14ac:dyDescent="0.3">
      <c r="B8" s="110"/>
      <c r="C8" s="111"/>
      <c r="D8" s="68"/>
      <c r="E8" s="37"/>
      <c r="G8" s="2"/>
      <c r="H8" s="2"/>
      <c r="I8" s="2"/>
      <c r="J8" s="2"/>
      <c r="K8" s="2"/>
      <c r="L8" s="2"/>
      <c r="M8" s="2"/>
      <c r="N8" s="2"/>
      <c r="O8" s="2"/>
      <c r="P8" s="2"/>
    </row>
    <row r="9" spans="2:21" s="3" customFormat="1" hidden="1" x14ac:dyDescent="0.3">
      <c r="B9" s="110"/>
      <c r="C9" s="111"/>
      <c r="D9" s="68"/>
      <c r="E9" s="37"/>
      <c r="G9" s="2"/>
      <c r="H9" s="2"/>
      <c r="I9" s="2"/>
      <c r="J9" s="2"/>
      <c r="K9" s="2"/>
      <c r="L9" s="2"/>
      <c r="M9" s="2"/>
      <c r="N9" s="2"/>
      <c r="O9" s="2"/>
      <c r="P9" s="2"/>
    </row>
    <row r="10" spans="2:21" s="3" customFormat="1" hidden="1" x14ac:dyDescent="0.3">
      <c r="B10" s="110"/>
      <c r="C10" s="111"/>
      <c r="D10" s="68"/>
      <c r="E10" s="37"/>
      <c r="G10" s="2"/>
      <c r="H10" s="2"/>
      <c r="I10" s="2"/>
      <c r="J10" s="2"/>
      <c r="K10" s="2"/>
      <c r="L10" s="2"/>
      <c r="M10" s="2"/>
      <c r="N10" s="2"/>
      <c r="O10" s="2"/>
      <c r="P10" s="2"/>
    </row>
    <row r="11" spans="2:21" s="3" customFormat="1" hidden="1" x14ac:dyDescent="0.3">
      <c r="B11" s="110"/>
      <c r="C11" s="111"/>
      <c r="D11" s="68"/>
      <c r="E11" s="37"/>
      <c r="G11" s="2"/>
      <c r="H11" s="2"/>
      <c r="I11" s="2"/>
      <c r="J11" s="2"/>
      <c r="K11" s="2"/>
      <c r="L11" s="2"/>
      <c r="M11" s="2"/>
      <c r="N11" s="2"/>
      <c r="O11" s="2"/>
      <c r="P11" s="2"/>
    </row>
    <row r="12" spans="2:21" s="3" customFormat="1" ht="14.5" thickBot="1" x14ac:dyDescent="0.35">
      <c r="B12" s="112"/>
      <c r="C12" s="76"/>
      <c r="D12" s="39"/>
      <c r="E12" s="37"/>
      <c r="G12" s="2"/>
      <c r="H12" s="2"/>
      <c r="I12" s="2"/>
      <c r="J12" s="2"/>
      <c r="K12" s="2"/>
      <c r="L12" s="2"/>
      <c r="M12" s="2"/>
      <c r="N12" s="2"/>
      <c r="O12" s="2"/>
      <c r="P12" s="2"/>
    </row>
    <row r="13" spans="2:21" s="3" customFormat="1" ht="229.15" customHeight="1" x14ac:dyDescent="0.3">
      <c r="B13" s="112"/>
      <c r="C13" s="71" t="s">
        <v>0</v>
      </c>
      <c r="D13" s="187" t="s">
        <v>380</v>
      </c>
      <c r="E13" s="37"/>
      <c r="G13" s="2"/>
      <c r="H13" s="2"/>
      <c r="I13" s="2"/>
      <c r="J13" s="2"/>
      <c r="K13" s="2"/>
      <c r="L13" s="2"/>
      <c r="M13" s="2"/>
      <c r="N13" s="2"/>
      <c r="O13" s="2"/>
      <c r="P13" s="2"/>
    </row>
    <row r="14" spans="2:21" s="3" customFormat="1" ht="82.15" customHeight="1" thickBot="1" x14ac:dyDescent="0.35">
      <c r="B14" s="112"/>
      <c r="C14" s="71"/>
      <c r="D14" s="188" t="s">
        <v>508</v>
      </c>
      <c r="E14" s="37"/>
      <c r="G14" s="2"/>
      <c r="H14" s="2"/>
      <c r="I14" s="2"/>
      <c r="J14" s="2"/>
      <c r="K14" s="2"/>
      <c r="L14" s="2"/>
      <c r="M14" s="2"/>
      <c r="N14" s="2"/>
      <c r="O14" s="2"/>
      <c r="P14" s="2"/>
      <c r="U14" s="3" t="s">
        <v>926</v>
      </c>
    </row>
    <row r="15" spans="2:21" s="3" customFormat="1" ht="14.5" thickBot="1" x14ac:dyDescent="0.35">
      <c r="B15" s="112"/>
      <c r="C15" s="76"/>
      <c r="D15" s="39"/>
      <c r="E15" s="37"/>
      <c r="G15" s="2"/>
      <c r="H15" s="2" t="s">
        <v>1</v>
      </c>
      <c r="I15" s="2" t="s">
        <v>2</v>
      </c>
      <c r="J15" s="2"/>
      <c r="K15" s="2" t="s">
        <v>3</v>
      </c>
      <c r="L15" s="2" t="s">
        <v>4</v>
      </c>
      <c r="M15" s="2" t="s">
        <v>5</v>
      </c>
      <c r="N15" s="2" t="s">
        <v>6</v>
      </c>
      <c r="O15" s="2" t="s">
        <v>7</v>
      </c>
      <c r="P15" s="2" t="s">
        <v>8</v>
      </c>
    </row>
    <row r="16" spans="2:21" s="3" customFormat="1" x14ac:dyDescent="0.3">
      <c r="B16" s="112"/>
      <c r="C16" s="72" t="s">
        <v>204</v>
      </c>
      <c r="D16" s="8" t="s">
        <v>1616</v>
      </c>
      <c r="E16" s="37"/>
      <c r="G16" s="2"/>
      <c r="H16" s="4" t="s">
        <v>9</v>
      </c>
      <c r="I16" s="2" t="s">
        <v>10</v>
      </c>
      <c r="J16" s="2" t="s">
        <v>11</v>
      </c>
      <c r="K16" s="2" t="s">
        <v>12</v>
      </c>
      <c r="L16" s="2">
        <v>1</v>
      </c>
      <c r="M16" s="2">
        <v>1</v>
      </c>
      <c r="N16" s="2" t="s">
        <v>13</v>
      </c>
      <c r="O16" s="2" t="s">
        <v>14</v>
      </c>
      <c r="P16" s="2" t="s">
        <v>15</v>
      </c>
    </row>
    <row r="17" spans="2:16" s="3" customFormat="1" ht="13.5" customHeight="1" x14ac:dyDescent="0.3">
      <c r="B17" s="842" t="s">
        <v>281</v>
      </c>
      <c r="C17" s="843"/>
      <c r="D17" s="138" t="s">
        <v>382</v>
      </c>
      <c r="E17" s="37"/>
      <c r="G17" s="2"/>
      <c r="H17" s="4" t="s">
        <v>16</v>
      </c>
      <c r="I17" s="2" t="s">
        <v>17</v>
      </c>
      <c r="J17" s="2" t="s">
        <v>18</v>
      </c>
      <c r="K17" s="2" t="s">
        <v>19</v>
      </c>
      <c r="L17" s="2">
        <v>2</v>
      </c>
      <c r="M17" s="2">
        <v>2</v>
      </c>
      <c r="N17" s="2" t="s">
        <v>20</v>
      </c>
      <c r="O17" s="2" t="s">
        <v>21</v>
      </c>
      <c r="P17" s="2" t="s">
        <v>22</v>
      </c>
    </row>
    <row r="18" spans="2:16" s="3" customFormat="1" x14ac:dyDescent="0.3">
      <c r="B18" s="112"/>
      <c r="C18" s="72" t="s">
        <v>210</v>
      </c>
      <c r="D18" s="9" t="s">
        <v>891</v>
      </c>
      <c r="E18" s="37"/>
      <c r="G18" s="2"/>
      <c r="H18" s="4" t="s">
        <v>23</v>
      </c>
      <c r="I18" s="2" t="s">
        <v>24</v>
      </c>
      <c r="J18" s="2"/>
      <c r="K18" s="2" t="s">
        <v>25</v>
      </c>
      <c r="L18" s="2">
        <v>3</v>
      </c>
      <c r="M18" s="2">
        <v>3</v>
      </c>
      <c r="N18" s="2" t="s">
        <v>26</v>
      </c>
      <c r="O18" s="2" t="s">
        <v>27</v>
      </c>
      <c r="P18" s="2" t="s">
        <v>28</v>
      </c>
    </row>
    <row r="19" spans="2:16" s="3" customFormat="1" ht="14.5" thickBot="1" x14ac:dyDescent="0.35">
      <c r="B19" s="113"/>
      <c r="C19" s="71" t="s">
        <v>205</v>
      </c>
      <c r="D19" s="106" t="s">
        <v>375</v>
      </c>
      <c r="E19" s="37"/>
      <c r="G19" s="2"/>
      <c r="H19" s="4" t="s">
        <v>29</v>
      </c>
      <c r="I19" s="2"/>
      <c r="J19" s="2"/>
      <c r="K19" s="2" t="s">
        <v>30</v>
      </c>
      <c r="L19" s="2">
        <v>5</v>
      </c>
      <c r="M19" s="2">
        <v>5</v>
      </c>
      <c r="N19" s="2" t="s">
        <v>31</v>
      </c>
      <c r="O19" s="2" t="s">
        <v>32</v>
      </c>
      <c r="P19" s="2" t="s">
        <v>33</v>
      </c>
    </row>
    <row r="20" spans="2:16" s="3" customFormat="1" ht="66" customHeight="1" thickBot="1" x14ac:dyDescent="0.35">
      <c r="B20" s="845" t="s">
        <v>206</v>
      </c>
      <c r="C20" s="846"/>
      <c r="D20" s="139" t="s">
        <v>1052</v>
      </c>
      <c r="E20" s="37"/>
      <c r="G20" s="2"/>
      <c r="H20" s="4" t="s">
        <v>34</v>
      </c>
      <c r="I20" s="2"/>
      <c r="J20" s="2"/>
      <c r="K20" s="2" t="s">
        <v>35</v>
      </c>
      <c r="L20" s="2"/>
      <c r="M20" s="2"/>
      <c r="N20" s="2"/>
      <c r="O20" s="2" t="s">
        <v>36</v>
      </c>
      <c r="P20" s="2" t="s">
        <v>37</v>
      </c>
    </row>
    <row r="21" spans="2:16" s="3" customFormat="1" x14ac:dyDescent="0.3">
      <c r="B21" s="112"/>
      <c r="C21" s="71"/>
      <c r="D21" s="39"/>
      <c r="E21" s="69"/>
      <c r="F21" s="4"/>
      <c r="G21" s="2"/>
      <c r="H21" s="2"/>
      <c r="J21" s="2"/>
      <c r="K21" s="2"/>
      <c r="L21" s="2"/>
      <c r="M21" s="2" t="s">
        <v>38</v>
      </c>
      <c r="N21" s="2" t="s">
        <v>39</v>
      </c>
    </row>
    <row r="22" spans="2:16" s="3" customFormat="1" x14ac:dyDescent="0.3">
      <c r="B22" s="112"/>
      <c r="C22" s="114" t="s">
        <v>209</v>
      </c>
      <c r="D22" s="39"/>
      <c r="E22" s="69"/>
      <c r="F22" s="4"/>
      <c r="G22" s="2"/>
      <c r="H22" s="2"/>
      <c r="J22" s="2"/>
      <c r="K22" s="2"/>
      <c r="L22" s="2"/>
      <c r="M22" s="2" t="s">
        <v>40</v>
      </c>
      <c r="N22" s="2" t="s">
        <v>41</v>
      </c>
    </row>
    <row r="23" spans="2:16" s="3" customFormat="1" ht="14.5" thickBot="1" x14ac:dyDescent="0.35">
      <c r="B23" s="112"/>
      <c r="C23" s="115" t="s">
        <v>212</v>
      </c>
      <c r="D23" s="39"/>
      <c r="E23" s="37"/>
      <c r="G23" s="2"/>
      <c r="H23" s="4" t="s">
        <v>42</v>
      </c>
      <c r="I23" s="2"/>
      <c r="J23" s="2"/>
      <c r="L23" s="2"/>
      <c r="M23" s="2"/>
      <c r="N23" s="2"/>
      <c r="O23" s="2" t="s">
        <v>43</v>
      </c>
      <c r="P23" s="2" t="s">
        <v>44</v>
      </c>
    </row>
    <row r="24" spans="2:16" s="3" customFormat="1" x14ac:dyDescent="0.3">
      <c r="B24" s="842" t="s">
        <v>211</v>
      </c>
      <c r="C24" s="844"/>
      <c r="D24" s="840">
        <v>41869</v>
      </c>
      <c r="E24" s="37"/>
      <c r="G24" s="2"/>
      <c r="H24" s="4"/>
      <c r="I24" s="2"/>
      <c r="J24" s="2"/>
      <c r="L24" s="2"/>
      <c r="M24" s="2"/>
      <c r="N24" s="2"/>
      <c r="O24" s="2"/>
      <c r="P24" s="2"/>
    </row>
    <row r="25" spans="2:16" s="3" customFormat="1" ht="4.5" customHeight="1" x14ac:dyDescent="0.3">
      <c r="B25" s="842"/>
      <c r="C25" s="844"/>
      <c r="D25" s="841"/>
      <c r="E25" s="37"/>
      <c r="G25" s="2"/>
      <c r="H25" s="4"/>
      <c r="I25" s="2"/>
      <c r="J25" s="2"/>
      <c r="L25" s="2"/>
      <c r="M25" s="2"/>
      <c r="N25" s="2"/>
      <c r="O25" s="2"/>
      <c r="P25" s="2"/>
    </row>
    <row r="26" spans="2:16" s="3" customFormat="1" ht="22.15" customHeight="1" x14ac:dyDescent="0.3">
      <c r="B26" s="842" t="s">
        <v>287</v>
      </c>
      <c r="C26" s="844"/>
      <c r="D26" s="193">
        <v>41877</v>
      </c>
      <c r="E26" s="37"/>
      <c r="F26" s="2"/>
      <c r="G26" s="141"/>
      <c r="H26" s="2"/>
      <c r="I26" s="2"/>
      <c r="K26" s="2"/>
      <c r="L26" s="2"/>
      <c r="M26" s="2"/>
      <c r="N26" s="2" t="s">
        <v>45</v>
      </c>
      <c r="O26" s="2" t="s">
        <v>46</v>
      </c>
    </row>
    <row r="27" spans="2:16" s="3" customFormat="1" ht="22.15" customHeight="1" x14ac:dyDescent="0.3">
      <c r="B27" s="842" t="s">
        <v>213</v>
      </c>
      <c r="C27" s="844"/>
      <c r="D27" s="412" t="s">
        <v>897</v>
      </c>
      <c r="E27" s="37"/>
      <c r="F27" s="2"/>
      <c r="G27" s="4"/>
      <c r="H27" s="2"/>
      <c r="I27" s="2"/>
      <c r="K27" s="2"/>
      <c r="L27" s="2"/>
      <c r="M27" s="2"/>
      <c r="N27" s="2" t="s">
        <v>47</v>
      </c>
      <c r="O27" s="2" t="s">
        <v>48</v>
      </c>
    </row>
    <row r="28" spans="2:16" s="3" customFormat="1" ht="22.15" customHeight="1" x14ac:dyDescent="0.3">
      <c r="B28" s="842" t="s">
        <v>286</v>
      </c>
      <c r="C28" s="844"/>
      <c r="D28" s="412" t="s">
        <v>1159</v>
      </c>
      <c r="E28" s="73"/>
      <c r="F28" s="2"/>
      <c r="G28" s="4"/>
      <c r="H28" s="2"/>
      <c r="I28" s="2"/>
      <c r="J28" s="2"/>
      <c r="K28" s="2"/>
      <c r="L28" s="2"/>
      <c r="M28" s="2"/>
      <c r="N28" s="2"/>
      <c r="O28" s="2"/>
    </row>
    <row r="29" spans="2:16" s="3" customFormat="1" ht="21.65" customHeight="1" thickBot="1" x14ac:dyDescent="0.35">
      <c r="B29" s="112"/>
      <c r="C29" s="72" t="s">
        <v>290</v>
      </c>
      <c r="D29" s="413">
        <v>43921</v>
      </c>
      <c r="E29" s="37"/>
      <c r="F29" s="2"/>
      <c r="G29" s="4"/>
      <c r="H29" s="2"/>
      <c r="I29" s="2"/>
      <c r="J29" s="2"/>
      <c r="K29" s="2"/>
      <c r="L29" s="2"/>
      <c r="M29" s="2"/>
      <c r="N29" s="2"/>
      <c r="O29" s="2"/>
    </row>
    <row r="30" spans="2:16" s="3" customFormat="1" x14ac:dyDescent="0.3">
      <c r="B30" s="112"/>
      <c r="C30" s="76"/>
      <c r="D30" s="74"/>
      <c r="E30" s="37"/>
      <c r="F30" s="2"/>
      <c r="G30" s="4"/>
      <c r="H30" s="2"/>
      <c r="I30" s="2"/>
      <c r="J30" s="2"/>
      <c r="K30" s="2"/>
      <c r="L30" s="2"/>
      <c r="M30" s="2"/>
      <c r="N30" s="2"/>
      <c r="O30" s="2"/>
    </row>
    <row r="31" spans="2:16" s="3" customFormat="1" x14ac:dyDescent="0.3">
      <c r="B31" s="112"/>
      <c r="C31" s="76"/>
      <c r="D31" s="75" t="s">
        <v>49</v>
      </c>
      <c r="E31" s="37"/>
      <c r="G31" s="2"/>
      <c r="H31" s="4" t="s">
        <v>50</v>
      </c>
      <c r="I31" s="2"/>
      <c r="J31" s="2"/>
      <c r="K31" s="2"/>
      <c r="L31" s="2"/>
      <c r="M31" s="2"/>
      <c r="N31" s="2"/>
      <c r="O31" s="2"/>
      <c r="P31" s="2"/>
    </row>
    <row r="32" spans="2:16" s="3" customFormat="1" ht="14.5" thickBot="1" x14ac:dyDescent="0.35">
      <c r="B32" s="112"/>
      <c r="C32" s="76"/>
      <c r="D32" s="75"/>
      <c r="E32" s="37"/>
      <c r="G32" s="2"/>
      <c r="H32" s="4"/>
      <c r="I32" s="2"/>
      <c r="J32" s="2"/>
      <c r="K32" s="2"/>
      <c r="L32" s="2"/>
      <c r="M32" s="2"/>
      <c r="N32" s="2"/>
      <c r="O32" s="2"/>
      <c r="P32" s="2"/>
    </row>
    <row r="33" spans="2:16" s="3" customFormat="1" x14ac:dyDescent="0.3">
      <c r="B33" s="112"/>
      <c r="C33" s="76"/>
      <c r="D33" s="438" t="s">
        <v>896</v>
      </c>
      <c r="E33" s="37"/>
      <c r="G33" s="2"/>
      <c r="H33" s="4"/>
      <c r="I33" s="2"/>
      <c r="J33" s="2"/>
      <c r="K33" s="2"/>
      <c r="L33" s="2"/>
      <c r="M33" s="2"/>
      <c r="N33" s="2"/>
      <c r="O33" s="2"/>
      <c r="P33" s="2"/>
    </row>
    <row r="34" spans="2:16" s="3" customFormat="1" ht="18.649999999999999" customHeight="1" x14ac:dyDescent="0.3">
      <c r="B34" s="112"/>
      <c r="C34" s="76"/>
      <c r="D34" s="784" t="s">
        <v>1361</v>
      </c>
      <c r="E34" s="37"/>
      <c r="G34" s="2"/>
      <c r="H34" s="4"/>
      <c r="I34" s="2"/>
      <c r="J34" s="2"/>
      <c r="K34" s="2"/>
      <c r="L34" s="2"/>
      <c r="M34" s="2"/>
      <c r="N34" s="2"/>
      <c r="O34" s="2"/>
      <c r="P34" s="2"/>
    </row>
    <row r="35" spans="2:16" s="3" customFormat="1" ht="16.899999999999999" customHeight="1" x14ac:dyDescent="0.3">
      <c r="B35" s="112"/>
      <c r="C35" s="76"/>
      <c r="D35" s="439" t="s">
        <v>1362</v>
      </c>
      <c r="E35" s="37"/>
      <c r="G35" s="2"/>
      <c r="H35" s="4"/>
      <c r="I35" s="2"/>
      <c r="J35" s="2"/>
      <c r="K35" s="2"/>
      <c r="L35" s="2"/>
      <c r="M35" s="2"/>
      <c r="N35" s="2"/>
      <c r="O35" s="2"/>
      <c r="P35" s="2"/>
    </row>
    <row r="36" spans="2:16" s="3" customFormat="1" ht="28" x14ac:dyDescent="0.3">
      <c r="B36" s="112"/>
      <c r="C36" s="76"/>
      <c r="D36" s="599" t="s">
        <v>1494</v>
      </c>
      <c r="E36" s="37"/>
      <c r="G36" s="2"/>
      <c r="H36" s="4"/>
      <c r="I36" s="2"/>
      <c r="J36" s="2"/>
      <c r="K36" s="2"/>
      <c r="L36" s="2"/>
      <c r="M36" s="2"/>
      <c r="N36" s="2"/>
      <c r="O36" s="2"/>
      <c r="P36" s="2"/>
    </row>
    <row r="37" spans="2:16" s="3" customFormat="1" x14ac:dyDescent="0.3">
      <c r="B37" s="112"/>
      <c r="C37" s="76"/>
      <c r="D37" s="439"/>
      <c r="E37" s="37"/>
      <c r="G37" s="2"/>
      <c r="H37" s="4"/>
      <c r="I37" s="2"/>
      <c r="J37" s="2"/>
      <c r="K37" s="2"/>
      <c r="L37" s="2"/>
      <c r="M37" s="2"/>
      <c r="N37" s="2"/>
      <c r="O37" s="2"/>
      <c r="P37" s="2"/>
    </row>
    <row r="38" spans="2:16" s="3" customFormat="1" ht="18.649999999999999" customHeight="1" x14ac:dyDescent="0.3">
      <c r="B38" s="112"/>
      <c r="C38" s="76"/>
      <c r="D38" s="785" t="s">
        <v>1363</v>
      </c>
      <c r="E38" s="37"/>
      <c r="H38" s="4"/>
      <c r="I38" s="2"/>
      <c r="J38" s="2"/>
      <c r="K38" s="2"/>
      <c r="L38" s="2"/>
      <c r="M38" s="2"/>
      <c r="N38" s="2"/>
      <c r="O38" s="2"/>
      <c r="P38" s="2"/>
    </row>
    <row r="39" spans="2:16" s="3" customFormat="1" ht="19.149999999999999" customHeight="1" x14ac:dyDescent="0.3">
      <c r="B39" s="112"/>
      <c r="C39" s="76"/>
      <c r="D39" s="782" t="s">
        <v>1471</v>
      </c>
      <c r="E39" s="37"/>
      <c r="H39" s="4"/>
      <c r="I39" s="2"/>
      <c r="J39" s="2"/>
      <c r="K39" s="2"/>
      <c r="L39" s="2"/>
      <c r="M39" s="2"/>
      <c r="N39" s="2"/>
      <c r="O39" s="2"/>
      <c r="P39" s="2"/>
    </row>
    <row r="40" spans="2:16" s="3" customFormat="1" ht="20.5" customHeight="1" x14ac:dyDescent="0.3">
      <c r="B40" s="112"/>
      <c r="C40" s="76"/>
      <c r="D40" s="782" t="s">
        <v>1472</v>
      </c>
      <c r="E40" s="37"/>
      <c r="H40" s="4"/>
      <c r="I40" s="2"/>
      <c r="J40" s="2"/>
      <c r="K40" s="2"/>
      <c r="L40" s="2"/>
      <c r="M40" s="2"/>
      <c r="N40" s="2"/>
      <c r="O40" s="2"/>
      <c r="P40" s="2"/>
    </row>
    <row r="41" spans="2:16" s="3" customFormat="1" ht="18" customHeight="1" x14ac:dyDescent="0.3">
      <c r="B41" s="112"/>
      <c r="C41" s="76"/>
      <c r="D41" s="596" t="s">
        <v>1473</v>
      </c>
      <c r="E41" s="37"/>
      <c r="H41" s="4"/>
      <c r="I41" s="2"/>
      <c r="J41" s="2"/>
      <c r="K41" s="2"/>
      <c r="L41" s="2"/>
      <c r="M41" s="2"/>
      <c r="N41" s="2"/>
      <c r="O41" s="2"/>
      <c r="P41" s="2"/>
    </row>
    <row r="42" spans="2:16" s="3" customFormat="1" ht="17.5" customHeight="1" x14ac:dyDescent="0.3">
      <c r="B42" s="112"/>
      <c r="C42" s="76"/>
      <c r="D42" s="596" t="s">
        <v>1474</v>
      </c>
      <c r="E42" s="37"/>
      <c r="G42" s="2"/>
      <c r="H42" s="4"/>
      <c r="I42" s="2"/>
      <c r="J42" s="2"/>
      <c r="K42" s="2"/>
      <c r="L42" s="2"/>
      <c r="M42" s="2"/>
      <c r="N42" s="2"/>
      <c r="O42" s="2"/>
      <c r="P42" s="2"/>
    </row>
    <row r="43" spans="2:16" s="3" customFormat="1" ht="17.5" customHeight="1" x14ac:dyDescent="0.3">
      <c r="B43" s="112"/>
      <c r="C43" s="76"/>
      <c r="D43" s="596" t="s">
        <v>1475</v>
      </c>
      <c r="E43" s="37"/>
      <c r="G43" s="2"/>
      <c r="H43" s="4"/>
      <c r="I43" s="2"/>
      <c r="J43" s="2"/>
      <c r="K43" s="2"/>
      <c r="L43" s="2"/>
      <c r="M43" s="2"/>
      <c r="N43" s="2"/>
      <c r="O43" s="2"/>
      <c r="P43" s="2"/>
    </row>
    <row r="44" spans="2:16" s="3" customFormat="1" ht="16.899999999999999" customHeight="1" x14ac:dyDescent="0.3">
      <c r="B44" s="112"/>
      <c r="C44" s="76"/>
      <c r="D44" s="596" t="s">
        <v>1476</v>
      </c>
      <c r="E44" s="37"/>
      <c r="G44" s="2"/>
      <c r="H44" s="4"/>
      <c r="I44" s="2"/>
      <c r="J44" s="2"/>
      <c r="K44" s="2"/>
      <c r="L44" s="2"/>
      <c r="M44" s="2"/>
      <c r="N44" s="2"/>
      <c r="O44" s="2"/>
      <c r="P44" s="2"/>
    </row>
    <row r="45" spans="2:16" s="3" customFormat="1" ht="18" customHeight="1" x14ac:dyDescent="0.3">
      <c r="B45" s="112"/>
      <c r="C45" s="76"/>
      <c r="D45" s="596" t="s">
        <v>1477</v>
      </c>
      <c r="E45" s="37"/>
      <c r="G45" s="2"/>
      <c r="H45" s="4"/>
      <c r="I45" s="2"/>
      <c r="J45" s="2"/>
      <c r="K45" s="2"/>
      <c r="L45" s="2"/>
      <c r="M45" s="2"/>
      <c r="N45" s="2"/>
      <c r="O45" s="2"/>
      <c r="P45" s="2"/>
    </row>
    <row r="46" spans="2:16" s="3" customFormat="1" ht="18" customHeight="1" x14ac:dyDescent="0.3">
      <c r="B46" s="112"/>
      <c r="C46" s="76"/>
      <c r="D46" s="596" t="s">
        <v>1478</v>
      </c>
      <c r="E46" s="37"/>
      <c r="G46" s="2"/>
      <c r="H46" s="4"/>
      <c r="I46" s="2"/>
      <c r="J46" s="2"/>
      <c r="K46" s="2"/>
      <c r="L46" s="2"/>
      <c r="M46" s="2"/>
      <c r="N46" s="2"/>
      <c r="O46" s="2"/>
      <c r="P46" s="2"/>
    </row>
    <row r="47" spans="2:16" s="3" customFormat="1" ht="18" customHeight="1" x14ac:dyDescent="0.3">
      <c r="B47" s="112"/>
      <c r="C47" s="76"/>
      <c r="D47" s="782" t="s">
        <v>1479</v>
      </c>
      <c r="E47" s="37"/>
      <c r="G47" s="2"/>
      <c r="H47" s="4"/>
      <c r="I47" s="2"/>
      <c r="J47" s="2"/>
      <c r="K47" s="2"/>
      <c r="L47" s="2"/>
      <c r="M47" s="2"/>
      <c r="N47" s="2"/>
      <c r="O47" s="2"/>
      <c r="P47" s="2"/>
    </row>
    <row r="48" spans="2:16" s="3" customFormat="1" ht="18" customHeight="1" x14ac:dyDescent="0.3">
      <c r="B48" s="112"/>
      <c r="C48" s="76"/>
      <c r="D48" s="782" t="s">
        <v>1480</v>
      </c>
      <c r="E48" s="37"/>
      <c r="G48" s="2"/>
      <c r="H48" s="4"/>
      <c r="I48" s="2"/>
      <c r="J48" s="2"/>
      <c r="K48" s="2"/>
      <c r="L48" s="2"/>
      <c r="M48" s="2"/>
      <c r="N48" s="2"/>
      <c r="O48" s="2"/>
      <c r="P48" s="2"/>
    </row>
    <row r="49" spans="2:16" s="3" customFormat="1" ht="18" customHeight="1" x14ac:dyDescent="0.3">
      <c r="B49" s="112"/>
      <c r="C49" s="76"/>
      <c r="D49" s="782" t="s">
        <v>1481</v>
      </c>
      <c r="E49" s="37"/>
      <c r="G49" s="2"/>
      <c r="H49" s="4"/>
      <c r="I49" s="2"/>
      <c r="J49" s="2"/>
      <c r="K49" s="2"/>
      <c r="L49" s="2"/>
      <c r="M49" s="2"/>
      <c r="N49" s="2"/>
      <c r="O49" s="2"/>
      <c r="P49" s="2"/>
    </row>
    <row r="50" spans="2:16" s="3" customFormat="1" ht="18" customHeight="1" x14ac:dyDescent="0.3">
      <c r="B50" s="112"/>
      <c r="C50" s="76"/>
      <c r="D50" s="596"/>
      <c r="E50" s="37"/>
      <c r="G50" s="2"/>
      <c r="H50" s="4"/>
      <c r="I50" s="2"/>
      <c r="J50" s="2"/>
      <c r="K50" s="2"/>
      <c r="L50" s="2"/>
      <c r="M50" s="2"/>
      <c r="N50" s="2"/>
      <c r="O50" s="2"/>
      <c r="P50" s="2"/>
    </row>
    <row r="51" spans="2:16" s="3" customFormat="1" ht="18" customHeight="1" x14ac:dyDescent="0.3">
      <c r="B51" s="112"/>
      <c r="C51" s="76"/>
      <c r="D51" s="783" t="s">
        <v>892</v>
      </c>
      <c r="E51" s="37"/>
      <c r="G51" s="2"/>
      <c r="H51" s="4"/>
      <c r="I51" s="2"/>
      <c r="J51" s="2"/>
      <c r="K51" s="2"/>
      <c r="L51" s="2"/>
      <c r="M51" s="2"/>
      <c r="N51" s="2"/>
      <c r="O51" s="2"/>
      <c r="P51" s="2"/>
    </row>
    <row r="52" spans="2:16" s="3" customFormat="1" ht="33.65" customHeight="1" x14ac:dyDescent="0.3">
      <c r="B52" s="112"/>
      <c r="C52" s="76"/>
      <c r="D52" s="599" t="s">
        <v>1482</v>
      </c>
      <c r="E52" s="37"/>
      <c r="G52" s="2"/>
      <c r="H52" s="4"/>
      <c r="I52" s="2"/>
      <c r="J52" s="2"/>
      <c r="K52" s="2"/>
      <c r="L52" s="2"/>
      <c r="M52" s="2"/>
      <c r="N52" s="2"/>
      <c r="O52" s="2"/>
      <c r="P52" s="2"/>
    </row>
    <row r="53" spans="2:16" s="3" customFormat="1" ht="18.75" customHeight="1" x14ac:dyDescent="0.3">
      <c r="B53" s="112"/>
      <c r="C53" s="76"/>
      <c r="D53" s="599" t="s">
        <v>1483</v>
      </c>
      <c r="E53" s="37"/>
      <c r="G53" s="2"/>
      <c r="H53" s="4"/>
      <c r="I53" s="2"/>
      <c r="J53" s="2"/>
      <c r="K53" s="2"/>
      <c r="L53" s="2"/>
      <c r="M53" s="2"/>
      <c r="N53" s="2"/>
      <c r="O53" s="2"/>
      <c r="P53" s="2"/>
    </row>
    <row r="54" spans="2:16" s="3" customFormat="1" ht="18" customHeight="1" x14ac:dyDescent="0.3">
      <c r="B54" s="112"/>
      <c r="C54" s="76"/>
      <c r="D54" s="439" t="s">
        <v>1484</v>
      </c>
      <c r="E54" s="37"/>
      <c r="G54" s="2"/>
      <c r="H54" s="4"/>
      <c r="I54" s="2"/>
      <c r="J54" s="2"/>
      <c r="K54" s="2"/>
      <c r="L54" s="2"/>
      <c r="M54" s="2"/>
      <c r="N54" s="2"/>
      <c r="O54" s="2"/>
      <c r="P54" s="2"/>
    </row>
    <row r="55" spans="2:16" s="3" customFormat="1" ht="18" customHeight="1" x14ac:dyDescent="0.3">
      <c r="B55" s="112"/>
      <c r="C55" s="76"/>
      <c r="D55" s="439" t="s">
        <v>1495</v>
      </c>
      <c r="E55" s="37"/>
      <c r="G55" s="2"/>
      <c r="H55" s="4"/>
      <c r="I55" s="2"/>
      <c r="J55" s="2"/>
      <c r="K55" s="2"/>
      <c r="L55" s="2"/>
      <c r="M55" s="2"/>
      <c r="N55" s="2"/>
      <c r="O55" s="2"/>
      <c r="P55" s="2"/>
    </row>
    <row r="56" spans="2:16" s="3" customFormat="1" ht="18" customHeight="1" x14ac:dyDescent="0.3">
      <c r="B56" s="112"/>
      <c r="C56" s="76"/>
      <c r="D56" s="439" t="s">
        <v>1496</v>
      </c>
      <c r="E56" s="37"/>
      <c r="G56" s="2"/>
      <c r="H56" s="4"/>
      <c r="I56" s="2"/>
      <c r="J56" s="2"/>
      <c r="K56" s="2"/>
      <c r="L56" s="2"/>
      <c r="M56" s="2"/>
      <c r="N56" s="2"/>
      <c r="O56" s="2"/>
      <c r="P56" s="2"/>
    </row>
    <row r="57" spans="2:16" s="3" customFormat="1" ht="18" customHeight="1" x14ac:dyDescent="0.3">
      <c r="B57" s="112"/>
      <c r="C57" s="76"/>
      <c r="D57" s="439" t="s">
        <v>1497</v>
      </c>
      <c r="E57" s="37"/>
      <c r="G57" s="2"/>
      <c r="H57" s="4"/>
      <c r="I57" s="2"/>
      <c r="J57" s="2"/>
      <c r="K57" s="2"/>
      <c r="L57" s="2"/>
      <c r="M57" s="2"/>
      <c r="N57" s="2"/>
      <c r="O57" s="2"/>
      <c r="P57" s="2"/>
    </row>
    <row r="58" spans="2:16" s="3" customFormat="1" ht="18" customHeight="1" x14ac:dyDescent="0.3">
      <c r="B58" s="112"/>
      <c r="C58" s="76"/>
      <c r="D58" s="439" t="s">
        <v>1498</v>
      </c>
      <c r="E58" s="37"/>
      <c r="G58" s="2"/>
      <c r="H58" s="4"/>
      <c r="I58" s="2"/>
      <c r="J58" s="2"/>
      <c r="K58" s="2"/>
      <c r="L58" s="2"/>
      <c r="M58" s="2"/>
      <c r="N58" s="2"/>
      <c r="O58" s="2"/>
      <c r="P58" s="2"/>
    </row>
    <row r="59" spans="2:16" s="3" customFormat="1" ht="18" customHeight="1" x14ac:dyDescent="0.3">
      <c r="B59" s="112"/>
      <c r="C59" s="76"/>
      <c r="D59" s="439" t="s">
        <v>1566</v>
      </c>
      <c r="E59" s="37"/>
      <c r="G59" s="2"/>
      <c r="H59" s="4"/>
      <c r="I59" s="2"/>
      <c r="J59" s="2"/>
      <c r="K59" s="2"/>
      <c r="L59" s="2"/>
      <c r="M59" s="2"/>
      <c r="N59" s="2"/>
      <c r="O59" s="2"/>
      <c r="P59" s="2"/>
    </row>
    <row r="60" spans="2:16" s="3" customFormat="1" ht="16.149999999999999" customHeight="1" x14ac:dyDescent="0.3">
      <c r="B60" s="112"/>
      <c r="C60" s="76"/>
      <c r="D60" s="439"/>
      <c r="E60" s="37"/>
      <c r="G60" s="2"/>
      <c r="H60" s="4"/>
      <c r="I60" s="2"/>
      <c r="J60" s="2"/>
      <c r="K60" s="2"/>
      <c r="L60" s="2"/>
      <c r="M60" s="2"/>
      <c r="N60" s="2"/>
      <c r="O60" s="2"/>
      <c r="P60" s="2"/>
    </row>
    <row r="61" spans="2:16" s="3" customFormat="1" ht="19.149999999999999" customHeight="1" x14ac:dyDescent="0.3">
      <c r="B61" s="112"/>
      <c r="C61" s="76"/>
      <c r="D61" s="598" t="s">
        <v>1364</v>
      </c>
      <c r="E61" s="37"/>
      <c r="H61" s="4"/>
      <c r="I61" s="2"/>
      <c r="J61" s="2"/>
      <c r="K61" s="2"/>
      <c r="L61" s="2"/>
      <c r="M61" s="2"/>
      <c r="N61" s="2"/>
      <c r="O61" s="2"/>
      <c r="P61" s="2"/>
    </row>
    <row r="62" spans="2:16" s="3" customFormat="1" ht="31.15" customHeight="1" x14ac:dyDescent="0.3">
      <c r="B62" s="112"/>
      <c r="C62" s="76"/>
      <c r="D62" s="596" t="s">
        <v>1567</v>
      </c>
      <c r="E62" s="37"/>
      <c r="G62" s="2"/>
      <c r="H62" s="4"/>
      <c r="I62" s="2"/>
      <c r="J62" s="2"/>
      <c r="K62" s="2"/>
      <c r="L62" s="2"/>
      <c r="M62" s="2"/>
      <c r="N62" s="2"/>
      <c r="O62" s="2"/>
      <c r="P62" s="2"/>
    </row>
    <row r="63" spans="2:16" s="3" customFormat="1" ht="21" customHeight="1" x14ac:dyDescent="0.3">
      <c r="B63" s="112"/>
      <c r="C63" s="76"/>
      <c r="D63" s="371" t="s">
        <v>1568</v>
      </c>
      <c r="E63" s="37"/>
      <c r="G63" s="2"/>
      <c r="H63" s="4"/>
      <c r="I63" s="2"/>
      <c r="J63" s="2"/>
      <c r="K63" s="2"/>
      <c r="L63" s="2"/>
      <c r="M63" s="2"/>
      <c r="N63" s="2"/>
      <c r="O63" s="2"/>
      <c r="P63" s="2"/>
    </row>
    <row r="64" spans="2:16" s="3" customFormat="1" ht="15" customHeight="1" x14ac:dyDescent="0.3">
      <c r="B64" s="112"/>
      <c r="C64" s="76"/>
      <c r="D64" s="439" t="s">
        <v>1569</v>
      </c>
      <c r="E64" s="37"/>
      <c r="G64" s="2"/>
      <c r="H64" s="4"/>
      <c r="I64" s="2"/>
      <c r="J64" s="2"/>
      <c r="K64" s="2"/>
      <c r="L64" s="2"/>
      <c r="M64" s="2"/>
      <c r="N64" s="2"/>
      <c r="O64" s="2"/>
      <c r="P64" s="2"/>
    </row>
    <row r="65" spans="2:16" s="3" customFormat="1" ht="21.75" customHeight="1" x14ac:dyDescent="0.3">
      <c r="B65" s="112"/>
      <c r="C65" s="76"/>
      <c r="D65" s="596" t="s">
        <v>1570</v>
      </c>
      <c r="E65" s="37"/>
      <c r="G65" s="2"/>
      <c r="H65" s="4"/>
      <c r="I65" s="2"/>
      <c r="J65" s="2"/>
      <c r="K65" s="2"/>
      <c r="L65" s="2"/>
      <c r="M65" s="2"/>
      <c r="N65" s="2"/>
      <c r="O65" s="2"/>
      <c r="P65" s="2"/>
    </row>
    <row r="66" spans="2:16" s="3" customFormat="1" ht="30.65" customHeight="1" x14ac:dyDescent="0.3">
      <c r="B66" s="112"/>
      <c r="C66" s="76"/>
      <c r="D66" s="596" t="s">
        <v>1571</v>
      </c>
      <c r="E66" s="37"/>
      <c r="G66" s="2"/>
      <c r="H66" s="4"/>
      <c r="I66" s="2"/>
      <c r="J66" s="2"/>
      <c r="K66" s="2"/>
      <c r="L66" s="2"/>
      <c r="M66" s="2"/>
      <c r="N66" s="2"/>
      <c r="O66" s="2"/>
      <c r="P66" s="2"/>
    </row>
    <row r="67" spans="2:16" s="3" customFormat="1" ht="18.75" customHeight="1" x14ac:dyDescent="0.3">
      <c r="B67" s="112"/>
      <c r="C67" s="76"/>
      <c r="D67" s="439" t="s">
        <v>1572</v>
      </c>
      <c r="E67" s="37"/>
      <c r="G67" s="2"/>
      <c r="H67" s="4"/>
      <c r="I67" s="2"/>
      <c r="J67" s="2"/>
      <c r="K67" s="2"/>
      <c r="L67" s="2"/>
      <c r="M67" s="2"/>
      <c r="N67" s="2"/>
      <c r="O67" s="2"/>
      <c r="P67" s="2"/>
    </row>
    <row r="68" spans="2:16" s="3" customFormat="1" ht="17.25" customHeight="1" x14ac:dyDescent="0.3">
      <c r="B68" s="112"/>
      <c r="C68" s="76"/>
      <c r="D68" s="439" t="s">
        <v>1573</v>
      </c>
      <c r="E68" s="37"/>
      <c r="G68" s="2"/>
      <c r="H68" s="4"/>
      <c r="I68" s="2"/>
      <c r="J68" s="2"/>
      <c r="K68" s="2"/>
      <c r="L68" s="2"/>
      <c r="M68" s="2"/>
      <c r="N68" s="2"/>
      <c r="O68" s="2"/>
      <c r="P68" s="2"/>
    </row>
    <row r="69" spans="2:16" s="3" customFormat="1" ht="18" customHeight="1" x14ac:dyDescent="0.3">
      <c r="B69" s="112"/>
      <c r="C69" s="76"/>
      <c r="D69" s="439" t="s">
        <v>1485</v>
      </c>
      <c r="E69" s="37"/>
      <c r="G69" s="2"/>
      <c r="H69" s="4"/>
      <c r="I69" s="2"/>
      <c r="J69" s="2"/>
      <c r="K69" s="2"/>
      <c r="L69" s="2"/>
      <c r="M69" s="2"/>
      <c r="N69" s="2"/>
      <c r="O69" s="2"/>
      <c r="P69" s="2"/>
    </row>
    <row r="70" spans="2:16" s="3" customFormat="1" ht="18" customHeight="1" x14ac:dyDescent="0.3">
      <c r="B70" s="112"/>
      <c r="C70" s="76"/>
      <c r="D70" s="439"/>
      <c r="E70" s="37"/>
      <c r="G70" s="2"/>
      <c r="H70" s="4"/>
      <c r="I70" s="2"/>
      <c r="J70" s="2"/>
      <c r="K70" s="2"/>
      <c r="L70" s="2"/>
      <c r="M70" s="2"/>
      <c r="N70" s="2"/>
      <c r="O70" s="2"/>
      <c r="P70" s="2"/>
    </row>
    <row r="71" spans="2:16" s="3" customFormat="1" ht="19.149999999999999" customHeight="1" x14ac:dyDescent="0.3">
      <c r="B71" s="112"/>
      <c r="C71" s="76"/>
      <c r="D71" s="598" t="s">
        <v>1365</v>
      </c>
      <c r="E71" s="37"/>
      <c r="G71" s="2"/>
      <c r="H71" s="4"/>
      <c r="I71" s="2"/>
      <c r="J71" s="2"/>
      <c r="K71" s="2"/>
      <c r="L71" s="2"/>
      <c r="M71" s="2"/>
      <c r="N71" s="2"/>
      <c r="O71" s="2"/>
      <c r="P71" s="2"/>
    </row>
    <row r="72" spans="2:16" s="3" customFormat="1" ht="17.5" customHeight="1" x14ac:dyDescent="0.3">
      <c r="B72" s="112"/>
      <c r="C72" s="76"/>
      <c r="D72" s="596" t="s">
        <v>1486</v>
      </c>
      <c r="E72" s="37"/>
      <c r="G72" s="2"/>
      <c r="H72" s="4"/>
      <c r="I72" s="2"/>
      <c r="J72" s="2"/>
      <c r="K72" s="2"/>
      <c r="L72" s="2"/>
      <c r="M72" s="2"/>
      <c r="N72" s="2"/>
      <c r="O72" s="2"/>
      <c r="P72" s="2"/>
    </row>
    <row r="73" spans="2:16" s="3" customFormat="1" ht="17.5" customHeight="1" x14ac:dyDescent="0.3">
      <c r="B73" s="112"/>
      <c r="C73" s="76"/>
      <c r="D73" s="782" t="s">
        <v>1487</v>
      </c>
      <c r="E73" s="37"/>
      <c r="G73" s="2"/>
      <c r="H73" s="4"/>
      <c r="I73" s="2"/>
      <c r="J73" s="2"/>
      <c r="K73" s="2"/>
      <c r="L73" s="2"/>
      <c r="M73" s="2"/>
      <c r="N73" s="2"/>
      <c r="O73" s="2"/>
      <c r="P73" s="2"/>
    </row>
    <row r="74" spans="2:16" s="3" customFormat="1" ht="16.899999999999999" customHeight="1" x14ac:dyDescent="0.3">
      <c r="B74" s="112"/>
      <c r="C74" s="76"/>
      <c r="D74" s="439" t="s">
        <v>1488</v>
      </c>
      <c r="E74" s="37"/>
      <c r="G74" s="2"/>
      <c r="H74" s="4"/>
      <c r="I74" s="2"/>
      <c r="J74" s="2"/>
      <c r="K74" s="2"/>
      <c r="L74" s="2"/>
      <c r="M74" s="2"/>
      <c r="N74" s="2"/>
      <c r="O74" s="2"/>
      <c r="P74" s="2"/>
    </row>
    <row r="75" spans="2:16" s="3" customFormat="1" ht="16.899999999999999" customHeight="1" x14ac:dyDescent="0.3">
      <c r="B75" s="112"/>
      <c r="C75" s="76"/>
      <c r="D75" s="596" t="s">
        <v>1489</v>
      </c>
      <c r="E75" s="37"/>
      <c r="G75" s="2"/>
      <c r="H75" s="4"/>
      <c r="I75" s="2"/>
      <c r="J75" s="2"/>
      <c r="K75" s="2"/>
      <c r="L75" s="2"/>
      <c r="M75" s="2"/>
      <c r="N75" s="2"/>
      <c r="O75" s="2"/>
      <c r="P75" s="2"/>
    </row>
    <row r="76" spans="2:16" s="3" customFormat="1" ht="18" customHeight="1" x14ac:dyDescent="0.3">
      <c r="B76" s="112"/>
      <c r="C76" s="76"/>
      <c r="D76" s="596" t="s">
        <v>1490</v>
      </c>
      <c r="E76" s="37"/>
      <c r="G76" s="2"/>
      <c r="H76" s="4"/>
      <c r="I76" s="2"/>
      <c r="J76" s="2"/>
      <c r="K76" s="2"/>
      <c r="L76" s="2"/>
      <c r="M76" s="2"/>
      <c r="N76" s="2"/>
      <c r="O76" s="2"/>
      <c r="P76" s="2"/>
    </row>
    <row r="77" spans="2:16" s="3" customFormat="1" ht="16.5" customHeight="1" x14ac:dyDescent="0.3">
      <c r="B77" s="112"/>
      <c r="C77" s="76"/>
      <c r="D77" s="439" t="s">
        <v>1491</v>
      </c>
      <c r="E77" s="37"/>
      <c r="G77" s="2"/>
      <c r="H77" s="4"/>
      <c r="I77" s="2"/>
      <c r="J77" s="2"/>
      <c r="K77" s="2"/>
      <c r="L77" s="2"/>
      <c r="M77" s="2"/>
      <c r="N77" s="2"/>
      <c r="O77" s="2"/>
      <c r="P77" s="2"/>
    </row>
    <row r="78" spans="2:16" s="3" customFormat="1" ht="15" customHeight="1" x14ac:dyDescent="0.3">
      <c r="B78" s="112"/>
      <c r="C78" s="76"/>
      <c r="D78" s="439" t="s">
        <v>1492</v>
      </c>
      <c r="E78" s="37"/>
      <c r="G78" s="2"/>
      <c r="H78" s="4"/>
      <c r="I78" s="2"/>
      <c r="J78" s="2"/>
      <c r="K78" s="2"/>
      <c r="L78" s="2"/>
      <c r="M78" s="2"/>
      <c r="N78" s="2"/>
      <c r="O78" s="2"/>
      <c r="P78" s="2"/>
    </row>
    <row r="79" spans="2:16" s="3" customFormat="1" ht="16.899999999999999" customHeight="1" x14ac:dyDescent="0.3">
      <c r="B79" s="112"/>
      <c r="C79" s="76"/>
      <c r="D79" s="595" t="s">
        <v>1493</v>
      </c>
      <c r="E79" s="37"/>
      <c r="G79" s="2"/>
      <c r="H79" s="4"/>
      <c r="I79" s="2"/>
      <c r="J79" s="2"/>
      <c r="K79" s="2"/>
      <c r="L79" s="2"/>
      <c r="M79" s="2"/>
      <c r="N79" s="2"/>
      <c r="O79" s="2"/>
      <c r="P79" s="2"/>
    </row>
    <row r="80" spans="2:16" s="3" customFormat="1" ht="16.899999999999999" customHeight="1" x14ac:dyDescent="0.3">
      <c r="B80" s="112"/>
      <c r="C80" s="76"/>
      <c r="D80" s="824"/>
      <c r="E80" s="37"/>
      <c r="G80" s="2"/>
      <c r="H80" s="4"/>
      <c r="I80" s="2"/>
      <c r="J80" s="2"/>
      <c r="K80" s="2"/>
      <c r="L80" s="2"/>
      <c r="M80" s="2"/>
      <c r="N80" s="2"/>
      <c r="O80" s="2"/>
      <c r="P80" s="2"/>
    </row>
    <row r="81" spans="2:17" s="3" customFormat="1" ht="16.5" customHeight="1" x14ac:dyDescent="0.3">
      <c r="B81" s="112"/>
      <c r="C81" s="76"/>
      <c r="D81" s="599"/>
      <c r="E81" s="37"/>
      <c r="G81" s="2"/>
      <c r="H81" s="4"/>
      <c r="I81" s="2"/>
      <c r="J81" s="2"/>
      <c r="K81" s="2"/>
      <c r="L81" s="2"/>
      <c r="M81" s="2"/>
      <c r="N81" s="2"/>
      <c r="O81" s="2"/>
      <c r="P81" s="2"/>
    </row>
    <row r="82" spans="2:17" s="3" customFormat="1" ht="16.5" customHeight="1" x14ac:dyDescent="0.3">
      <c r="B82" s="112"/>
      <c r="C82" s="76"/>
      <c r="D82" s="781" t="s">
        <v>1470</v>
      </c>
      <c r="E82" s="37"/>
      <c r="G82" s="2"/>
      <c r="H82" s="4"/>
      <c r="I82" s="2"/>
      <c r="J82" s="2"/>
      <c r="K82" s="2"/>
      <c r="L82" s="2"/>
      <c r="M82" s="2"/>
      <c r="N82" s="2"/>
      <c r="O82" s="2"/>
      <c r="P82" s="2"/>
    </row>
    <row r="83" spans="2:17" s="3" customFormat="1" ht="16.5" customHeight="1" x14ac:dyDescent="0.3">
      <c r="B83" s="112"/>
      <c r="C83" s="76"/>
      <c r="D83" s="599" t="s">
        <v>1574</v>
      </c>
      <c r="E83" s="37"/>
      <c r="G83" s="2"/>
      <c r="H83" s="4"/>
      <c r="I83" s="2"/>
      <c r="J83" s="2"/>
      <c r="K83" s="2"/>
      <c r="L83" s="2"/>
      <c r="M83" s="2"/>
      <c r="N83" s="2"/>
      <c r="O83" s="2"/>
      <c r="P83" s="2"/>
    </row>
    <row r="84" spans="2:17" s="3" customFormat="1" ht="16.5" customHeight="1" x14ac:dyDescent="0.3">
      <c r="B84" s="112"/>
      <c r="C84" s="76"/>
      <c r="D84" s="599" t="s">
        <v>1575</v>
      </c>
      <c r="E84" s="37"/>
      <c r="G84" s="2"/>
      <c r="H84" s="4"/>
      <c r="I84" s="2"/>
      <c r="J84" s="2"/>
      <c r="K84" s="2"/>
      <c r="L84" s="2"/>
      <c r="M84" s="2"/>
      <c r="N84" s="2"/>
      <c r="O84" s="2"/>
      <c r="P84" s="2"/>
    </row>
    <row r="85" spans="2:17" s="3" customFormat="1" ht="16.5" customHeight="1" x14ac:dyDescent="0.3">
      <c r="B85" s="112"/>
      <c r="C85" s="76"/>
      <c r="D85" s="439" t="s">
        <v>1576</v>
      </c>
      <c r="E85" s="37"/>
      <c r="G85" s="2"/>
      <c r="H85" s="4"/>
      <c r="I85" s="2"/>
      <c r="J85" s="2"/>
      <c r="K85" s="2"/>
      <c r="L85" s="2"/>
      <c r="M85" s="2"/>
      <c r="N85" s="2"/>
      <c r="O85" s="2"/>
      <c r="P85" s="2"/>
    </row>
    <row r="86" spans="2:17" s="3" customFormat="1" ht="17.5" customHeight="1" x14ac:dyDescent="0.3">
      <c r="B86" s="112"/>
      <c r="C86" s="76"/>
      <c r="D86" s="595" t="s">
        <v>1577</v>
      </c>
      <c r="E86" s="37"/>
      <c r="G86" s="2"/>
      <c r="H86" s="4"/>
      <c r="I86" s="2"/>
      <c r="J86" s="2"/>
      <c r="K86" s="2"/>
      <c r="L86" s="2"/>
      <c r="M86" s="2"/>
      <c r="N86" s="2"/>
      <c r="O86" s="2"/>
      <c r="P86" s="2"/>
    </row>
    <row r="87" spans="2:17" s="3" customFormat="1" ht="16.899999999999999" customHeight="1" x14ac:dyDescent="0.3">
      <c r="B87" s="112"/>
      <c r="C87" s="76"/>
      <c r="D87" s="596" t="s">
        <v>1578</v>
      </c>
      <c r="E87" s="37"/>
      <c r="G87" s="2"/>
      <c r="H87" s="4"/>
      <c r="I87" s="2"/>
      <c r="J87" s="2"/>
      <c r="K87" s="2"/>
      <c r="L87" s="2"/>
      <c r="M87" s="2"/>
      <c r="N87" s="2"/>
      <c r="O87" s="2"/>
      <c r="P87" s="2"/>
    </row>
    <row r="88" spans="2:17" s="3" customFormat="1" ht="17.5" customHeight="1" x14ac:dyDescent="0.3">
      <c r="B88" s="112"/>
      <c r="C88" s="76"/>
      <c r="D88" s="595"/>
      <c r="E88" s="37"/>
      <c r="G88" s="2"/>
      <c r="H88" s="4"/>
      <c r="I88" s="2"/>
      <c r="J88" s="2"/>
      <c r="K88" s="2"/>
      <c r="L88" s="2"/>
      <c r="M88" s="2"/>
      <c r="N88" s="2"/>
      <c r="O88" s="2"/>
      <c r="P88" s="2"/>
    </row>
    <row r="89" spans="2:17" s="3" customFormat="1" ht="16.899999999999999" customHeight="1" x14ac:dyDescent="0.3">
      <c r="B89" s="112"/>
      <c r="C89" s="76"/>
      <c r="D89" s="598" t="s">
        <v>1366</v>
      </c>
      <c r="E89" s="37"/>
      <c r="G89" s="2"/>
      <c r="H89" s="4"/>
      <c r="I89" s="2"/>
      <c r="J89" s="2"/>
      <c r="K89" s="2"/>
      <c r="L89" s="2"/>
      <c r="M89" s="2"/>
      <c r="N89" s="2"/>
      <c r="O89" s="2"/>
      <c r="P89" s="2"/>
    </row>
    <row r="90" spans="2:17" s="3" customFormat="1" ht="30" customHeight="1" x14ac:dyDescent="0.3">
      <c r="B90" s="112"/>
      <c r="C90" s="76"/>
      <c r="D90" s="596" t="s">
        <v>1579</v>
      </c>
      <c r="E90" s="37"/>
      <c r="G90" s="2"/>
      <c r="H90" s="4"/>
      <c r="I90" s="2"/>
      <c r="J90" s="2"/>
      <c r="K90" s="2"/>
      <c r="L90" s="2"/>
      <c r="M90" s="2"/>
      <c r="N90" s="2"/>
      <c r="O90" s="2"/>
      <c r="P90" s="2"/>
    </row>
    <row r="91" spans="2:17" s="3" customFormat="1" ht="31.5" customHeight="1" x14ac:dyDescent="0.3">
      <c r="B91" s="112"/>
      <c r="C91" s="76"/>
      <c r="D91" s="596" t="s">
        <v>1580</v>
      </c>
      <c r="E91" s="37"/>
      <c r="G91" s="2"/>
      <c r="H91" s="4"/>
      <c r="I91" s="2"/>
      <c r="J91" s="2"/>
      <c r="K91" s="2"/>
      <c r="L91" s="2"/>
      <c r="M91" s="2"/>
      <c r="N91" s="2"/>
      <c r="O91" s="2"/>
      <c r="P91" s="2"/>
    </row>
    <row r="92" spans="2:17" s="3" customFormat="1" ht="16.899999999999999" customHeight="1" x14ac:dyDescent="0.3">
      <c r="B92" s="112"/>
      <c r="C92" s="76"/>
      <c r="D92" s="595" t="s">
        <v>1581</v>
      </c>
      <c r="E92" s="37"/>
      <c r="G92" s="2"/>
      <c r="H92" s="4"/>
      <c r="I92" s="2"/>
      <c r="J92" s="2"/>
      <c r="K92" s="2"/>
      <c r="L92" s="2"/>
      <c r="M92" s="2"/>
      <c r="N92" s="2"/>
      <c r="O92" s="2"/>
      <c r="P92" s="2"/>
    </row>
    <row r="93" spans="2:17" s="3" customFormat="1" ht="16.899999999999999" customHeight="1" x14ac:dyDescent="0.3">
      <c r="B93" s="112"/>
      <c r="C93" s="76"/>
      <c r="D93" s="595" t="s">
        <v>1582</v>
      </c>
      <c r="E93" s="37"/>
      <c r="G93" s="2"/>
      <c r="H93" s="4"/>
      <c r="I93" s="2"/>
      <c r="J93" s="2"/>
      <c r="K93" s="2"/>
      <c r="L93" s="2"/>
      <c r="M93" s="2"/>
      <c r="N93" s="2"/>
      <c r="O93" s="2"/>
      <c r="P93" s="2"/>
    </row>
    <row r="94" spans="2:17" s="3" customFormat="1" ht="18.649999999999999" customHeight="1" x14ac:dyDescent="0.3">
      <c r="B94" s="112"/>
      <c r="C94" s="76"/>
      <c r="D94" s="595" t="s">
        <v>1583</v>
      </c>
      <c r="E94" s="37"/>
      <c r="G94" s="2"/>
      <c r="H94" s="4"/>
      <c r="I94" s="2"/>
      <c r="J94" s="2"/>
      <c r="K94" s="2"/>
      <c r="L94" s="2"/>
      <c r="M94" s="2"/>
      <c r="N94" s="2"/>
      <c r="O94" s="2"/>
      <c r="P94" s="2"/>
    </row>
    <row r="95" spans="2:17" s="3" customFormat="1" ht="17.5" customHeight="1" x14ac:dyDescent="0.3">
      <c r="B95" s="112"/>
      <c r="C95" s="76"/>
      <c r="D95" s="595"/>
      <c r="E95" s="37"/>
      <c r="G95" s="2"/>
      <c r="H95" s="4"/>
      <c r="I95" s="2"/>
      <c r="J95" s="2"/>
      <c r="K95" s="2"/>
      <c r="L95" s="2"/>
      <c r="M95" s="2"/>
      <c r="N95" s="2"/>
      <c r="O95" s="2"/>
      <c r="P95" s="2"/>
      <c r="Q95" s="6"/>
    </row>
    <row r="96" spans="2:17" s="3" customFormat="1" ht="17.5" customHeight="1" thickBot="1" x14ac:dyDescent="0.35">
      <c r="B96" s="112"/>
      <c r="C96" s="76"/>
      <c r="D96" s="440"/>
      <c r="E96" s="37"/>
      <c r="G96" s="2"/>
      <c r="H96" s="4"/>
      <c r="I96" s="2"/>
      <c r="J96" s="2"/>
      <c r="K96" s="2"/>
      <c r="L96" s="2"/>
      <c r="M96" s="2"/>
      <c r="N96" s="2"/>
      <c r="O96" s="2"/>
      <c r="P96" s="2"/>
      <c r="Q96" s="6"/>
    </row>
    <row r="97" spans="1:16" s="3" customFormat="1" ht="32.25" customHeight="1" thickBot="1" x14ac:dyDescent="0.35">
      <c r="B97" s="842" t="s">
        <v>52</v>
      </c>
      <c r="C97" s="844"/>
      <c r="D97" s="39"/>
      <c r="E97" s="37"/>
      <c r="G97" s="2"/>
      <c r="H97" s="4" t="s">
        <v>53</v>
      </c>
      <c r="I97" s="2"/>
      <c r="J97" s="2"/>
      <c r="K97" s="2"/>
      <c r="L97" s="2"/>
      <c r="M97" s="2"/>
      <c r="N97" s="2"/>
      <c r="O97" s="2"/>
      <c r="P97" s="2"/>
    </row>
    <row r="98" spans="1:16" s="3" customFormat="1" ht="17.25" customHeight="1" thickBot="1" x14ac:dyDescent="0.35">
      <c r="B98" s="112"/>
      <c r="C98" s="76"/>
      <c r="D98" s="369" t="s">
        <v>927</v>
      </c>
      <c r="E98" s="37"/>
      <c r="G98" s="2"/>
      <c r="H98" s="4" t="s">
        <v>54</v>
      </c>
      <c r="I98" s="2"/>
      <c r="J98" s="2"/>
      <c r="K98" s="2"/>
      <c r="L98" s="2"/>
      <c r="M98" s="2"/>
      <c r="N98" s="2"/>
      <c r="O98" s="2"/>
      <c r="P98" s="2"/>
    </row>
    <row r="99" spans="1:16" s="3" customFormat="1" x14ac:dyDescent="0.3">
      <c r="B99" s="112"/>
      <c r="C99" s="76"/>
      <c r="D99" s="39"/>
      <c r="E99" s="37"/>
      <c r="F99" s="5"/>
      <c r="G99" s="2"/>
      <c r="H99" s="4" t="s">
        <v>55</v>
      </c>
      <c r="I99" s="2"/>
      <c r="J99" s="2"/>
      <c r="K99" s="2"/>
      <c r="L99" s="2"/>
      <c r="M99" s="2"/>
      <c r="N99" s="2"/>
      <c r="O99" s="2"/>
      <c r="P99" s="2"/>
    </row>
    <row r="100" spans="1:16" s="3" customFormat="1" x14ac:dyDescent="0.3">
      <c r="B100" s="112"/>
      <c r="C100" s="116" t="s">
        <v>56</v>
      </c>
      <c r="D100" s="39"/>
      <c r="E100" s="37"/>
      <c r="G100" s="2"/>
      <c r="H100" s="4" t="s">
        <v>57</v>
      </c>
      <c r="I100" s="2"/>
      <c r="J100" s="2"/>
      <c r="K100" s="2"/>
      <c r="L100" s="2"/>
      <c r="M100" s="2"/>
      <c r="N100" s="2"/>
      <c r="O100" s="2"/>
      <c r="P100" s="2"/>
    </row>
    <row r="101" spans="1:16" s="3" customFormat="1" ht="31.5" customHeight="1" thickBot="1" x14ac:dyDescent="0.35">
      <c r="B101" s="842" t="s">
        <v>58</v>
      </c>
      <c r="C101" s="844"/>
      <c r="D101" s="39" t="s">
        <v>391</v>
      </c>
      <c r="E101" s="37"/>
      <c r="G101" s="2"/>
      <c r="H101" s="4" t="s">
        <v>59</v>
      </c>
      <c r="I101" s="2"/>
      <c r="J101" s="2"/>
      <c r="K101" s="2"/>
      <c r="L101" s="2"/>
      <c r="M101" s="2"/>
      <c r="N101" s="2"/>
      <c r="O101" s="2"/>
      <c r="P101" s="2"/>
    </row>
    <row r="102" spans="1:16" s="3" customFormat="1" x14ac:dyDescent="0.3">
      <c r="B102" s="112"/>
      <c r="C102" s="76" t="s">
        <v>60</v>
      </c>
      <c r="D102" s="10" t="s">
        <v>378</v>
      </c>
      <c r="E102" s="37"/>
      <c r="G102" s="2"/>
      <c r="H102" s="4" t="s">
        <v>61</v>
      </c>
      <c r="I102" s="2"/>
      <c r="J102" s="2"/>
      <c r="K102" s="2"/>
      <c r="L102" s="2"/>
      <c r="M102" s="2"/>
      <c r="N102" s="2"/>
      <c r="O102" s="2"/>
      <c r="P102" s="2"/>
    </row>
    <row r="103" spans="1:16" s="3" customFormat="1" ht="14.5" x14ac:dyDescent="0.35">
      <c r="B103" s="112"/>
      <c r="C103" s="76" t="s">
        <v>62</v>
      </c>
      <c r="D103" s="140" t="s">
        <v>928</v>
      </c>
      <c r="E103" s="37"/>
      <c r="G103" s="2"/>
      <c r="H103" s="4" t="s">
        <v>63</v>
      </c>
      <c r="I103" s="2"/>
      <c r="J103" s="2"/>
      <c r="K103" s="2"/>
      <c r="L103" s="2"/>
      <c r="M103" s="2"/>
      <c r="N103" s="2"/>
      <c r="O103" s="2"/>
      <c r="P103" s="2"/>
    </row>
    <row r="104" spans="1:16" s="3" customFormat="1" ht="14.5" thickBot="1" x14ac:dyDescent="0.35">
      <c r="B104" s="112"/>
      <c r="C104" s="76" t="s">
        <v>64</v>
      </c>
      <c r="D104" s="11">
        <v>42066</v>
      </c>
      <c r="E104" s="37"/>
      <c r="G104" s="2"/>
      <c r="H104" s="4" t="s">
        <v>65</v>
      </c>
      <c r="I104" s="2"/>
      <c r="J104" s="2"/>
      <c r="K104" s="2"/>
      <c r="L104" s="2"/>
      <c r="M104" s="2"/>
      <c r="N104" s="2"/>
      <c r="O104" s="2"/>
      <c r="P104" s="2"/>
    </row>
    <row r="105" spans="1:16" s="3" customFormat="1" ht="15" customHeight="1" thickBot="1" x14ac:dyDescent="0.35">
      <c r="B105" s="112"/>
      <c r="C105" s="72" t="s">
        <v>208</v>
      </c>
      <c r="D105" s="39" t="s">
        <v>379</v>
      </c>
      <c r="E105" s="37"/>
      <c r="G105" s="2"/>
      <c r="H105" s="4" t="s">
        <v>66</v>
      </c>
      <c r="I105" s="2"/>
      <c r="J105" s="2"/>
      <c r="K105" s="2"/>
      <c r="L105" s="2"/>
      <c r="M105" s="2"/>
      <c r="N105" s="2"/>
      <c r="O105" s="2"/>
      <c r="P105" s="2"/>
    </row>
    <row r="106" spans="1:16" s="3" customFormat="1" x14ac:dyDescent="0.3">
      <c r="B106" s="112"/>
      <c r="C106" s="76" t="s">
        <v>60</v>
      </c>
      <c r="D106" s="10" t="s">
        <v>389</v>
      </c>
      <c r="E106" s="37"/>
      <c r="G106" s="2"/>
      <c r="H106" s="4" t="s">
        <v>67</v>
      </c>
      <c r="I106" s="2"/>
      <c r="J106" s="2"/>
      <c r="K106" s="2"/>
      <c r="L106" s="2"/>
      <c r="M106" s="2"/>
      <c r="N106" s="2"/>
      <c r="O106" s="2"/>
      <c r="P106" s="2"/>
    </row>
    <row r="107" spans="1:16" s="3" customFormat="1" ht="14.5" x14ac:dyDescent="0.35">
      <c r="B107" s="112"/>
      <c r="C107" s="76" t="s">
        <v>62</v>
      </c>
      <c r="D107" s="140" t="s">
        <v>929</v>
      </c>
      <c r="E107" s="37"/>
      <c r="G107" s="2"/>
      <c r="H107" s="4" t="s">
        <v>68</v>
      </c>
      <c r="I107" s="2"/>
      <c r="J107" s="2"/>
      <c r="K107" s="2"/>
      <c r="L107" s="2"/>
      <c r="M107" s="2"/>
      <c r="N107" s="2"/>
      <c r="O107" s="2"/>
      <c r="P107" s="2"/>
    </row>
    <row r="108" spans="1:16" s="3" customFormat="1" ht="14.5" thickBot="1" x14ac:dyDescent="0.35">
      <c r="B108" s="112"/>
      <c r="C108" s="76" t="s">
        <v>64</v>
      </c>
      <c r="D108" s="11"/>
      <c r="E108" s="37"/>
      <c r="G108" s="2"/>
      <c r="H108" s="4" t="s">
        <v>69</v>
      </c>
      <c r="I108" s="2"/>
      <c r="J108" s="2"/>
      <c r="K108" s="2"/>
      <c r="L108" s="2"/>
      <c r="M108" s="2"/>
      <c r="N108" s="2"/>
      <c r="O108" s="2"/>
      <c r="P108" s="2"/>
    </row>
    <row r="109" spans="1:16" s="3" customFormat="1" ht="14.5" thickBot="1" x14ac:dyDescent="0.35">
      <c r="B109" s="112"/>
      <c r="C109" s="72" t="s">
        <v>208</v>
      </c>
      <c r="D109" s="39" t="s">
        <v>895</v>
      </c>
      <c r="E109" s="37"/>
      <c r="G109" s="2"/>
      <c r="H109" s="4" t="s">
        <v>70</v>
      </c>
      <c r="I109" s="2"/>
      <c r="J109" s="2"/>
      <c r="K109" s="2"/>
      <c r="L109" s="2"/>
      <c r="M109" s="2"/>
      <c r="N109" s="2"/>
      <c r="O109" s="2"/>
      <c r="P109" s="2"/>
    </row>
    <row r="110" spans="1:16" s="3" customFormat="1" x14ac:dyDescent="0.3">
      <c r="B110" s="112"/>
      <c r="C110" s="76" t="s">
        <v>60</v>
      </c>
      <c r="D110" s="10" t="s">
        <v>390</v>
      </c>
      <c r="E110" s="37"/>
      <c r="G110" s="2"/>
      <c r="H110" s="4" t="s">
        <v>71</v>
      </c>
      <c r="I110" s="2"/>
      <c r="J110" s="2"/>
      <c r="K110" s="2"/>
      <c r="L110" s="2"/>
      <c r="M110" s="2"/>
      <c r="N110" s="2"/>
      <c r="O110" s="2"/>
      <c r="P110" s="2"/>
    </row>
    <row r="111" spans="1:16" s="3" customFormat="1" ht="14.5" x14ac:dyDescent="0.35">
      <c r="B111" s="112"/>
      <c r="C111" s="76" t="s">
        <v>62</v>
      </c>
      <c r="D111" s="140" t="s">
        <v>930</v>
      </c>
      <c r="E111" s="37"/>
      <c r="G111" s="2"/>
      <c r="H111" s="4" t="s">
        <v>72</v>
      </c>
      <c r="I111" s="2"/>
      <c r="J111" s="2"/>
      <c r="K111" s="2"/>
      <c r="L111" s="2"/>
      <c r="M111" s="2"/>
      <c r="N111" s="2"/>
      <c r="O111" s="2"/>
      <c r="P111" s="2"/>
    </row>
    <row r="112" spans="1:16" ht="14.5" thickBot="1" x14ac:dyDescent="0.35">
      <c r="A112" s="3"/>
      <c r="B112" s="112"/>
      <c r="C112" s="76" t="s">
        <v>64</v>
      </c>
      <c r="D112" s="11"/>
      <c r="E112" s="37"/>
      <c r="H112" s="4" t="s">
        <v>73</v>
      </c>
    </row>
    <row r="113" spans="2:8" ht="14.5" thickBot="1" x14ac:dyDescent="0.35">
      <c r="B113" s="112"/>
      <c r="C113" s="72" t="s">
        <v>208</v>
      </c>
      <c r="D113" s="39" t="s">
        <v>388</v>
      </c>
      <c r="E113" s="37"/>
      <c r="H113" s="4" t="s">
        <v>74</v>
      </c>
    </row>
    <row r="114" spans="2:8" x14ac:dyDescent="0.3">
      <c r="B114" s="112"/>
      <c r="C114" s="76" t="s">
        <v>60</v>
      </c>
      <c r="D114" s="10" t="s">
        <v>392</v>
      </c>
      <c r="E114" s="37"/>
      <c r="H114" s="4" t="s">
        <v>75</v>
      </c>
    </row>
    <row r="115" spans="2:8" ht="14.5" x14ac:dyDescent="0.35">
      <c r="B115" s="112"/>
      <c r="C115" s="76" t="s">
        <v>62</v>
      </c>
      <c r="D115" s="140" t="s">
        <v>420</v>
      </c>
      <c r="E115" s="37"/>
      <c r="H115" s="4" t="s">
        <v>76</v>
      </c>
    </row>
    <row r="116" spans="2:8" ht="14.5" thickBot="1" x14ac:dyDescent="0.35">
      <c r="B116" s="112"/>
      <c r="C116" s="76" t="s">
        <v>64</v>
      </c>
      <c r="D116" s="11"/>
      <c r="E116" s="37"/>
      <c r="H116" s="4" t="s">
        <v>77</v>
      </c>
    </row>
    <row r="117" spans="2:8" ht="14.5" thickBot="1" x14ac:dyDescent="0.35">
      <c r="B117" s="112"/>
      <c r="C117" s="72" t="s">
        <v>373</v>
      </c>
      <c r="D117" s="39" t="s">
        <v>381</v>
      </c>
      <c r="E117" s="37"/>
      <c r="H117" s="4" t="s">
        <v>78</v>
      </c>
    </row>
    <row r="118" spans="2:8" x14ac:dyDescent="0.3">
      <c r="B118" s="112"/>
      <c r="C118" s="76" t="s">
        <v>60</v>
      </c>
      <c r="D118" s="10" t="s">
        <v>1164</v>
      </c>
      <c r="E118" s="37"/>
      <c r="H118" s="4" t="s">
        <v>79</v>
      </c>
    </row>
    <row r="119" spans="2:8" ht="14.5" x14ac:dyDescent="0.35">
      <c r="B119" s="112"/>
      <c r="C119" s="76" t="s">
        <v>62</v>
      </c>
      <c r="D119" s="140" t="s">
        <v>421</v>
      </c>
      <c r="E119" s="37"/>
      <c r="H119" s="4" t="s">
        <v>80</v>
      </c>
    </row>
    <row r="120" spans="2:8" ht="14.5" thickBot="1" x14ac:dyDescent="0.35">
      <c r="B120" s="112"/>
      <c r="C120" s="76" t="s">
        <v>64</v>
      </c>
      <c r="D120" s="11"/>
      <c r="E120" s="37"/>
      <c r="H120" s="4" t="s">
        <v>81</v>
      </c>
    </row>
    <row r="121" spans="2:8" ht="14.5" thickBot="1" x14ac:dyDescent="0.35">
      <c r="B121" s="112"/>
      <c r="C121" s="72" t="s">
        <v>372</v>
      </c>
      <c r="D121" s="39" t="s">
        <v>382</v>
      </c>
      <c r="E121" s="37"/>
      <c r="H121" s="4"/>
    </row>
    <row r="122" spans="2:8" x14ac:dyDescent="0.3">
      <c r="B122" s="112"/>
      <c r="C122" s="76" t="s">
        <v>60</v>
      </c>
      <c r="D122" s="10" t="s">
        <v>1058</v>
      </c>
      <c r="E122" s="37"/>
      <c r="H122" s="4"/>
    </row>
    <row r="123" spans="2:8" ht="14.5" x14ac:dyDescent="0.35">
      <c r="B123" s="112"/>
      <c r="C123" s="76" t="s">
        <v>62</v>
      </c>
      <c r="D123" s="150" t="s">
        <v>1059</v>
      </c>
      <c r="E123" s="37"/>
      <c r="H123" s="4"/>
    </row>
    <row r="124" spans="2:8" ht="14.5" thickBot="1" x14ac:dyDescent="0.35">
      <c r="B124" s="112"/>
      <c r="C124" s="76" t="s">
        <v>64</v>
      </c>
      <c r="D124" s="11"/>
      <c r="E124" s="37"/>
      <c r="H124" s="4"/>
    </row>
    <row r="125" spans="2:8" ht="14.5" thickBot="1" x14ac:dyDescent="0.35">
      <c r="B125" s="112"/>
      <c r="C125" s="72" t="s">
        <v>207</v>
      </c>
      <c r="D125" s="39" t="s">
        <v>901</v>
      </c>
      <c r="E125" s="37"/>
      <c r="H125" s="4" t="s">
        <v>82</v>
      </c>
    </row>
    <row r="126" spans="2:8" x14ac:dyDescent="0.3">
      <c r="B126" s="112"/>
      <c r="C126" s="76" t="s">
        <v>60</v>
      </c>
      <c r="D126" s="10" t="s">
        <v>1060</v>
      </c>
      <c r="E126" s="37"/>
      <c r="H126" s="4" t="s">
        <v>83</v>
      </c>
    </row>
    <row r="127" spans="2:8" ht="14.5" x14ac:dyDescent="0.35">
      <c r="B127" s="112"/>
      <c r="C127" s="76" t="s">
        <v>62</v>
      </c>
      <c r="D127" s="140" t="s">
        <v>1061</v>
      </c>
      <c r="E127" s="37"/>
      <c r="H127" s="4" t="s">
        <v>84</v>
      </c>
    </row>
    <row r="128" spans="2:8" ht="14.5" thickBot="1" x14ac:dyDescent="0.35">
      <c r="B128" s="112"/>
      <c r="C128" s="76" t="s">
        <v>64</v>
      </c>
      <c r="D128" s="11">
        <v>42314</v>
      </c>
      <c r="E128" s="37"/>
      <c r="H128" s="4" t="s">
        <v>85</v>
      </c>
    </row>
    <row r="129" spans="2:8" ht="14.5" thickBot="1" x14ac:dyDescent="0.35">
      <c r="B129" s="117"/>
      <c r="C129" s="118"/>
      <c r="D129" s="77"/>
      <c r="E129" s="49"/>
      <c r="H129" s="4" t="s">
        <v>86</v>
      </c>
    </row>
    <row r="130" spans="2:8" x14ac:dyDescent="0.3">
      <c r="H130" s="4" t="s">
        <v>87</v>
      </c>
    </row>
    <row r="131" spans="2:8" x14ac:dyDescent="0.3">
      <c r="H131" s="4" t="s">
        <v>88</v>
      </c>
    </row>
    <row r="132" spans="2:8" x14ac:dyDescent="0.3">
      <c r="H132" s="4" t="s">
        <v>89</v>
      </c>
    </row>
    <row r="133" spans="2:8" x14ac:dyDescent="0.3">
      <c r="H133" s="4" t="s">
        <v>90</v>
      </c>
    </row>
    <row r="134" spans="2:8" x14ac:dyDescent="0.3">
      <c r="H134" s="4" t="s">
        <v>91</v>
      </c>
    </row>
    <row r="135" spans="2:8" x14ac:dyDescent="0.3">
      <c r="H135" s="4" t="s">
        <v>92</v>
      </c>
    </row>
    <row r="136" spans="2:8" x14ac:dyDescent="0.3">
      <c r="H136" s="4" t="s">
        <v>93</v>
      </c>
    </row>
    <row r="137" spans="2:8" x14ac:dyDescent="0.3">
      <c r="H137" s="4" t="s">
        <v>94</v>
      </c>
    </row>
    <row r="138" spans="2:8" x14ac:dyDescent="0.3">
      <c r="H138" s="4" t="s">
        <v>95</v>
      </c>
    </row>
    <row r="139" spans="2:8" x14ac:dyDescent="0.3">
      <c r="H139" s="4" t="s">
        <v>96</v>
      </c>
    </row>
    <row r="140" spans="2:8" x14ac:dyDescent="0.3">
      <c r="H140" s="4" t="s">
        <v>97</v>
      </c>
    </row>
    <row r="141" spans="2:8" x14ac:dyDescent="0.3">
      <c r="H141" s="4" t="s">
        <v>98</v>
      </c>
    </row>
    <row r="142" spans="2:8" x14ac:dyDescent="0.3">
      <c r="H142" s="4" t="s">
        <v>99</v>
      </c>
    </row>
    <row r="143" spans="2:8" x14ac:dyDescent="0.3">
      <c r="H143" s="4" t="s">
        <v>100</v>
      </c>
    </row>
    <row r="144" spans="2:8" x14ac:dyDescent="0.3">
      <c r="H144" s="4" t="s">
        <v>101</v>
      </c>
    </row>
    <row r="145" spans="8:8" x14ac:dyDescent="0.3">
      <c r="H145" s="4" t="s">
        <v>102</v>
      </c>
    </row>
    <row r="146" spans="8:8" x14ac:dyDescent="0.3">
      <c r="H146" s="4" t="s">
        <v>103</v>
      </c>
    </row>
    <row r="147" spans="8:8" x14ac:dyDescent="0.3">
      <c r="H147" s="4" t="s">
        <v>104</v>
      </c>
    </row>
    <row r="148" spans="8:8" x14ac:dyDescent="0.3">
      <c r="H148" s="4" t="s">
        <v>105</v>
      </c>
    </row>
    <row r="149" spans="8:8" x14ac:dyDescent="0.3">
      <c r="H149" s="4" t="s">
        <v>106</v>
      </c>
    </row>
    <row r="150" spans="8:8" x14ac:dyDescent="0.3">
      <c r="H150" s="4" t="s">
        <v>107</v>
      </c>
    </row>
    <row r="151" spans="8:8" x14ac:dyDescent="0.3">
      <c r="H151" s="4" t="s">
        <v>108</v>
      </c>
    </row>
    <row r="152" spans="8:8" x14ac:dyDescent="0.3">
      <c r="H152" s="4" t="s">
        <v>109</v>
      </c>
    </row>
    <row r="153" spans="8:8" x14ac:dyDescent="0.3">
      <c r="H153" s="4" t="s">
        <v>110</v>
      </c>
    </row>
    <row r="154" spans="8:8" x14ac:dyDescent="0.3">
      <c r="H154" s="4" t="s">
        <v>111</v>
      </c>
    </row>
    <row r="155" spans="8:8" x14ac:dyDescent="0.3">
      <c r="H155" s="4" t="s">
        <v>112</v>
      </c>
    </row>
    <row r="156" spans="8:8" x14ac:dyDescent="0.3">
      <c r="H156" s="4" t="s">
        <v>113</v>
      </c>
    </row>
    <row r="157" spans="8:8" x14ac:dyDescent="0.3">
      <c r="H157" s="4" t="s">
        <v>114</v>
      </c>
    </row>
    <row r="158" spans="8:8" x14ac:dyDescent="0.3">
      <c r="H158" s="4" t="s">
        <v>115</v>
      </c>
    </row>
    <row r="159" spans="8:8" x14ac:dyDescent="0.3">
      <c r="H159" s="4" t="s">
        <v>116</v>
      </c>
    </row>
    <row r="160" spans="8:8" x14ac:dyDescent="0.3">
      <c r="H160" s="4" t="s">
        <v>117</v>
      </c>
    </row>
    <row r="161" spans="8:8" x14ac:dyDescent="0.3">
      <c r="H161" s="4" t="s">
        <v>118</v>
      </c>
    </row>
    <row r="162" spans="8:8" x14ac:dyDescent="0.3">
      <c r="H162" s="4" t="s">
        <v>119</v>
      </c>
    </row>
    <row r="163" spans="8:8" x14ac:dyDescent="0.3">
      <c r="H163" s="4" t="s">
        <v>120</v>
      </c>
    </row>
    <row r="164" spans="8:8" x14ac:dyDescent="0.3">
      <c r="H164" s="4" t="s">
        <v>121</v>
      </c>
    </row>
    <row r="165" spans="8:8" x14ac:dyDescent="0.3">
      <c r="H165" s="4" t="s">
        <v>122</v>
      </c>
    </row>
    <row r="166" spans="8:8" x14ac:dyDescent="0.3">
      <c r="H166" s="4" t="s">
        <v>123</v>
      </c>
    </row>
    <row r="167" spans="8:8" x14ac:dyDescent="0.3">
      <c r="H167" s="4" t="s">
        <v>124</v>
      </c>
    </row>
    <row r="168" spans="8:8" x14ac:dyDescent="0.3">
      <c r="H168" s="4" t="s">
        <v>125</v>
      </c>
    </row>
    <row r="169" spans="8:8" x14ac:dyDescent="0.3">
      <c r="H169" s="4" t="s">
        <v>126</v>
      </c>
    </row>
    <row r="170" spans="8:8" x14ac:dyDescent="0.3">
      <c r="H170" s="4" t="s">
        <v>127</v>
      </c>
    </row>
    <row r="171" spans="8:8" x14ac:dyDescent="0.3">
      <c r="H171" s="4" t="s">
        <v>128</v>
      </c>
    </row>
    <row r="172" spans="8:8" x14ac:dyDescent="0.3">
      <c r="H172" s="4" t="s">
        <v>129</v>
      </c>
    </row>
    <row r="173" spans="8:8" x14ac:dyDescent="0.3">
      <c r="H173" s="4" t="s">
        <v>130</v>
      </c>
    </row>
    <row r="174" spans="8:8" x14ac:dyDescent="0.3">
      <c r="H174" s="4" t="s">
        <v>131</v>
      </c>
    </row>
    <row r="175" spans="8:8" x14ac:dyDescent="0.3">
      <c r="H175" s="4" t="s">
        <v>132</v>
      </c>
    </row>
    <row r="176" spans="8:8" x14ac:dyDescent="0.3">
      <c r="H176" s="4" t="s">
        <v>133</v>
      </c>
    </row>
    <row r="177" spans="8:8" x14ac:dyDescent="0.3">
      <c r="H177" s="4" t="s">
        <v>134</v>
      </c>
    </row>
    <row r="178" spans="8:8" x14ac:dyDescent="0.3">
      <c r="H178" s="4" t="s">
        <v>135</v>
      </c>
    </row>
    <row r="179" spans="8:8" x14ac:dyDescent="0.3">
      <c r="H179" s="4" t="s">
        <v>136</v>
      </c>
    </row>
    <row r="180" spans="8:8" x14ac:dyDescent="0.3">
      <c r="H180" s="4" t="s">
        <v>137</v>
      </c>
    </row>
    <row r="181" spans="8:8" x14ac:dyDescent="0.3">
      <c r="H181" s="4" t="s">
        <v>138</v>
      </c>
    </row>
    <row r="182" spans="8:8" x14ac:dyDescent="0.3">
      <c r="H182" s="4" t="s">
        <v>139</v>
      </c>
    </row>
    <row r="183" spans="8:8" x14ac:dyDescent="0.3">
      <c r="H183" s="4" t="s">
        <v>140</v>
      </c>
    </row>
    <row r="184" spans="8:8" x14ac:dyDescent="0.3">
      <c r="H184" s="4" t="s">
        <v>141</v>
      </c>
    </row>
    <row r="185" spans="8:8" x14ac:dyDescent="0.3">
      <c r="H185" s="4" t="s">
        <v>142</v>
      </c>
    </row>
    <row r="186" spans="8:8" x14ac:dyDescent="0.3">
      <c r="H186" s="4" t="s">
        <v>143</v>
      </c>
    </row>
    <row r="187" spans="8:8" x14ac:dyDescent="0.3">
      <c r="H187" s="4" t="s">
        <v>144</v>
      </c>
    </row>
    <row r="188" spans="8:8" x14ac:dyDescent="0.3">
      <c r="H188" s="4" t="s">
        <v>145</v>
      </c>
    </row>
    <row r="189" spans="8:8" x14ac:dyDescent="0.3">
      <c r="H189" s="4" t="s">
        <v>146</v>
      </c>
    </row>
    <row r="190" spans="8:8" x14ac:dyDescent="0.3">
      <c r="H190" s="4" t="s">
        <v>147</v>
      </c>
    </row>
    <row r="191" spans="8:8" x14ac:dyDescent="0.3">
      <c r="H191" s="4" t="s">
        <v>148</v>
      </c>
    </row>
    <row r="192" spans="8:8" x14ac:dyDescent="0.3">
      <c r="H192" s="4" t="s">
        <v>149</v>
      </c>
    </row>
    <row r="193" spans="8:8" x14ac:dyDescent="0.3">
      <c r="H193" s="4" t="s">
        <v>150</v>
      </c>
    </row>
    <row r="194" spans="8:8" x14ac:dyDescent="0.3">
      <c r="H194" s="4" t="s">
        <v>151</v>
      </c>
    </row>
    <row r="195" spans="8:8" x14ac:dyDescent="0.3">
      <c r="H195" s="4" t="s">
        <v>152</v>
      </c>
    </row>
    <row r="196" spans="8:8" x14ac:dyDescent="0.3">
      <c r="H196" s="4" t="s">
        <v>153</v>
      </c>
    </row>
    <row r="197" spans="8:8" x14ac:dyDescent="0.3">
      <c r="H197" s="4" t="s">
        <v>154</v>
      </c>
    </row>
    <row r="198" spans="8:8" x14ac:dyDescent="0.3">
      <c r="H198" s="4" t="s">
        <v>155</v>
      </c>
    </row>
    <row r="199" spans="8:8" x14ac:dyDescent="0.3">
      <c r="H199" s="4" t="s">
        <v>156</v>
      </c>
    </row>
    <row r="200" spans="8:8" x14ac:dyDescent="0.3">
      <c r="H200" s="4" t="s">
        <v>157</v>
      </c>
    </row>
    <row r="201" spans="8:8" x14ac:dyDescent="0.3">
      <c r="H201" s="4" t="s">
        <v>158</v>
      </c>
    </row>
    <row r="202" spans="8:8" x14ac:dyDescent="0.3">
      <c r="H202" s="4" t="s">
        <v>159</v>
      </c>
    </row>
    <row r="203" spans="8:8" x14ac:dyDescent="0.3">
      <c r="H203" s="4" t="s">
        <v>160</v>
      </c>
    </row>
    <row r="204" spans="8:8" x14ac:dyDescent="0.3">
      <c r="H204" s="4" t="s">
        <v>161</v>
      </c>
    </row>
    <row r="205" spans="8:8" x14ac:dyDescent="0.3">
      <c r="H205" s="4" t="s">
        <v>162</v>
      </c>
    </row>
    <row r="206" spans="8:8" x14ac:dyDescent="0.3">
      <c r="H206" s="4" t="s">
        <v>163</v>
      </c>
    </row>
    <row r="207" spans="8:8" x14ac:dyDescent="0.3">
      <c r="H207" s="4" t="s">
        <v>164</v>
      </c>
    </row>
    <row r="208" spans="8:8" x14ac:dyDescent="0.3">
      <c r="H208" s="4" t="s">
        <v>165</v>
      </c>
    </row>
    <row r="209" spans="8:8" x14ac:dyDescent="0.3">
      <c r="H209" s="4" t="s">
        <v>166</v>
      </c>
    </row>
    <row r="210" spans="8:8" x14ac:dyDescent="0.3">
      <c r="H210" s="4" t="s">
        <v>167</v>
      </c>
    </row>
    <row r="211" spans="8:8" x14ac:dyDescent="0.3">
      <c r="H211" s="4" t="s">
        <v>168</v>
      </c>
    </row>
    <row r="212" spans="8:8" x14ac:dyDescent="0.3">
      <c r="H212" s="4" t="s">
        <v>169</v>
      </c>
    </row>
    <row r="213" spans="8:8" x14ac:dyDescent="0.3">
      <c r="H213" s="4" t="s">
        <v>170</v>
      </c>
    </row>
    <row r="214" spans="8:8" x14ac:dyDescent="0.3">
      <c r="H214" s="4" t="s">
        <v>171</v>
      </c>
    </row>
    <row r="215" spans="8:8" x14ac:dyDescent="0.3">
      <c r="H215" s="4" t="s">
        <v>172</v>
      </c>
    </row>
    <row r="216" spans="8:8" x14ac:dyDescent="0.3">
      <c r="H216" s="4" t="s">
        <v>173</v>
      </c>
    </row>
    <row r="217" spans="8:8" x14ac:dyDescent="0.3">
      <c r="H217" s="4" t="s">
        <v>174</v>
      </c>
    </row>
    <row r="218" spans="8:8" x14ac:dyDescent="0.3">
      <c r="H218" s="4" t="s">
        <v>175</v>
      </c>
    </row>
    <row r="219" spans="8:8" x14ac:dyDescent="0.3">
      <c r="H219" s="4" t="s">
        <v>176</v>
      </c>
    </row>
    <row r="220" spans="8:8" x14ac:dyDescent="0.3">
      <c r="H220" s="4" t="s">
        <v>177</v>
      </c>
    </row>
    <row r="221" spans="8:8" x14ac:dyDescent="0.3">
      <c r="H221" s="4" t="s">
        <v>178</v>
      </c>
    </row>
    <row r="222" spans="8:8" x14ac:dyDescent="0.3">
      <c r="H222" s="4" t="s">
        <v>179</v>
      </c>
    </row>
    <row r="223" spans="8:8" x14ac:dyDescent="0.3">
      <c r="H223" s="4" t="s">
        <v>180</v>
      </c>
    </row>
    <row r="224" spans="8:8" x14ac:dyDescent="0.3">
      <c r="H224" s="4" t="s">
        <v>181</v>
      </c>
    </row>
    <row r="225" spans="8:8" x14ac:dyDescent="0.3">
      <c r="H225" s="4" t="s">
        <v>182</v>
      </c>
    </row>
    <row r="226" spans="8:8" x14ac:dyDescent="0.3">
      <c r="H226" s="4" t="s">
        <v>183</v>
      </c>
    </row>
    <row r="227" spans="8:8" x14ac:dyDescent="0.3">
      <c r="H227" s="4" t="s">
        <v>184</v>
      </c>
    </row>
    <row r="228" spans="8:8" x14ac:dyDescent="0.3">
      <c r="H228" s="4" t="s">
        <v>185</v>
      </c>
    </row>
    <row r="229" spans="8:8" x14ac:dyDescent="0.3">
      <c r="H229" s="4" t="s">
        <v>186</v>
      </c>
    </row>
    <row r="230" spans="8:8" x14ac:dyDescent="0.3">
      <c r="H230" s="4" t="s">
        <v>187</v>
      </c>
    </row>
    <row r="231" spans="8:8" x14ac:dyDescent="0.3">
      <c r="H231" s="4" t="s">
        <v>188</v>
      </c>
    </row>
    <row r="232" spans="8:8" x14ac:dyDescent="0.3">
      <c r="H232" s="4" t="s">
        <v>189</v>
      </c>
    </row>
    <row r="233" spans="8:8" x14ac:dyDescent="0.3">
      <c r="H233" s="4" t="s">
        <v>190</v>
      </c>
    </row>
    <row r="234" spans="8:8" x14ac:dyDescent="0.3">
      <c r="H234" s="4" t="s">
        <v>191</v>
      </c>
    </row>
    <row r="235" spans="8:8" x14ac:dyDescent="0.3">
      <c r="H235" s="4" t="s">
        <v>192</v>
      </c>
    </row>
    <row r="236" spans="8:8" x14ac:dyDescent="0.3">
      <c r="H236" s="4" t="s">
        <v>193</v>
      </c>
    </row>
    <row r="237" spans="8:8" x14ac:dyDescent="0.3">
      <c r="H237" s="4" t="s">
        <v>194</v>
      </c>
    </row>
    <row r="238" spans="8:8" x14ac:dyDescent="0.3">
      <c r="H238" s="4" t="s">
        <v>195</v>
      </c>
    </row>
    <row r="239" spans="8:8" x14ac:dyDescent="0.3">
      <c r="H239" s="4" t="s">
        <v>196</v>
      </c>
    </row>
    <row r="240" spans="8:8" x14ac:dyDescent="0.3">
      <c r="H240" s="4" t="s">
        <v>197</v>
      </c>
    </row>
    <row r="241" spans="8:8" x14ac:dyDescent="0.3">
      <c r="H241" s="4" t="s">
        <v>198</v>
      </c>
    </row>
    <row r="242" spans="8:8" x14ac:dyDescent="0.3">
      <c r="H242" s="4" t="s">
        <v>199</v>
      </c>
    </row>
    <row r="243" spans="8:8" x14ac:dyDescent="0.3">
      <c r="H243" s="4" t="s">
        <v>200</v>
      </c>
    </row>
    <row r="244" spans="8:8" x14ac:dyDescent="0.3">
      <c r="H244" s="4" t="s">
        <v>201</v>
      </c>
    </row>
    <row r="245" spans="8:8" x14ac:dyDescent="0.3">
      <c r="H245" s="4" t="s">
        <v>202</v>
      </c>
    </row>
    <row r="246" spans="8:8" x14ac:dyDescent="0.3">
      <c r="H246" s="4" t="s">
        <v>203</v>
      </c>
    </row>
  </sheetData>
  <mergeCells count="9">
    <mergeCell ref="D24:D25"/>
    <mergeCell ref="B17:C17"/>
    <mergeCell ref="B28:C28"/>
    <mergeCell ref="B101:C101"/>
    <mergeCell ref="B27:C27"/>
    <mergeCell ref="B20:C20"/>
    <mergeCell ref="B24:C25"/>
    <mergeCell ref="B26:C26"/>
    <mergeCell ref="B97:C97"/>
  </mergeCells>
  <dataValidations count="5">
    <dataValidation type="list" allowBlank="1" showInputMessage="1" showErrorMessage="1" sqref="D65603" xr:uid="{00000000-0002-0000-0000-000000000000}">
      <formula1>$P$16:$P$27</formula1>
    </dataValidation>
    <dataValidation type="list" allowBlank="1" showInputMessage="1" showErrorMessage="1" sqref="IV65601" xr:uid="{00000000-0002-0000-0000-000001000000}">
      <formula1>$K$16:$K$20</formula1>
    </dataValidation>
    <dataValidation type="list" allowBlank="1" showInputMessage="1" showErrorMessage="1" sqref="D65602" xr:uid="{00000000-0002-0000-0000-000002000000}">
      <formula1>$O$16:$O$27</formula1>
    </dataValidation>
    <dataValidation type="list" allowBlank="1" showInputMessage="1" showErrorMessage="1" sqref="IV65594 D65594" xr:uid="{00000000-0002-0000-0000-000003000000}">
      <formula1>$I$16:$I$18</formula1>
    </dataValidation>
    <dataValidation type="list" allowBlank="1" showInputMessage="1" showErrorMessage="1" sqref="IV65595:IV65599 D65595:D65599" xr:uid="{00000000-0002-0000-0000-000004000000}">
      <formula1>$H$16:$H$246</formula1>
    </dataValidation>
  </dataValidations>
  <hyperlinks>
    <hyperlink ref="D103" r:id="rId1" xr:uid="{00000000-0004-0000-0000-000000000000}"/>
    <hyperlink ref="D107" r:id="rId2" xr:uid="{00000000-0004-0000-0000-000001000000}"/>
    <hyperlink ref="D111" r:id="rId3" xr:uid="{00000000-0004-0000-0000-000002000000}"/>
    <hyperlink ref="D127" r:id="rId4" xr:uid="{00000000-0004-0000-0000-000003000000}"/>
    <hyperlink ref="D115" r:id="rId5" xr:uid="{00000000-0004-0000-0000-000004000000}"/>
    <hyperlink ref="D119" r:id="rId6" xr:uid="{00000000-0004-0000-0000-000005000000}"/>
    <hyperlink ref="D123" r:id="rId7" xr:uid="{00000000-0004-0000-0000-000006000000}"/>
    <hyperlink ref="D98" r:id="rId8" xr:uid="{00000000-0004-0000-0000-000007000000}"/>
  </hyperlinks>
  <pageMargins left="0.1" right="0" top="0.75" bottom="0" header="0.3" footer="0.3"/>
  <pageSetup scale="72"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
  <sheetViews>
    <sheetView workbookViewId="0"/>
    <sheetView workbookViewId="1"/>
  </sheetViews>
  <sheetFormatPr defaultColWidth="8.81640625" defaultRowHeight="14" x14ac:dyDescent="0.3"/>
  <cols>
    <col min="1" max="2" width="8.81640625" style="13"/>
    <col min="3" max="3" width="8.81640625" style="12"/>
    <col min="4" max="16384" width="8.81640625" style="13"/>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38"/>
  <sheetViews>
    <sheetView topLeftCell="A89" zoomScale="110" zoomScaleNormal="110" workbookViewId="0">
      <selection activeCell="E122" sqref="E122:F122"/>
    </sheetView>
    <sheetView workbookViewId="1"/>
  </sheetViews>
  <sheetFormatPr defaultColWidth="9.1796875" defaultRowHeight="14" x14ac:dyDescent="0.3"/>
  <cols>
    <col min="1" max="1" width="1.453125" style="13" customWidth="1"/>
    <col min="2" max="2" width="1.54296875" style="12" customWidth="1"/>
    <col min="3" max="3" width="10.26953125" style="12" customWidth="1"/>
    <col min="4" max="4" width="21" style="12" customWidth="1"/>
    <col min="5" max="5" width="66.453125" style="13" customWidth="1"/>
    <col min="6" max="6" width="22.7265625" style="460" customWidth="1"/>
    <col min="7" max="7" width="15.7265625" style="362" customWidth="1"/>
    <col min="8" max="8" width="1.1796875" style="13" customWidth="1"/>
    <col min="9" max="9" width="1.453125" style="13" customWidth="1"/>
    <col min="10" max="10" width="16" style="13" customWidth="1"/>
    <col min="11" max="11" width="24.54296875" style="13" customWidth="1"/>
    <col min="12" max="16384" width="9.1796875" style="13"/>
  </cols>
  <sheetData>
    <row r="1" spans="2:8" ht="14.5" thickBot="1" x14ac:dyDescent="0.35"/>
    <row r="2" spans="2:8" ht="14.5" thickBot="1" x14ac:dyDescent="0.35">
      <c r="B2" s="55"/>
      <c r="C2" s="56"/>
      <c r="D2" s="56"/>
      <c r="E2" s="57"/>
      <c r="F2" s="461"/>
      <c r="G2" s="363"/>
      <c r="H2" s="58"/>
    </row>
    <row r="3" spans="2:8" ht="20.5" thickBot="1" x14ac:dyDescent="0.45">
      <c r="B3" s="59"/>
      <c r="C3" s="868" t="s">
        <v>1160</v>
      </c>
      <c r="D3" s="869"/>
      <c r="E3" s="869"/>
      <c r="F3" s="869"/>
      <c r="G3" s="870"/>
      <c r="H3" s="60"/>
    </row>
    <row r="4" spans="2:8" x14ac:dyDescent="0.3">
      <c r="B4" s="872"/>
      <c r="C4" s="873"/>
      <c r="D4" s="873"/>
      <c r="E4" s="873"/>
      <c r="F4" s="873"/>
      <c r="G4" s="364"/>
      <c r="H4" s="60"/>
    </row>
    <row r="5" spans="2:8" x14ac:dyDescent="0.3">
      <c r="B5" s="61"/>
      <c r="C5" s="871"/>
      <c r="D5" s="871"/>
      <c r="E5" s="871"/>
      <c r="F5" s="871"/>
      <c r="G5" s="364"/>
      <c r="H5" s="60"/>
    </row>
    <row r="6" spans="2:8" x14ac:dyDescent="0.3">
      <c r="B6" s="61"/>
      <c r="C6" s="194"/>
      <c r="D6" s="194"/>
      <c r="E6" s="194"/>
      <c r="F6" s="462"/>
      <c r="G6" s="364"/>
      <c r="H6" s="60"/>
    </row>
    <row r="7" spans="2:8" x14ac:dyDescent="0.3">
      <c r="B7" s="61"/>
      <c r="C7" s="194"/>
      <c r="D7" s="194"/>
      <c r="E7" s="194"/>
      <c r="F7" s="462"/>
      <c r="G7" s="364"/>
      <c r="H7" s="60"/>
    </row>
    <row r="8" spans="2:8" x14ac:dyDescent="0.3">
      <c r="B8" s="61"/>
      <c r="C8" s="38"/>
      <c r="D8" s="43"/>
      <c r="E8" s="39"/>
      <c r="F8" s="463"/>
      <c r="G8" s="364"/>
      <c r="H8" s="60"/>
    </row>
    <row r="9" spans="2:8" ht="35.25" customHeight="1" x14ac:dyDescent="0.3">
      <c r="B9" s="61"/>
      <c r="C9" s="857" t="s">
        <v>243</v>
      </c>
      <c r="D9" s="857"/>
      <c r="E9" s="40"/>
      <c r="F9" s="463"/>
      <c r="G9" s="364"/>
      <c r="H9" s="60"/>
    </row>
    <row r="10" spans="2:8" ht="27.75" customHeight="1" thickBot="1" x14ac:dyDescent="0.35">
      <c r="B10" s="61"/>
      <c r="C10" s="856" t="s">
        <v>257</v>
      </c>
      <c r="D10" s="856"/>
      <c r="E10" s="856"/>
      <c r="F10" s="856"/>
      <c r="G10" s="364"/>
      <c r="H10" s="60"/>
    </row>
    <row r="11" spans="2:8" ht="50.15" customHeight="1" thickBot="1" x14ac:dyDescent="0.35">
      <c r="B11" s="61"/>
      <c r="C11" s="857" t="s">
        <v>1565</v>
      </c>
      <c r="D11" s="857"/>
      <c r="E11" s="852" t="s">
        <v>1563</v>
      </c>
      <c r="F11" s="853"/>
      <c r="G11" s="364"/>
      <c r="H11" s="60"/>
    </row>
    <row r="12" spans="2:8" ht="79.150000000000006" customHeight="1" x14ac:dyDescent="0.3">
      <c r="B12" s="61"/>
      <c r="C12" s="857" t="s">
        <v>244</v>
      </c>
      <c r="D12" s="857"/>
      <c r="E12" s="854" t="s">
        <v>1564</v>
      </c>
      <c r="F12" s="855"/>
      <c r="G12" s="364"/>
      <c r="H12" s="60"/>
    </row>
    <row r="13" spans="2:8" ht="21" customHeight="1" thickBot="1" x14ac:dyDescent="0.35">
      <c r="B13" s="61"/>
      <c r="C13" s="157"/>
      <c r="D13" s="157"/>
      <c r="E13" s="864"/>
      <c r="F13" s="865"/>
      <c r="G13" s="364"/>
      <c r="H13" s="60"/>
    </row>
    <row r="14" spans="2:8" ht="14.5" thickBot="1" x14ac:dyDescent="0.35">
      <c r="B14" s="61"/>
      <c r="C14" s="43"/>
      <c r="D14" s="43"/>
      <c r="E14" s="62"/>
      <c r="F14" s="463"/>
      <c r="G14" s="364"/>
      <c r="H14" s="60"/>
    </row>
    <row r="15" spans="2:8" ht="18.75" customHeight="1" thickBot="1" x14ac:dyDescent="0.35">
      <c r="B15" s="61"/>
      <c r="C15" s="857" t="s">
        <v>330</v>
      </c>
      <c r="D15" s="857"/>
      <c r="E15" s="875">
        <f>4813.35/2</f>
        <v>2406.6750000000002</v>
      </c>
      <c r="F15" s="876"/>
      <c r="G15" s="364"/>
      <c r="H15" s="60"/>
    </row>
    <row r="16" spans="2:8" ht="15" customHeight="1" x14ac:dyDescent="0.3">
      <c r="B16" s="61"/>
      <c r="C16" s="874" t="s">
        <v>329</v>
      </c>
      <c r="D16" s="874"/>
      <c r="E16" s="874"/>
      <c r="F16" s="874"/>
      <c r="G16" s="364"/>
      <c r="H16" s="60"/>
    </row>
    <row r="17" spans="2:10" ht="15" customHeight="1" x14ac:dyDescent="0.3">
      <c r="B17" s="61"/>
      <c r="C17" s="125"/>
      <c r="D17" s="125"/>
      <c r="E17" s="125"/>
      <c r="F17" s="464"/>
      <c r="G17" s="364"/>
      <c r="H17" s="60"/>
    </row>
    <row r="18" spans="2:10" ht="14.5" thickBot="1" x14ac:dyDescent="0.35">
      <c r="B18" s="61"/>
      <c r="C18" s="857" t="s">
        <v>218</v>
      </c>
      <c r="D18" s="857"/>
      <c r="E18" s="62"/>
      <c r="F18" s="463"/>
      <c r="G18" s="364"/>
      <c r="H18" s="60"/>
    </row>
    <row r="19" spans="2:10" ht="50.15" customHeight="1" thickBot="1" x14ac:dyDescent="0.35">
      <c r="B19" s="61"/>
      <c r="C19" s="857" t="s">
        <v>304</v>
      </c>
      <c r="D19" s="857"/>
      <c r="E19" s="829" t="s">
        <v>219</v>
      </c>
      <c r="F19" s="465" t="s">
        <v>427</v>
      </c>
      <c r="G19" s="364"/>
      <c r="H19" s="60"/>
    </row>
    <row r="20" spans="2:10" ht="25.15" customHeight="1" thickBot="1" x14ac:dyDescent="0.35">
      <c r="B20" s="61"/>
      <c r="C20" s="157"/>
      <c r="D20" s="157"/>
      <c r="E20" s="340" t="s">
        <v>1587</v>
      </c>
      <c r="F20" s="466"/>
      <c r="G20" s="365"/>
      <c r="H20" s="60"/>
      <c r="J20" s="501"/>
    </row>
    <row r="21" spans="2:10" ht="22.9" customHeight="1" thickBot="1" x14ac:dyDescent="0.35">
      <c r="B21" s="61"/>
      <c r="C21" s="43"/>
      <c r="D21" s="43"/>
      <c r="E21" s="170" t="s">
        <v>451</v>
      </c>
      <c r="F21" s="467"/>
      <c r="G21" s="364"/>
      <c r="H21" s="60"/>
    </row>
    <row r="22" spans="2:10" ht="19.149999999999999" customHeight="1" thickBot="1" x14ac:dyDescent="0.35">
      <c r="B22" s="61"/>
      <c r="C22" s="43"/>
      <c r="D22" s="43"/>
      <c r="E22" s="158" t="s">
        <v>452</v>
      </c>
      <c r="F22" s="468"/>
      <c r="G22" s="364"/>
      <c r="H22" s="60"/>
    </row>
    <row r="23" spans="2:10" ht="19.149999999999999" customHeight="1" thickBot="1" x14ac:dyDescent="0.35">
      <c r="B23" s="61"/>
      <c r="C23" s="43"/>
      <c r="D23" s="43"/>
      <c r="E23" s="355" t="s">
        <v>907</v>
      </c>
      <c r="F23" s="469"/>
      <c r="G23" s="364"/>
      <c r="H23" s="60"/>
    </row>
    <row r="24" spans="2:10" ht="31.15" customHeight="1" thickBot="1" x14ac:dyDescent="0.35">
      <c r="B24" s="61"/>
      <c r="C24" s="43"/>
      <c r="D24" s="43"/>
      <c r="E24" s="355" t="s">
        <v>515</v>
      </c>
      <c r="F24" s="469"/>
      <c r="G24" s="364"/>
      <c r="H24" s="60"/>
    </row>
    <row r="25" spans="2:10" ht="33.75" customHeight="1" thickBot="1" x14ac:dyDescent="0.35">
      <c r="B25" s="61"/>
      <c r="C25" s="43"/>
      <c r="D25" s="43"/>
      <c r="E25" s="355" t="s">
        <v>908</v>
      </c>
      <c r="F25" s="469"/>
      <c r="G25" s="364"/>
      <c r="H25" s="60"/>
    </row>
    <row r="26" spans="2:10" ht="44.25" customHeight="1" thickBot="1" x14ac:dyDescent="0.35">
      <c r="B26" s="61"/>
      <c r="C26" s="43"/>
      <c r="D26" s="43"/>
      <c r="E26" s="355" t="s">
        <v>909</v>
      </c>
      <c r="F26" s="469">
        <v>359.68</v>
      </c>
      <c r="G26" s="364"/>
      <c r="H26" s="60"/>
    </row>
    <row r="27" spans="2:10" ht="28.5" customHeight="1" thickBot="1" x14ac:dyDescent="0.35">
      <c r="B27" s="61"/>
      <c r="C27" s="43"/>
      <c r="D27" s="43"/>
      <c r="E27" s="355" t="s">
        <v>518</v>
      </c>
      <c r="F27" s="469">
        <v>0</v>
      </c>
      <c r="G27" s="364"/>
      <c r="H27" s="60"/>
    </row>
    <row r="28" spans="2:10" ht="32.5" customHeight="1" thickBot="1" x14ac:dyDescent="0.35">
      <c r="B28" s="61"/>
      <c r="C28" s="43"/>
      <c r="D28" s="43"/>
      <c r="E28" s="189" t="s">
        <v>459</v>
      </c>
      <c r="F28" s="469">
        <f>49028.79/2</f>
        <v>24514.395</v>
      </c>
      <c r="G28" s="364"/>
      <c r="H28" s="60"/>
    </row>
    <row r="29" spans="2:10" ht="19.899999999999999" customHeight="1" thickBot="1" x14ac:dyDescent="0.35">
      <c r="B29" s="61"/>
      <c r="C29" s="43"/>
      <c r="D29" s="43"/>
      <c r="E29" s="158" t="s">
        <v>462</v>
      </c>
      <c r="F29" s="468">
        <f>45400.43/2</f>
        <v>22700.215</v>
      </c>
      <c r="G29" s="364"/>
      <c r="H29" s="60"/>
    </row>
    <row r="30" spans="2:10" ht="19.899999999999999" customHeight="1" thickBot="1" x14ac:dyDescent="0.35">
      <c r="B30" s="61"/>
      <c r="C30" s="43"/>
      <c r="D30" s="43"/>
      <c r="E30" s="354" t="s">
        <v>910</v>
      </c>
      <c r="F30" s="468">
        <f>(44226.62+228.6)/2</f>
        <v>22227.61</v>
      </c>
      <c r="G30" s="364"/>
      <c r="H30" s="60"/>
    </row>
    <row r="31" spans="2:10" ht="20.5" customHeight="1" thickBot="1" x14ac:dyDescent="0.35">
      <c r="B31" s="61"/>
      <c r="C31" s="43"/>
      <c r="D31" s="43"/>
      <c r="E31" s="158" t="s">
        <v>453</v>
      </c>
      <c r="F31" s="468">
        <f>170324.83/2</f>
        <v>85162.414999999994</v>
      </c>
      <c r="G31" s="364"/>
      <c r="H31" s="60"/>
    </row>
    <row r="32" spans="2:10" ht="21" customHeight="1" thickBot="1" x14ac:dyDescent="0.35">
      <c r="B32" s="61"/>
      <c r="C32" s="43"/>
      <c r="D32" s="43"/>
      <c r="E32" s="158" t="s">
        <v>454</v>
      </c>
      <c r="F32" s="468"/>
      <c r="G32" s="364"/>
      <c r="H32" s="60"/>
    </row>
    <row r="33" spans="2:11" ht="21" customHeight="1" thickBot="1" x14ac:dyDescent="0.35">
      <c r="B33" s="61"/>
      <c r="C33" s="43"/>
      <c r="D33" s="43"/>
      <c r="E33" s="355" t="s">
        <v>520</v>
      </c>
      <c r="F33" s="469"/>
      <c r="G33" s="364"/>
      <c r="H33" s="60"/>
    </row>
    <row r="34" spans="2:11" ht="21" customHeight="1" thickBot="1" x14ac:dyDescent="0.35">
      <c r="B34" s="61"/>
      <c r="C34" s="43"/>
      <c r="D34" s="43"/>
      <c r="E34" s="355" t="s">
        <v>911</v>
      </c>
      <c r="F34" s="469">
        <v>0</v>
      </c>
      <c r="G34" s="364"/>
      <c r="H34" s="60"/>
    </row>
    <row r="35" spans="2:11" ht="21" customHeight="1" thickBot="1" x14ac:dyDescent="0.35">
      <c r="B35" s="61"/>
      <c r="C35" s="43"/>
      <c r="D35" s="43"/>
      <c r="E35" s="355" t="s">
        <v>912</v>
      </c>
      <c r="F35" s="469">
        <v>0</v>
      </c>
      <c r="G35" s="364"/>
      <c r="H35" s="60"/>
    </row>
    <row r="36" spans="2:11" ht="15.65" customHeight="1" thickBot="1" x14ac:dyDescent="0.35">
      <c r="B36" s="61"/>
      <c r="C36" s="43"/>
      <c r="D36" s="43"/>
      <c r="E36" s="166" t="s">
        <v>455</v>
      </c>
      <c r="F36" s="469">
        <f>1680/2</f>
        <v>840</v>
      </c>
      <c r="G36" s="364"/>
      <c r="H36" s="60"/>
    </row>
    <row r="37" spans="2:11" ht="13.9" hidden="1" customHeight="1" thickBot="1" x14ac:dyDescent="0.35">
      <c r="B37" s="61"/>
      <c r="C37" s="43"/>
      <c r="D37" s="43"/>
      <c r="E37" s="159"/>
      <c r="F37" s="470"/>
      <c r="G37" s="364"/>
      <c r="H37" s="60"/>
    </row>
    <row r="38" spans="2:11" ht="13.9" customHeight="1" thickBot="1" x14ac:dyDescent="0.35">
      <c r="B38" s="61"/>
      <c r="C38" s="43"/>
      <c r="D38" s="43"/>
      <c r="E38" s="158" t="s">
        <v>456</v>
      </c>
      <c r="F38" s="468">
        <f>59053.55/2</f>
        <v>29526.775000000001</v>
      </c>
      <c r="G38" s="364"/>
      <c r="H38" s="60"/>
      <c r="K38" s="433"/>
    </row>
    <row r="39" spans="2:11" ht="13.9" customHeight="1" thickBot="1" x14ac:dyDescent="0.35">
      <c r="B39" s="61"/>
      <c r="C39" s="43"/>
      <c r="D39" s="43"/>
      <c r="E39" s="190" t="s">
        <v>457</v>
      </c>
      <c r="F39" s="471">
        <f>(224047.76/2)-F36-F38</f>
        <v>81657.10500000001</v>
      </c>
      <c r="G39" s="364"/>
      <c r="H39" s="60"/>
      <c r="K39" s="501"/>
    </row>
    <row r="40" spans="2:11" ht="19.899999999999999" customHeight="1" thickBot="1" x14ac:dyDescent="0.35">
      <c r="B40" s="61"/>
      <c r="C40" s="43"/>
      <c r="D40" s="43"/>
      <c r="E40" s="341" t="s">
        <v>1586</v>
      </c>
      <c r="F40" s="472"/>
      <c r="G40" s="365"/>
      <c r="H40" s="60"/>
      <c r="J40" s="501"/>
    </row>
    <row r="41" spans="2:11" ht="15" customHeight="1" thickBot="1" x14ac:dyDescent="0.35">
      <c r="B41" s="61"/>
      <c r="C41" s="43"/>
      <c r="D41" s="43"/>
      <c r="E41" s="416" t="s">
        <v>458</v>
      </c>
      <c r="F41" s="473">
        <f>(520/2)+(1056.97/2)</f>
        <v>788.48500000000001</v>
      </c>
      <c r="G41" s="364"/>
      <c r="H41" s="60"/>
      <c r="K41" s="501"/>
    </row>
    <row r="42" spans="2:11" ht="13.9" hidden="1" customHeight="1" x14ac:dyDescent="0.3">
      <c r="B42" s="61"/>
      <c r="C42" s="43"/>
      <c r="D42" s="43"/>
      <c r="E42" s="414"/>
      <c r="F42" s="474"/>
      <c r="G42" s="364"/>
      <c r="H42" s="60"/>
    </row>
    <row r="43" spans="2:11" ht="13.9" hidden="1" customHeight="1" thickBot="1" x14ac:dyDescent="0.35">
      <c r="B43" s="61"/>
      <c r="C43" s="43"/>
      <c r="D43" s="43"/>
      <c r="E43" s="418"/>
      <c r="F43" s="475"/>
      <c r="G43" s="364"/>
      <c r="H43" s="60"/>
    </row>
    <row r="44" spans="2:11" ht="16.149999999999999" customHeight="1" thickBot="1" x14ac:dyDescent="0.35">
      <c r="B44" s="61"/>
      <c r="C44" s="43"/>
      <c r="D44" s="43"/>
      <c r="E44" s="415" t="s">
        <v>514</v>
      </c>
      <c r="F44" s="476"/>
      <c r="G44" s="364"/>
      <c r="H44" s="60"/>
    </row>
    <row r="45" spans="2:11" ht="16.149999999999999" customHeight="1" thickBot="1" x14ac:dyDescent="0.35">
      <c r="B45" s="61"/>
      <c r="C45" s="43"/>
      <c r="D45" s="43"/>
      <c r="E45" s="415" t="s">
        <v>466</v>
      </c>
      <c r="F45" s="476">
        <f>(173525.97/2)+(17970.19)</f>
        <v>104733.175</v>
      </c>
      <c r="G45" s="364"/>
      <c r="H45" s="60"/>
    </row>
    <row r="46" spans="2:11" ht="18" customHeight="1" thickBot="1" x14ac:dyDescent="0.35">
      <c r="B46" s="61"/>
      <c r="C46" s="43"/>
      <c r="D46" s="43"/>
      <c r="E46" s="415" t="s">
        <v>467</v>
      </c>
      <c r="F46" s="468"/>
      <c r="G46" s="364"/>
      <c r="H46" s="60"/>
    </row>
    <row r="47" spans="2:11" ht="18" customHeight="1" thickBot="1" x14ac:dyDescent="0.35">
      <c r="B47" s="61"/>
      <c r="C47" s="43"/>
      <c r="D47" s="43"/>
      <c r="E47" s="415" t="s">
        <v>523</v>
      </c>
      <c r="F47" s="468"/>
      <c r="G47" s="364"/>
      <c r="H47" s="60"/>
    </row>
    <row r="48" spans="2:11" ht="18" customHeight="1" thickBot="1" x14ac:dyDescent="0.35">
      <c r="B48" s="61"/>
      <c r="C48" s="43"/>
      <c r="D48" s="43"/>
      <c r="E48" s="415" t="s">
        <v>524</v>
      </c>
      <c r="F48" s="468">
        <f>273810.24/2</f>
        <v>136905.12</v>
      </c>
      <c r="G48" s="364"/>
      <c r="H48" s="60"/>
    </row>
    <row r="49" spans="2:11" ht="32.5" customHeight="1" thickBot="1" x14ac:dyDescent="0.35">
      <c r="B49" s="61"/>
      <c r="C49" s="43"/>
      <c r="D49" s="43"/>
      <c r="E49" s="415" t="s">
        <v>468</v>
      </c>
      <c r="F49" s="468">
        <f>(7338.94+7098.56+81857.12+12763.13+600+12372.89+162869+25601.95+77052.13+1041.68+1144.76)/2</f>
        <v>194870.08000000002</v>
      </c>
      <c r="G49" s="364"/>
      <c r="H49" s="60"/>
    </row>
    <row r="50" spans="2:11" ht="18" customHeight="1" thickBot="1" x14ac:dyDescent="0.35">
      <c r="B50" s="61"/>
      <c r="C50" s="43"/>
      <c r="D50" s="43"/>
      <c r="E50" s="342" t="s">
        <v>1585</v>
      </c>
      <c r="F50" s="477"/>
      <c r="G50" s="365"/>
      <c r="H50" s="60"/>
      <c r="J50" s="501"/>
    </row>
    <row r="51" spans="2:11" ht="21.65" customHeight="1" thickBot="1" x14ac:dyDescent="0.35">
      <c r="B51" s="61"/>
      <c r="C51" s="43"/>
      <c r="D51" s="43"/>
      <c r="E51" s="166" t="s">
        <v>1152</v>
      </c>
      <c r="F51" s="468">
        <v>0</v>
      </c>
      <c r="G51" s="364"/>
      <c r="H51" s="60"/>
      <c r="K51" s="501"/>
    </row>
    <row r="52" spans="2:11" ht="21.65" customHeight="1" thickBot="1" x14ac:dyDescent="0.35">
      <c r="B52" s="61"/>
      <c r="C52" s="43"/>
      <c r="D52" s="43"/>
      <c r="E52" s="355" t="s">
        <v>913</v>
      </c>
      <c r="F52" s="468">
        <v>0</v>
      </c>
      <c r="G52" s="364"/>
      <c r="H52" s="60"/>
      <c r="K52" s="501"/>
    </row>
    <row r="53" spans="2:11" ht="18.649999999999999" customHeight="1" thickBot="1" x14ac:dyDescent="0.35">
      <c r="B53" s="61"/>
      <c r="C53" s="43"/>
      <c r="D53" s="43"/>
      <c r="E53" s="355" t="s">
        <v>914</v>
      </c>
      <c r="F53" s="468">
        <f>(131106.13+27148.61+374.57+19504.86+140+220+62244.45+40175.05)/2</f>
        <v>140456.83499999999</v>
      </c>
      <c r="G53" s="364"/>
      <c r="H53" s="60"/>
    </row>
    <row r="54" spans="2:11" ht="18" customHeight="1" thickBot="1" x14ac:dyDescent="0.35">
      <c r="B54" s="61"/>
      <c r="C54" s="43"/>
      <c r="D54" s="43"/>
      <c r="E54" s="158" t="s">
        <v>470</v>
      </c>
      <c r="F54" s="468"/>
      <c r="G54" s="364"/>
      <c r="H54" s="60"/>
    </row>
    <row r="55" spans="2:11" ht="21" customHeight="1" thickBot="1" x14ac:dyDescent="0.35">
      <c r="B55" s="61"/>
      <c r="C55" s="43"/>
      <c r="D55" s="43"/>
      <c r="E55" s="355" t="s">
        <v>915</v>
      </c>
      <c r="F55" s="469">
        <f>1062.92/2</f>
        <v>531.46</v>
      </c>
      <c r="G55" s="364"/>
      <c r="H55" s="60"/>
    </row>
    <row r="56" spans="2:11" ht="17.5" customHeight="1" thickBot="1" x14ac:dyDescent="0.35">
      <c r="B56" s="61"/>
      <c r="C56" s="43"/>
      <c r="D56" s="43"/>
      <c r="E56" s="355" t="s">
        <v>529</v>
      </c>
      <c r="F56" s="469"/>
      <c r="G56" s="364"/>
      <c r="H56" s="60"/>
    </row>
    <row r="57" spans="2:11" ht="17.5" customHeight="1" thickBot="1" x14ac:dyDescent="0.35">
      <c r="B57" s="61"/>
      <c r="C57" s="43"/>
      <c r="D57" s="43"/>
      <c r="E57" s="355" t="s">
        <v>471</v>
      </c>
      <c r="F57" s="469">
        <f>8417.97/2</f>
        <v>4208.9849999999997</v>
      </c>
      <c r="G57" s="364"/>
      <c r="H57" s="60"/>
    </row>
    <row r="58" spans="2:11" ht="18" customHeight="1" thickBot="1" x14ac:dyDescent="0.35">
      <c r="B58" s="61"/>
      <c r="C58" s="43"/>
      <c r="D58" s="43"/>
      <c r="E58" s="352" t="s">
        <v>530</v>
      </c>
      <c r="F58" s="478">
        <f>(105+29575.72)/2</f>
        <v>14840.36</v>
      </c>
      <c r="G58" s="364"/>
      <c r="H58" s="60"/>
    </row>
    <row r="59" spans="2:11" ht="18" customHeight="1" thickBot="1" x14ac:dyDescent="0.35">
      <c r="B59" s="61"/>
      <c r="C59" s="43"/>
      <c r="D59" s="43"/>
      <c r="E59" s="343" t="s">
        <v>1584</v>
      </c>
      <c r="F59" s="479"/>
      <c r="G59" s="365"/>
      <c r="H59" s="60"/>
    </row>
    <row r="60" spans="2:11" ht="18" customHeight="1" thickBot="1" x14ac:dyDescent="0.35">
      <c r="B60" s="61"/>
      <c r="C60" s="43"/>
      <c r="D60" s="43"/>
      <c r="E60" s="158" t="s">
        <v>510</v>
      </c>
      <c r="F60" s="468">
        <f>(25800+3674.66)/2+189887.9+89572.52</f>
        <v>294197.75</v>
      </c>
      <c r="G60" s="364"/>
      <c r="H60" s="60"/>
      <c r="J60" s="501"/>
      <c r="K60" s="501"/>
    </row>
    <row r="61" spans="2:11" ht="18" customHeight="1" thickBot="1" x14ac:dyDescent="0.35">
      <c r="B61" s="61"/>
      <c r="C61" s="43"/>
      <c r="D61" s="43"/>
      <c r="E61" s="159" t="s">
        <v>511</v>
      </c>
      <c r="F61" s="470">
        <f>858.39/2</f>
        <v>429.19499999999999</v>
      </c>
      <c r="G61" s="364"/>
      <c r="H61" s="60"/>
    </row>
    <row r="62" spans="2:11" ht="16.149999999999999" customHeight="1" x14ac:dyDescent="0.3">
      <c r="B62" s="61"/>
      <c r="C62" s="43"/>
      <c r="D62" s="43"/>
      <c r="E62" s="15" t="s">
        <v>512</v>
      </c>
      <c r="F62" s="480">
        <f>3635.62/2</f>
        <v>1817.81</v>
      </c>
      <c r="G62" s="364"/>
      <c r="H62" s="60"/>
      <c r="K62" s="501"/>
    </row>
    <row r="63" spans="2:11" ht="13.9" customHeight="1" x14ac:dyDescent="0.3">
      <c r="B63" s="61"/>
      <c r="C63" s="43"/>
      <c r="D63" s="43"/>
      <c r="E63" s="17" t="s">
        <v>513</v>
      </c>
      <c r="F63" s="481">
        <f>(181974.36+7200+3841.5)/2</f>
        <v>96507.93</v>
      </c>
      <c r="G63" s="364"/>
      <c r="H63" s="60"/>
    </row>
    <row r="64" spans="2:11" ht="14.5" customHeight="1" thickBot="1" x14ac:dyDescent="0.35">
      <c r="B64" s="61"/>
      <c r="C64" s="43"/>
      <c r="D64" s="43"/>
      <c r="E64" s="119" t="s">
        <v>1150</v>
      </c>
      <c r="F64" s="482"/>
      <c r="G64" s="364"/>
      <c r="H64" s="60"/>
      <c r="K64" s="501"/>
    </row>
    <row r="65" spans="2:11" ht="14.5" customHeight="1" thickBot="1" x14ac:dyDescent="0.35">
      <c r="B65" s="61"/>
      <c r="C65" s="43"/>
      <c r="D65" s="43"/>
      <c r="E65" s="192" t="s">
        <v>906</v>
      </c>
      <c r="F65" s="483">
        <f>SUM(F21:F64)</f>
        <v>1257275.3799999999</v>
      </c>
      <c r="G65" s="364"/>
      <c r="H65" s="60"/>
      <c r="K65" s="433"/>
    </row>
    <row r="66" spans="2:11" ht="14.5" customHeight="1" thickBot="1" x14ac:dyDescent="0.35">
      <c r="B66" s="61"/>
      <c r="C66" s="43"/>
      <c r="D66" s="43"/>
      <c r="E66" s="62"/>
      <c r="F66" s="463"/>
      <c r="G66" s="364"/>
      <c r="H66" s="60"/>
      <c r="K66" s="501"/>
    </row>
    <row r="67" spans="2:11" ht="14.5" customHeight="1" thickBot="1" x14ac:dyDescent="0.35">
      <c r="B67" s="61"/>
      <c r="C67" s="43"/>
      <c r="D67" s="43"/>
      <c r="E67" s="191" t="s">
        <v>1049</v>
      </c>
      <c r="F67" s="479"/>
      <c r="G67" s="364"/>
      <c r="H67" s="60"/>
    </row>
    <row r="68" spans="2:11" ht="14.5" customHeight="1" thickBot="1" x14ac:dyDescent="0.35">
      <c r="B68" s="61"/>
      <c r="C68" s="43"/>
      <c r="D68" s="43"/>
      <c r="E68" s="186"/>
      <c r="F68" s="484"/>
      <c r="G68" s="364"/>
      <c r="H68" s="60"/>
    </row>
    <row r="69" spans="2:11" ht="14.5" customHeight="1" thickBot="1" x14ac:dyDescent="0.35">
      <c r="B69" s="61"/>
      <c r="C69" s="43"/>
      <c r="D69" s="43"/>
      <c r="E69" s="185"/>
      <c r="F69" s="484"/>
      <c r="G69" s="364"/>
      <c r="H69" s="60"/>
    </row>
    <row r="70" spans="2:11" ht="14.5" customHeight="1" thickBot="1" x14ac:dyDescent="0.35">
      <c r="B70" s="61"/>
      <c r="C70" s="43"/>
      <c r="D70" s="43"/>
      <c r="E70" s="195" t="s">
        <v>906</v>
      </c>
      <c r="F70" s="485">
        <f>SUM(F68:F69)</f>
        <v>0</v>
      </c>
      <c r="G70" s="364"/>
      <c r="H70" s="60"/>
    </row>
    <row r="71" spans="2:11" ht="13.9" customHeight="1" x14ac:dyDescent="0.3">
      <c r="B71" s="61"/>
      <c r="C71" s="43"/>
      <c r="D71" s="43"/>
      <c r="E71" s="62"/>
      <c r="F71" s="463"/>
      <c r="G71" s="364"/>
      <c r="H71" s="60"/>
    </row>
    <row r="72" spans="2:11" ht="34.5" customHeight="1" thickBot="1" x14ac:dyDescent="0.35">
      <c r="B72" s="61"/>
      <c r="C72" s="857" t="s">
        <v>302</v>
      </c>
      <c r="D72" s="857"/>
      <c r="E72" s="62"/>
      <c r="F72" s="463"/>
      <c r="G72" s="364"/>
      <c r="H72" s="60"/>
    </row>
    <row r="73" spans="2:11" ht="50.15" customHeight="1" thickBot="1" x14ac:dyDescent="0.35">
      <c r="B73" s="61"/>
      <c r="C73" s="857" t="s">
        <v>305</v>
      </c>
      <c r="D73" s="857"/>
      <c r="E73" s="427" t="s">
        <v>219</v>
      </c>
      <c r="F73" s="486" t="s">
        <v>220</v>
      </c>
      <c r="G73" s="428" t="s">
        <v>258</v>
      </c>
      <c r="H73" s="60"/>
    </row>
    <row r="74" spans="2:11" ht="27.65" customHeight="1" thickBot="1" x14ac:dyDescent="0.35">
      <c r="B74" s="61"/>
      <c r="C74" s="43"/>
      <c r="D74" s="43"/>
      <c r="E74" s="429" t="s">
        <v>898</v>
      </c>
      <c r="F74" s="487"/>
      <c r="G74" s="430"/>
      <c r="H74" s="60"/>
    </row>
    <row r="75" spans="2:11" ht="16.899999999999999" customHeight="1" thickBot="1" x14ac:dyDescent="0.35">
      <c r="B75" s="61"/>
      <c r="C75" s="43"/>
      <c r="D75" s="43"/>
      <c r="E75" s="419" t="s">
        <v>451</v>
      </c>
      <c r="F75" s="488"/>
      <c r="G75" s="420" t="s">
        <v>916</v>
      </c>
      <c r="H75" s="60"/>
    </row>
    <row r="76" spans="2:11" ht="18" customHeight="1" thickBot="1" x14ac:dyDescent="0.35">
      <c r="B76" s="61"/>
      <c r="C76" s="43"/>
      <c r="D76" s="43"/>
      <c r="E76" s="421" t="s">
        <v>452</v>
      </c>
      <c r="F76" s="488"/>
      <c r="G76" s="422" t="s">
        <v>916</v>
      </c>
      <c r="H76" s="60"/>
    </row>
    <row r="77" spans="2:11" ht="20.5" customHeight="1" x14ac:dyDescent="0.3">
      <c r="B77" s="61"/>
      <c r="C77" s="43"/>
      <c r="D77" s="43"/>
      <c r="E77" s="417" t="s">
        <v>907</v>
      </c>
      <c r="F77" s="488"/>
      <c r="G77" s="422" t="s">
        <v>916</v>
      </c>
      <c r="H77" s="60"/>
    </row>
    <row r="78" spans="2:11" ht="28" x14ac:dyDescent="0.3">
      <c r="B78" s="61"/>
      <c r="C78" s="43"/>
      <c r="D78" s="43"/>
      <c r="E78" s="423" t="s">
        <v>515</v>
      </c>
      <c r="F78" s="489"/>
      <c r="G78" s="424" t="s">
        <v>916</v>
      </c>
      <c r="H78" s="60"/>
    </row>
    <row r="79" spans="2:11" ht="28" x14ac:dyDescent="0.3">
      <c r="B79" s="61"/>
      <c r="C79" s="43"/>
      <c r="D79" s="43"/>
      <c r="E79" s="423" t="s">
        <v>516</v>
      </c>
      <c r="F79" s="489"/>
      <c r="G79" s="424" t="s">
        <v>916</v>
      </c>
      <c r="H79" s="60"/>
    </row>
    <row r="80" spans="2:11" ht="28" x14ac:dyDescent="0.3">
      <c r="B80" s="61"/>
      <c r="C80" s="43"/>
      <c r="D80" s="43"/>
      <c r="E80" s="423" t="s">
        <v>517</v>
      </c>
      <c r="F80" s="489"/>
      <c r="G80" s="424" t="s">
        <v>916</v>
      </c>
      <c r="H80" s="60"/>
    </row>
    <row r="81" spans="2:11" x14ac:dyDescent="0.3">
      <c r="B81" s="61"/>
      <c r="C81" s="43"/>
      <c r="D81" s="43"/>
      <c r="E81" s="423" t="s">
        <v>518</v>
      </c>
      <c r="F81" s="489"/>
      <c r="G81" s="424"/>
      <c r="H81" s="60"/>
    </row>
    <row r="82" spans="2:11" ht="28" x14ac:dyDescent="0.3">
      <c r="B82" s="61"/>
      <c r="C82" s="43"/>
      <c r="D82" s="43"/>
      <c r="E82" s="423" t="s">
        <v>459</v>
      </c>
      <c r="F82" s="489">
        <v>262375</v>
      </c>
      <c r="G82" s="424">
        <v>43891</v>
      </c>
      <c r="H82" s="60"/>
    </row>
    <row r="83" spans="2:11" ht="28" x14ac:dyDescent="0.3">
      <c r="B83" s="61"/>
      <c r="C83" s="43"/>
      <c r="D83" s="43"/>
      <c r="E83" s="423" t="s">
        <v>519</v>
      </c>
      <c r="F83" s="489">
        <v>72000</v>
      </c>
      <c r="G83" s="424">
        <v>43891</v>
      </c>
      <c r="H83" s="60"/>
    </row>
    <row r="84" spans="2:11" ht="14.5" thickBot="1" x14ac:dyDescent="0.35">
      <c r="B84" s="61"/>
      <c r="C84" s="43"/>
      <c r="D84" s="43"/>
      <c r="E84" s="425" t="s">
        <v>910</v>
      </c>
      <c r="F84" s="489">
        <v>39000</v>
      </c>
      <c r="G84" s="424">
        <v>43891</v>
      </c>
      <c r="H84" s="60"/>
    </row>
    <row r="85" spans="2:11" ht="14.5" thickBot="1" x14ac:dyDescent="0.35">
      <c r="B85" s="61"/>
      <c r="C85" s="43"/>
      <c r="D85" s="43"/>
      <c r="E85" s="421" t="s">
        <v>453</v>
      </c>
      <c r="F85" s="858">
        <v>85157</v>
      </c>
      <c r="G85" s="847">
        <v>43891</v>
      </c>
      <c r="H85" s="60"/>
    </row>
    <row r="86" spans="2:11" x14ac:dyDescent="0.3">
      <c r="B86" s="61"/>
      <c r="C86" s="43"/>
      <c r="D86" s="43"/>
      <c r="E86" s="423" t="s">
        <v>454</v>
      </c>
      <c r="F86" s="859"/>
      <c r="G86" s="848"/>
      <c r="H86" s="60"/>
    </row>
    <row r="87" spans="2:11" ht="14.5" thickBot="1" x14ac:dyDescent="0.35">
      <c r="B87" s="61"/>
      <c r="C87" s="43"/>
      <c r="D87" s="43"/>
      <c r="E87" s="423" t="s">
        <v>520</v>
      </c>
      <c r="F87" s="860"/>
      <c r="G87" s="849"/>
      <c r="H87" s="60"/>
    </row>
    <row r="88" spans="2:11" ht="14.5" thickBot="1" x14ac:dyDescent="0.35">
      <c r="B88" s="61"/>
      <c r="C88" s="43"/>
      <c r="D88" s="43"/>
      <c r="E88" s="417" t="s">
        <v>911</v>
      </c>
      <c r="F88" s="489"/>
      <c r="G88" s="424" t="s">
        <v>916</v>
      </c>
      <c r="H88" s="60"/>
    </row>
    <row r="89" spans="2:11" x14ac:dyDescent="0.3">
      <c r="B89" s="61"/>
      <c r="C89" s="43"/>
      <c r="D89" s="43"/>
      <c r="E89" s="417" t="s">
        <v>912</v>
      </c>
      <c r="F89" s="489"/>
      <c r="G89" s="424" t="s">
        <v>916</v>
      </c>
      <c r="H89" s="60"/>
    </row>
    <row r="90" spans="2:11" x14ac:dyDescent="0.3">
      <c r="B90" s="61"/>
      <c r="C90" s="43"/>
      <c r="D90" s="43"/>
      <c r="E90" s="423" t="s">
        <v>455</v>
      </c>
      <c r="F90" s="489"/>
      <c r="G90" s="424" t="s">
        <v>916</v>
      </c>
      <c r="H90" s="60"/>
    </row>
    <row r="91" spans="2:11" x14ac:dyDescent="0.3">
      <c r="B91" s="61"/>
      <c r="C91" s="43"/>
      <c r="D91" s="43"/>
      <c r="E91" s="423" t="s">
        <v>456</v>
      </c>
      <c r="F91" s="489"/>
      <c r="G91" s="424" t="s">
        <v>916</v>
      </c>
      <c r="H91" s="60"/>
    </row>
    <row r="92" spans="2:11" ht="17.5" customHeight="1" x14ac:dyDescent="0.3">
      <c r="B92" s="61"/>
      <c r="C92" s="43"/>
      <c r="D92" s="43"/>
      <c r="E92" s="423" t="s">
        <v>521</v>
      </c>
      <c r="F92" s="489">
        <v>355209</v>
      </c>
      <c r="G92" s="424">
        <v>43891</v>
      </c>
      <c r="H92" s="60"/>
      <c r="K92" s="207"/>
    </row>
    <row r="93" spans="2:11" ht="18.649999999999999" customHeight="1" thickBot="1" x14ac:dyDescent="0.35">
      <c r="B93" s="61"/>
      <c r="C93" s="43"/>
      <c r="D93" s="43"/>
      <c r="E93" s="434" t="s">
        <v>899</v>
      </c>
      <c r="F93" s="490"/>
      <c r="G93" s="431"/>
      <c r="H93" s="60"/>
    </row>
    <row r="94" spans="2:11" ht="14.5" thickBot="1" x14ac:dyDescent="0.35">
      <c r="B94" s="61"/>
      <c r="C94" s="43"/>
      <c r="D94" s="43"/>
      <c r="E94" s="436" t="s">
        <v>522</v>
      </c>
      <c r="F94" s="491">
        <v>500</v>
      </c>
      <c r="G94" s="437">
        <v>43891</v>
      </c>
      <c r="H94" s="60"/>
    </row>
    <row r="95" spans="2:11" ht="14.5" thickBot="1" x14ac:dyDescent="0.35">
      <c r="B95" s="61"/>
      <c r="C95" s="43"/>
      <c r="D95" s="43"/>
      <c r="E95" s="423" t="s">
        <v>514</v>
      </c>
      <c r="F95" s="489">
        <v>12500</v>
      </c>
      <c r="G95" s="437">
        <v>43891</v>
      </c>
      <c r="H95" s="60"/>
    </row>
    <row r="96" spans="2:11" ht="14.5" thickBot="1" x14ac:dyDescent="0.35">
      <c r="B96" s="61"/>
      <c r="C96" s="43"/>
      <c r="D96" s="43"/>
      <c r="E96" s="421" t="s">
        <v>466</v>
      </c>
      <c r="F96" s="858">
        <v>60404</v>
      </c>
      <c r="G96" s="866">
        <v>43891</v>
      </c>
      <c r="H96" s="60"/>
    </row>
    <row r="97" spans="2:11" ht="15" customHeight="1" thickBot="1" x14ac:dyDescent="0.35">
      <c r="B97" s="61"/>
      <c r="C97" s="43"/>
      <c r="D97" s="43"/>
      <c r="E97" s="421" t="s">
        <v>467</v>
      </c>
      <c r="F97" s="860"/>
      <c r="G97" s="867"/>
      <c r="H97" s="60"/>
    </row>
    <row r="98" spans="2:11" ht="14.5" thickBot="1" x14ac:dyDescent="0.35">
      <c r="B98" s="61"/>
      <c r="C98" s="43"/>
      <c r="D98" s="43"/>
      <c r="E98" s="421" t="s">
        <v>523</v>
      </c>
      <c r="F98" s="489"/>
      <c r="G98" s="437"/>
      <c r="H98" s="60"/>
    </row>
    <row r="99" spans="2:11" ht="14.5" thickBot="1" x14ac:dyDescent="0.35">
      <c r="B99" s="61"/>
      <c r="C99" s="43"/>
      <c r="D99" s="43"/>
      <c r="E99" s="421" t="s">
        <v>524</v>
      </c>
      <c r="F99" s="489">
        <v>122458</v>
      </c>
      <c r="G99" s="437">
        <v>43891</v>
      </c>
      <c r="H99" s="60"/>
    </row>
    <row r="100" spans="2:11" ht="28.5" thickBot="1" x14ac:dyDescent="0.35">
      <c r="B100" s="61"/>
      <c r="C100" s="43"/>
      <c r="D100" s="43"/>
      <c r="E100" s="421" t="s">
        <v>468</v>
      </c>
      <c r="F100" s="492">
        <v>1159286</v>
      </c>
      <c r="G100" s="437">
        <v>43891</v>
      </c>
      <c r="H100" s="60"/>
    </row>
    <row r="101" spans="2:11" ht="19.149999999999999" customHeight="1" thickBot="1" x14ac:dyDescent="0.35">
      <c r="B101" s="61"/>
      <c r="C101" s="43"/>
      <c r="D101" s="43"/>
      <c r="E101" s="429" t="s">
        <v>900</v>
      </c>
      <c r="F101" s="487"/>
      <c r="G101" s="435"/>
      <c r="H101" s="60"/>
    </row>
    <row r="102" spans="2:11" ht="19.149999999999999" customHeight="1" x14ac:dyDescent="0.3">
      <c r="B102" s="61"/>
      <c r="C102" s="43"/>
      <c r="D102" s="43"/>
      <c r="E102" s="417" t="s">
        <v>1151</v>
      </c>
      <c r="F102" s="489">
        <v>50000</v>
      </c>
      <c r="G102" s="424">
        <v>43891</v>
      </c>
      <c r="H102" s="60"/>
    </row>
    <row r="103" spans="2:11" x14ac:dyDescent="0.3">
      <c r="B103" s="61"/>
      <c r="C103" s="43"/>
      <c r="D103" s="43"/>
      <c r="E103" s="423" t="s">
        <v>525</v>
      </c>
      <c r="F103" s="489"/>
      <c r="G103" s="424" t="s">
        <v>916</v>
      </c>
      <c r="H103" s="60"/>
    </row>
    <row r="104" spans="2:11" x14ac:dyDescent="0.3">
      <c r="B104" s="61"/>
      <c r="C104" s="43"/>
      <c r="D104" s="43"/>
      <c r="E104" s="423" t="s">
        <v>526</v>
      </c>
      <c r="F104" s="489">
        <v>105846</v>
      </c>
      <c r="G104" s="424">
        <v>43891</v>
      </c>
      <c r="H104" s="60"/>
    </row>
    <row r="105" spans="2:11" x14ac:dyDescent="0.3">
      <c r="B105" s="61"/>
      <c r="C105" s="43"/>
      <c r="D105" s="43"/>
      <c r="E105" s="423" t="s">
        <v>527</v>
      </c>
      <c r="F105" s="489"/>
      <c r="G105" s="424"/>
      <c r="H105" s="60"/>
    </row>
    <row r="106" spans="2:11" x14ac:dyDescent="0.3">
      <c r="B106" s="61"/>
      <c r="C106" s="43"/>
      <c r="D106" s="43"/>
      <c r="E106" s="423" t="s">
        <v>528</v>
      </c>
      <c r="F106" s="489">
        <v>2000</v>
      </c>
      <c r="G106" s="424">
        <v>43891</v>
      </c>
      <c r="H106" s="60"/>
    </row>
    <row r="107" spans="2:11" x14ac:dyDescent="0.3">
      <c r="B107" s="61"/>
      <c r="C107" s="43"/>
      <c r="D107" s="43"/>
      <c r="E107" s="423" t="s">
        <v>529</v>
      </c>
      <c r="F107" s="489"/>
      <c r="G107" s="424"/>
      <c r="H107" s="60"/>
    </row>
    <row r="108" spans="2:11" x14ac:dyDescent="0.3">
      <c r="B108" s="61"/>
      <c r="C108" s="43"/>
      <c r="D108" s="43"/>
      <c r="E108" s="423" t="s">
        <v>471</v>
      </c>
      <c r="F108" s="489">
        <v>129300</v>
      </c>
      <c r="G108" s="424">
        <v>43891</v>
      </c>
      <c r="H108" s="60"/>
    </row>
    <row r="109" spans="2:11" ht="14.5" thickBot="1" x14ac:dyDescent="0.35">
      <c r="B109" s="61"/>
      <c r="C109" s="43"/>
      <c r="D109" s="43"/>
      <c r="E109" s="423" t="s">
        <v>530</v>
      </c>
      <c r="F109" s="489">
        <v>47000</v>
      </c>
      <c r="G109" s="424">
        <v>43891</v>
      </c>
      <c r="H109" s="60"/>
    </row>
    <row r="110" spans="2:11" ht="14.5" thickBot="1" x14ac:dyDescent="0.35">
      <c r="B110" s="61"/>
      <c r="C110" s="43"/>
      <c r="D110" s="43"/>
      <c r="E110" s="191" t="s">
        <v>509</v>
      </c>
      <c r="F110" s="493"/>
      <c r="G110" s="431"/>
      <c r="H110" s="60"/>
    </row>
    <row r="111" spans="2:11" x14ac:dyDescent="0.3">
      <c r="B111" s="61"/>
      <c r="C111" s="43"/>
      <c r="D111" s="43"/>
      <c r="E111" s="825" t="s">
        <v>510</v>
      </c>
      <c r="F111" s="494">
        <v>21500</v>
      </c>
      <c r="G111" s="424">
        <v>43891</v>
      </c>
      <c r="H111" s="60"/>
    </row>
    <row r="112" spans="2:11" ht="17.5" customHeight="1" x14ac:dyDescent="0.3">
      <c r="B112" s="61"/>
      <c r="C112" s="43"/>
      <c r="D112" s="43"/>
      <c r="E112" s="832" t="s">
        <v>1588</v>
      </c>
      <c r="F112" s="833">
        <v>91517</v>
      </c>
      <c r="G112" s="830">
        <v>43891</v>
      </c>
      <c r="H112" s="60"/>
      <c r="K112" s="207"/>
    </row>
    <row r="113" spans="2:8" x14ac:dyDescent="0.3">
      <c r="B113" s="61"/>
      <c r="C113" s="43"/>
      <c r="D113" s="43"/>
      <c r="E113" s="834" t="s">
        <v>1589</v>
      </c>
      <c r="F113" s="833">
        <v>75750</v>
      </c>
      <c r="G113" s="831">
        <v>43891</v>
      </c>
      <c r="H113" s="60"/>
    </row>
    <row r="114" spans="2:8" ht="14.5" thickBot="1" x14ac:dyDescent="0.35">
      <c r="B114" s="61"/>
      <c r="C114" s="43"/>
      <c r="D114" s="43"/>
      <c r="E114" s="425" t="s">
        <v>511</v>
      </c>
      <c r="F114" s="494">
        <v>18000</v>
      </c>
      <c r="G114" s="424">
        <v>43891</v>
      </c>
      <c r="H114" s="60"/>
    </row>
    <row r="115" spans="2:8" x14ac:dyDescent="0.3">
      <c r="B115" s="61"/>
      <c r="C115" s="43"/>
      <c r="D115" s="43"/>
      <c r="E115" s="426" t="s">
        <v>512</v>
      </c>
      <c r="F115" s="494">
        <v>4323</v>
      </c>
      <c r="G115" s="424">
        <v>43891</v>
      </c>
      <c r="H115" s="60"/>
    </row>
    <row r="116" spans="2:8" ht="14.5" thickBot="1" x14ac:dyDescent="0.35">
      <c r="B116" s="61"/>
      <c r="C116" s="43"/>
      <c r="D116" s="43"/>
      <c r="E116" s="423" t="s">
        <v>513</v>
      </c>
      <c r="F116" s="494">
        <v>51778</v>
      </c>
      <c r="G116" s="424">
        <v>43891</v>
      </c>
      <c r="H116" s="60"/>
    </row>
    <row r="117" spans="2:8" ht="14.5" thickBot="1" x14ac:dyDescent="0.35">
      <c r="B117" s="61"/>
      <c r="C117" s="43"/>
      <c r="D117" s="43"/>
      <c r="E117" s="192" t="s">
        <v>291</v>
      </c>
      <c r="F117" s="495">
        <f>SUM(F74:F116)</f>
        <v>2765903</v>
      </c>
      <c r="G117" s="432"/>
      <c r="H117" s="60"/>
    </row>
    <row r="118" spans="2:8" x14ac:dyDescent="0.3">
      <c r="B118" s="61"/>
      <c r="C118" s="43"/>
      <c r="D118" s="43"/>
      <c r="E118" s="62"/>
      <c r="F118" s="463"/>
      <c r="G118" s="364"/>
      <c r="H118" s="60"/>
    </row>
    <row r="119" spans="2:8" ht="34.5" customHeight="1" thickBot="1" x14ac:dyDescent="0.35">
      <c r="B119" s="61"/>
      <c r="C119" s="857" t="s">
        <v>306</v>
      </c>
      <c r="D119" s="857"/>
      <c r="E119" s="857"/>
      <c r="F119" s="857"/>
      <c r="G119" s="364"/>
      <c r="H119" s="60"/>
    </row>
    <row r="120" spans="2:8" ht="63.75" customHeight="1" thickBot="1" x14ac:dyDescent="0.35">
      <c r="B120" s="61"/>
      <c r="C120" s="861" t="s">
        <v>215</v>
      </c>
      <c r="D120" s="861"/>
      <c r="E120" s="884" t="s">
        <v>533</v>
      </c>
      <c r="F120" s="885"/>
      <c r="G120" s="364"/>
      <c r="H120" s="60"/>
    </row>
    <row r="121" spans="2:8" ht="19.149999999999999" customHeight="1" thickBot="1" x14ac:dyDescent="0.35">
      <c r="B121" s="61"/>
      <c r="C121" s="458"/>
      <c r="D121" s="458"/>
      <c r="E121" s="502"/>
      <c r="F121" s="502"/>
      <c r="G121" s="364"/>
      <c r="H121" s="60"/>
    </row>
    <row r="122" spans="2:8" ht="75" customHeight="1" thickBot="1" x14ac:dyDescent="0.35">
      <c r="B122" s="61"/>
      <c r="C122" s="861" t="s">
        <v>216</v>
      </c>
      <c r="D122" s="861"/>
      <c r="E122" s="882" t="s">
        <v>1153</v>
      </c>
      <c r="F122" s="883"/>
      <c r="G122" s="364"/>
      <c r="H122" s="60"/>
    </row>
    <row r="123" spans="2:8" ht="121.15" customHeight="1" x14ac:dyDescent="0.3">
      <c r="B123" s="61"/>
      <c r="C123" s="861" t="s">
        <v>217</v>
      </c>
      <c r="D123" s="861"/>
      <c r="E123" s="862" t="s">
        <v>1154</v>
      </c>
      <c r="F123" s="863"/>
      <c r="G123" s="364"/>
      <c r="H123" s="60"/>
    </row>
    <row r="124" spans="2:8" ht="127.15" customHeight="1" thickBot="1" x14ac:dyDescent="0.35">
      <c r="B124" s="61"/>
      <c r="C124" s="541"/>
      <c r="D124" s="541"/>
      <c r="E124" s="850" t="s">
        <v>1169</v>
      </c>
      <c r="F124" s="851"/>
      <c r="G124" s="364"/>
      <c r="H124" s="60"/>
    </row>
    <row r="125" spans="2:8" x14ac:dyDescent="0.3">
      <c r="B125" s="61"/>
      <c r="C125" s="43"/>
      <c r="D125" s="43"/>
      <c r="E125" s="62"/>
      <c r="F125" s="463"/>
      <c r="G125" s="364"/>
      <c r="H125" s="60"/>
    </row>
    <row r="126" spans="2:8" ht="14.5" thickBot="1" x14ac:dyDescent="0.35">
      <c r="B126" s="63"/>
      <c r="C126" s="886"/>
      <c r="D126" s="886"/>
      <c r="E126" s="64"/>
      <c r="F126" s="496"/>
      <c r="G126" s="366"/>
      <c r="H126" s="65"/>
    </row>
    <row r="127" spans="2:8" s="19" customFormat="1" ht="65.150000000000006" customHeight="1" x14ac:dyDescent="0.3">
      <c r="B127" s="18"/>
      <c r="C127" s="877"/>
      <c r="D127" s="877"/>
      <c r="E127" s="878"/>
      <c r="F127" s="878"/>
      <c r="G127" s="367"/>
    </row>
    <row r="128" spans="2:8" ht="59.25" customHeight="1" x14ac:dyDescent="0.3">
      <c r="B128" s="18"/>
      <c r="C128" s="20"/>
      <c r="D128" s="20"/>
      <c r="E128" s="16"/>
      <c r="F128" s="497"/>
      <c r="G128" s="367"/>
    </row>
    <row r="129" spans="2:7" ht="50.15" customHeight="1" x14ac:dyDescent="0.3">
      <c r="B129" s="18"/>
      <c r="C129" s="879"/>
      <c r="D129" s="879"/>
      <c r="E129" s="881"/>
      <c r="F129" s="881"/>
      <c r="G129" s="367"/>
    </row>
    <row r="130" spans="2:7" ht="100" customHeight="1" x14ac:dyDescent="0.3">
      <c r="B130" s="18"/>
      <c r="C130" s="879"/>
      <c r="D130" s="879"/>
      <c r="E130" s="880"/>
      <c r="F130" s="880"/>
      <c r="G130" s="367"/>
    </row>
    <row r="131" spans="2:7" x14ac:dyDescent="0.3">
      <c r="B131" s="18"/>
      <c r="C131" s="18"/>
      <c r="D131" s="18"/>
      <c r="E131" s="7"/>
      <c r="F131" s="498"/>
      <c r="G131" s="367"/>
    </row>
    <row r="132" spans="2:7" x14ac:dyDescent="0.3">
      <c r="B132" s="18"/>
      <c r="C132" s="877"/>
      <c r="D132" s="877"/>
      <c r="E132" s="7"/>
      <c r="F132" s="498"/>
      <c r="G132" s="367"/>
    </row>
    <row r="133" spans="2:7" ht="50.15" customHeight="1" x14ac:dyDescent="0.3">
      <c r="B133" s="18"/>
      <c r="C133" s="877"/>
      <c r="D133" s="877"/>
      <c r="E133" s="880"/>
      <c r="F133" s="880"/>
      <c r="G133" s="367"/>
    </row>
    <row r="134" spans="2:7" ht="100" customHeight="1" x14ac:dyDescent="0.3">
      <c r="B134" s="18"/>
      <c r="C134" s="879"/>
      <c r="D134" s="879"/>
      <c r="E134" s="880"/>
      <c r="F134" s="880"/>
      <c r="G134" s="367"/>
    </row>
    <row r="135" spans="2:7" x14ac:dyDescent="0.3">
      <c r="B135" s="18"/>
      <c r="C135" s="21"/>
      <c r="D135" s="18"/>
      <c r="E135" s="22"/>
      <c r="F135" s="498"/>
      <c r="G135" s="367"/>
    </row>
    <row r="136" spans="2:7" x14ac:dyDescent="0.3">
      <c r="B136" s="18"/>
      <c r="C136" s="21"/>
      <c r="D136" s="21"/>
      <c r="E136" s="22"/>
      <c r="F136" s="499"/>
      <c r="G136" s="368"/>
    </row>
    <row r="137" spans="2:7" x14ac:dyDescent="0.3">
      <c r="E137" s="23"/>
      <c r="F137" s="500"/>
    </row>
    <row r="138" spans="2:7" x14ac:dyDescent="0.3">
      <c r="E138" s="23"/>
      <c r="F138" s="500"/>
    </row>
  </sheetData>
  <mergeCells count="41">
    <mergeCell ref="C127:D127"/>
    <mergeCell ref="E127:F127"/>
    <mergeCell ref="C119:F119"/>
    <mergeCell ref="C134:D134"/>
    <mergeCell ref="E133:F133"/>
    <mergeCell ref="E134:F134"/>
    <mergeCell ref="E130:F130"/>
    <mergeCell ref="E129:F129"/>
    <mergeCell ref="C129:D129"/>
    <mergeCell ref="C130:D130"/>
    <mergeCell ref="C133:D133"/>
    <mergeCell ref="C132:D132"/>
    <mergeCell ref="E122:F122"/>
    <mergeCell ref="C120:D120"/>
    <mergeCell ref="E120:F120"/>
    <mergeCell ref="C126:D126"/>
    <mergeCell ref="C3:G3"/>
    <mergeCell ref="C11:D11"/>
    <mergeCell ref="C12:D12"/>
    <mergeCell ref="C72:D72"/>
    <mergeCell ref="C73:D73"/>
    <mergeCell ref="C5:F5"/>
    <mergeCell ref="B4:F4"/>
    <mergeCell ref="C19:D19"/>
    <mergeCell ref="C9:D9"/>
    <mergeCell ref="C18:D18"/>
    <mergeCell ref="C16:F16"/>
    <mergeCell ref="E15:F15"/>
    <mergeCell ref="G85:G87"/>
    <mergeCell ref="E124:F124"/>
    <mergeCell ref="E11:F11"/>
    <mergeCell ref="E12:F12"/>
    <mergeCell ref="C10:F10"/>
    <mergeCell ref="C15:D15"/>
    <mergeCell ref="F85:F87"/>
    <mergeCell ref="C123:D123"/>
    <mergeCell ref="C122:D122"/>
    <mergeCell ref="E123:F123"/>
    <mergeCell ref="E13:F13"/>
    <mergeCell ref="F96:F97"/>
    <mergeCell ref="G96:G97"/>
  </mergeCells>
  <dataValidations count="2">
    <dataValidation type="whole" allowBlank="1" showInputMessage="1" showErrorMessage="1" sqref="E129" xr:uid="{00000000-0002-0000-0100-000000000000}">
      <formula1>-999999999</formula1>
      <formula2>999999999</formula2>
    </dataValidation>
    <dataValidation type="list" allowBlank="1" showInputMessage="1" showErrorMessage="1" sqref="E133" xr:uid="{00000000-0002-0000-0100-000001000000}">
      <formula1>#REF!</formula1>
    </dataValidation>
  </dataValidations>
  <pageMargins left="0.25" right="0.25" top="0.18" bottom="0.19" header="0.17" footer="0.17"/>
  <pageSetup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2"/>
  <sheetViews>
    <sheetView zoomScaleNormal="100" workbookViewId="0">
      <selection activeCell="J2" sqref="J2"/>
    </sheetView>
    <sheetView workbookViewId="1"/>
  </sheetViews>
  <sheetFormatPr defaultColWidth="8.81640625" defaultRowHeight="14.5" x14ac:dyDescent="0.35"/>
  <cols>
    <col min="1" max="1" width="3.26953125" style="386" customWidth="1"/>
    <col min="2" max="2" width="4.54296875" style="386" customWidth="1"/>
    <col min="3" max="3" width="28.7265625" style="386" customWidth="1"/>
    <col min="4" max="4" width="32.1796875" style="386" customWidth="1"/>
    <col min="5" max="5" width="28.1796875" style="386" customWidth="1"/>
    <col min="6" max="6" width="31.81640625" style="386" customWidth="1"/>
    <col min="7" max="7" width="31" style="386" customWidth="1"/>
    <col min="8" max="8" width="17.81640625" style="386" customWidth="1"/>
    <col min="9" max="9" width="8.81640625" style="386"/>
    <col min="10" max="10" width="11.7265625" style="386" customWidth="1"/>
    <col min="11" max="16384" width="8.81640625" style="386"/>
  </cols>
  <sheetData>
    <row r="1" spans="2:9" ht="8.25" customHeight="1" thickBot="1" x14ac:dyDescent="0.4"/>
    <row r="2" spans="2:9" ht="15" thickBot="1" x14ac:dyDescent="0.4">
      <c r="B2" s="600"/>
      <c r="C2" s="79"/>
      <c r="D2" s="79"/>
      <c r="E2" s="79"/>
      <c r="F2" s="79"/>
      <c r="G2" s="79"/>
      <c r="H2" s="79"/>
      <c r="I2" s="80"/>
    </row>
    <row r="3" spans="2:9" ht="20.5" thickBot="1" x14ac:dyDescent="0.45">
      <c r="B3" s="81"/>
      <c r="C3" s="868" t="s">
        <v>221</v>
      </c>
      <c r="D3" s="869"/>
      <c r="E3" s="869"/>
      <c r="F3" s="869"/>
      <c r="G3" s="869"/>
      <c r="H3" s="870"/>
      <c r="I3" s="387"/>
    </row>
    <row r="4" spans="2:9" x14ac:dyDescent="0.35">
      <c r="B4" s="933"/>
      <c r="C4" s="934"/>
      <c r="D4" s="934"/>
      <c r="E4" s="934"/>
      <c r="F4" s="934"/>
      <c r="G4" s="934"/>
      <c r="H4" s="934"/>
      <c r="I4" s="387"/>
    </row>
    <row r="5" spans="2:9" x14ac:dyDescent="0.35">
      <c r="B5" s="772"/>
      <c r="C5" s="773"/>
      <c r="D5" s="773"/>
      <c r="E5" s="773"/>
      <c r="F5" s="773"/>
      <c r="G5" s="773"/>
      <c r="H5" s="773"/>
      <c r="I5" s="387"/>
    </row>
    <row r="6" spans="2:9" x14ac:dyDescent="0.35">
      <c r="B6" s="933"/>
      <c r="C6" s="934"/>
      <c r="D6" s="934"/>
      <c r="E6" s="934"/>
      <c r="F6" s="934"/>
      <c r="G6" s="934"/>
      <c r="H6" s="934"/>
      <c r="I6" s="387"/>
    </row>
    <row r="7" spans="2:9" x14ac:dyDescent="0.35">
      <c r="B7" s="772"/>
      <c r="C7" s="773"/>
      <c r="D7" s="773"/>
      <c r="E7" s="773"/>
      <c r="F7" s="773"/>
      <c r="G7" s="773"/>
      <c r="H7" s="773"/>
      <c r="I7" s="387"/>
    </row>
    <row r="8" spans="2:9" x14ac:dyDescent="0.35">
      <c r="B8" s="772"/>
      <c r="C8" s="773"/>
      <c r="D8" s="773"/>
      <c r="E8" s="773"/>
      <c r="F8" s="773"/>
      <c r="G8" s="773"/>
      <c r="H8" s="773"/>
      <c r="I8" s="387"/>
    </row>
    <row r="9" spans="2:9" ht="16" thickBot="1" x14ac:dyDescent="0.4">
      <c r="B9" s="388"/>
      <c r="C9" s="935" t="s">
        <v>313</v>
      </c>
      <c r="D9" s="935"/>
      <c r="E9" s="935"/>
      <c r="F9" s="935"/>
      <c r="G9" s="935"/>
      <c r="H9" s="935"/>
      <c r="I9" s="387"/>
    </row>
    <row r="10" spans="2:9" ht="15" thickBot="1" x14ac:dyDescent="0.4">
      <c r="B10" s="388"/>
      <c r="C10" s="936" t="s">
        <v>328</v>
      </c>
      <c r="D10" s="936"/>
      <c r="E10" s="936"/>
      <c r="F10" s="937"/>
      <c r="G10" s="601">
        <v>10</v>
      </c>
      <c r="H10" s="52"/>
      <c r="I10" s="387"/>
    </row>
    <row r="11" spans="2:9" x14ac:dyDescent="0.35">
      <c r="B11" s="388"/>
      <c r="C11" s="52"/>
      <c r="D11" s="53"/>
      <c r="E11" s="52"/>
      <c r="F11" s="52"/>
      <c r="G11" s="52"/>
      <c r="H11" s="52"/>
      <c r="I11" s="387"/>
    </row>
    <row r="12" spans="2:9" x14ac:dyDescent="0.35">
      <c r="B12" s="388"/>
      <c r="C12" s="938" t="s">
        <v>236</v>
      </c>
      <c r="D12" s="938"/>
      <c r="E12" s="54"/>
      <c r="F12" s="54"/>
      <c r="G12" s="54"/>
      <c r="H12" s="54"/>
      <c r="I12" s="387"/>
    </row>
    <row r="13" spans="2:9" ht="15" customHeight="1" thickBot="1" x14ac:dyDescent="0.4">
      <c r="B13" s="388"/>
      <c r="C13" s="938" t="s">
        <v>237</v>
      </c>
      <c r="D13" s="938"/>
      <c r="E13" s="938"/>
      <c r="F13" s="938"/>
      <c r="G13" s="938"/>
      <c r="H13" s="938"/>
      <c r="I13" s="387"/>
    </row>
    <row r="14" spans="2:9" x14ac:dyDescent="0.35">
      <c r="B14" s="388"/>
      <c r="C14" s="602" t="s">
        <v>239</v>
      </c>
      <c r="D14" s="603" t="s">
        <v>238</v>
      </c>
      <c r="E14" s="604" t="s">
        <v>296</v>
      </c>
      <c r="F14" s="604" t="s">
        <v>404</v>
      </c>
      <c r="G14" s="604" t="s">
        <v>300</v>
      </c>
      <c r="H14" s="605" t="s">
        <v>299</v>
      </c>
      <c r="I14" s="387"/>
    </row>
    <row r="15" spans="2:9" x14ac:dyDescent="0.35">
      <c r="B15" s="388" t="s">
        <v>387</v>
      </c>
      <c r="C15" s="606" t="s">
        <v>727</v>
      </c>
      <c r="D15" s="607" t="s">
        <v>950</v>
      </c>
      <c r="E15" s="608">
        <v>25800</v>
      </c>
      <c r="F15" s="609" t="s">
        <v>951</v>
      </c>
      <c r="G15" s="608">
        <v>25800</v>
      </c>
      <c r="H15" s="503">
        <v>0</v>
      </c>
      <c r="I15" s="387"/>
    </row>
    <row r="16" spans="2:9" x14ac:dyDescent="0.35">
      <c r="B16" s="388"/>
      <c r="C16" s="606" t="s">
        <v>473</v>
      </c>
      <c r="D16" s="607" t="s">
        <v>1062</v>
      </c>
      <c r="E16" s="608">
        <v>72600</v>
      </c>
      <c r="F16" s="609" t="s">
        <v>952</v>
      </c>
      <c r="G16" s="608">
        <v>72600</v>
      </c>
      <c r="H16" s="503">
        <v>0</v>
      </c>
      <c r="I16" s="387"/>
    </row>
    <row r="17" spans="2:9" ht="28" x14ac:dyDescent="0.35">
      <c r="B17" s="388"/>
      <c r="C17" s="606" t="s">
        <v>473</v>
      </c>
      <c r="D17" s="610" t="s">
        <v>953</v>
      </c>
      <c r="E17" s="611">
        <v>30300</v>
      </c>
      <c r="F17" s="612" t="s">
        <v>954</v>
      </c>
      <c r="G17" s="611">
        <v>15849.42</v>
      </c>
      <c r="H17" s="771">
        <v>0</v>
      </c>
      <c r="I17" s="387"/>
    </row>
    <row r="18" spans="2:9" x14ac:dyDescent="0.35">
      <c r="B18" s="388"/>
      <c r="C18" s="613" t="s">
        <v>473</v>
      </c>
      <c r="D18" s="610" t="s">
        <v>405</v>
      </c>
      <c r="E18" s="611">
        <v>51395</v>
      </c>
      <c r="F18" s="612" t="s">
        <v>406</v>
      </c>
      <c r="G18" s="614">
        <v>51395</v>
      </c>
      <c r="H18" s="771"/>
      <c r="I18" s="387"/>
    </row>
    <row r="19" spans="2:9" x14ac:dyDescent="0.35">
      <c r="B19" s="388"/>
      <c r="C19" s="613" t="s">
        <v>474</v>
      </c>
      <c r="D19" s="610" t="s">
        <v>407</v>
      </c>
      <c r="E19" s="611">
        <v>46800</v>
      </c>
      <c r="F19" s="612" t="s">
        <v>408</v>
      </c>
      <c r="G19" s="615">
        <v>39800</v>
      </c>
      <c r="H19" s="771">
        <v>0</v>
      </c>
      <c r="I19" s="387"/>
    </row>
    <row r="20" spans="2:9" x14ac:dyDescent="0.35">
      <c r="B20" s="388"/>
      <c r="C20" s="613" t="s">
        <v>474</v>
      </c>
      <c r="D20" s="610" t="s">
        <v>534</v>
      </c>
      <c r="E20" s="611">
        <v>80693.2</v>
      </c>
      <c r="F20" s="612" t="s">
        <v>409</v>
      </c>
      <c r="G20" s="385">
        <v>80693.2</v>
      </c>
      <c r="H20" s="771">
        <v>0</v>
      </c>
      <c r="I20" s="387"/>
    </row>
    <row r="21" spans="2:9" x14ac:dyDescent="0.35">
      <c r="B21" s="388"/>
      <c r="C21" s="613" t="s">
        <v>474</v>
      </c>
      <c r="D21" s="610" t="s">
        <v>501</v>
      </c>
      <c r="E21" s="611">
        <v>116955.5</v>
      </c>
      <c r="F21" s="612" t="s">
        <v>410</v>
      </c>
      <c r="G21" s="385">
        <v>11695.54</v>
      </c>
      <c r="H21" s="771">
        <v>0</v>
      </c>
      <c r="I21" s="387"/>
    </row>
    <row r="22" spans="2:9" x14ac:dyDescent="0.35">
      <c r="B22" s="388"/>
      <c r="C22" s="613" t="s">
        <v>474</v>
      </c>
      <c r="D22" s="610" t="s">
        <v>955</v>
      </c>
      <c r="E22" s="611">
        <v>33034.160000000003</v>
      </c>
      <c r="F22" s="612" t="s">
        <v>956</v>
      </c>
      <c r="G22" s="385">
        <v>33034.160000000003</v>
      </c>
      <c r="H22" s="771">
        <v>0</v>
      </c>
      <c r="I22" s="387"/>
    </row>
    <row r="23" spans="2:9" x14ac:dyDescent="0.35">
      <c r="B23" s="388"/>
      <c r="C23" s="613" t="s">
        <v>474</v>
      </c>
      <c r="D23" s="610" t="s">
        <v>501</v>
      </c>
      <c r="E23" s="611">
        <v>35223.75</v>
      </c>
      <c r="F23" s="612" t="s">
        <v>957</v>
      </c>
      <c r="G23" s="385">
        <v>35223.75</v>
      </c>
      <c r="H23" s="771">
        <v>0</v>
      </c>
      <c r="I23" s="387"/>
    </row>
    <row r="24" spans="2:9" x14ac:dyDescent="0.35">
      <c r="B24" s="388"/>
      <c r="C24" s="613" t="s">
        <v>727</v>
      </c>
      <c r="D24" s="610" t="s">
        <v>958</v>
      </c>
      <c r="E24" s="611">
        <v>9608.2999999999993</v>
      </c>
      <c r="F24" s="616">
        <v>42452</v>
      </c>
      <c r="G24" s="385">
        <v>9608.2999999999993</v>
      </c>
      <c r="H24" s="771">
        <v>0</v>
      </c>
      <c r="I24" s="387"/>
    </row>
    <row r="25" spans="2:9" ht="28" x14ac:dyDescent="0.35">
      <c r="B25" s="388"/>
      <c r="C25" s="613" t="s">
        <v>727</v>
      </c>
      <c r="D25" s="610" t="s">
        <v>1135</v>
      </c>
      <c r="E25" s="611">
        <v>9608.2999999999993</v>
      </c>
      <c r="F25" s="616">
        <v>42817</v>
      </c>
      <c r="G25" s="385">
        <v>2402.0500000000002</v>
      </c>
      <c r="H25" s="771">
        <v>0</v>
      </c>
      <c r="I25" s="387"/>
    </row>
    <row r="26" spans="2:9" ht="28" x14ac:dyDescent="0.35">
      <c r="B26" s="388"/>
      <c r="C26" s="613" t="s">
        <v>727</v>
      </c>
      <c r="D26" s="610" t="s">
        <v>1136</v>
      </c>
      <c r="E26" s="611">
        <v>19216.599999999999</v>
      </c>
      <c r="F26" s="616">
        <v>43182</v>
      </c>
      <c r="G26" s="385">
        <v>19216.599999999999</v>
      </c>
      <c r="H26" s="771"/>
      <c r="I26" s="387"/>
    </row>
    <row r="27" spans="2:9" x14ac:dyDescent="0.35">
      <c r="B27" s="388"/>
      <c r="C27" s="613" t="s">
        <v>727</v>
      </c>
      <c r="D27" s="610" t="s">
        <v>959</v>
      </c>
      <c r="E27" s="611">
        <v>13200</v>
      </c>
      <c r="F27" s="612" t="s">
        <v>960</v>
      </c>
      <c r="G27" s="385">
        <v>10450</v>
      </c>
      <c r="H27" s="504">
        <v>0</v>
      </c>
      <c r="I27" s="387"/>
    </row>
    <row r="28" spans="2:9" ht="28" x14ac:dyDescent="0.35">
      <c r="B28" s="388"/>
      <c r="C28" s="613" t="s">
        <v>727</v>
      </c>
      <c r="D28" s="610" t="s">
        <v>1137</v>
      </c>
      <c r="E28" s="611">
        <v>13200</v>
      </c>
      <c r="F28" s="612" t="s">
        <v>1138</v>
      </c>
      <c r="G28" s="385">
        <v>12100</v>
      </c>
      <c r="H28" s="504">
        <v>0</v>
      </c>
      <c r="I28" s="387"/>
    </row>
    <row r="29" spans="2:9" x14ac:dyDescent="0.35">
      <c r="B29" s="388"/>
      <c r="C29" s="613" t="s">
        <v>727</v>
      </c>
      <c r="D29" s="610" t="s">
        <v>961</v>
      </c>
      <c r="E29" s="611">
        <v>11395</v>
      </c>
      <c r="F29" s="612" t="s">
        <v>962</v>
      </c>
      <c r="G29" s="939">
        <v>12344</v>
      </c>
      <c r="H29" s="941">
        <v>0</v>
      </c>
      <c r="I29" s="387"/>
    </row>
    <row r="30" spans="2:9" x14ac:dyDescent="0.35">
      <c r="B30" s="388"/>
      <c r="C30" s="613" t="s">
        <v>1063</v>
      </c>
      <c r="D30" s="610" t="s">
        <v>1064</v>
      </c>
      <c r="E30" s="611">
        <v>3071</v>
      </c>
      <c r="F30" s="612" t="s">
        <v>1065</v>
      </c>
      <c r="G30" s="940"/>
      <c r="H30" s="942"/>
      <c r="I30" s="387"/>
    </row>
    <row r="31" spans="2:9" x14ac:dyDescent="0.35">
      <c r="B31" s="388"/>
      <c r="C31" s="613" t="s">
        <v>727</v>
      </c>
      <c r="D31" s="610" t="s">
        <v>917</v>
      </c>
      <c r="E31" s="611">
        <v>340592</v>
      </c>
      <c r="F31" s="612" t="s">
        <v>963</v>
      </c>
      <c r="G31" s="385">
        <f>74242.4+40800</f>
        <v>115042.4</v>
      </c>
      <c r="H31" s="504">
        <v>85000</v>
      </c>
      <c r="I31" s="387"/>
    </row>
    <row r="32" spans="2:9" x14ac:dyDescent="0.35">
      <c r="B32" s="388"/>
      <c r="C32" s="613" t="s">
        <v>474</v>
      </c>
      <c r="D32" s="610" t="s">
        <v>964</v>
      </c>
      <c r="E32" s="611">
        <v>15412.5</v>
      </c>
      <c r="F32" s="612" t="s">
        <v>965</v>
      </c>
      <c r="G32" s="385">
        <v>15412.5</v>
      </c>
      <c r="H32" s="771">
        <v>0</v>
      </c>
      <c r="I32" s="387"/>
    </row>
    <row r="33" spans="2:9" x14ac:dyDescent="0.35">
      <c r="B33" s="388"/>
      <c r="C33" s="613" t="s">
        <v>727</v>
      </c>
      <c r="D33" s="610" t="s">
        <v>966</v>
      </c>
      <c r="E33" s="611">
        <v>20000</v>
      </c>
      <c r="F33" s="612" t="s">
        <v>967</v>
      </c>
      <c r="G33" s="385">
        <v>20000</v>
      </c>
      <c r="H33" s="771">
        <v>0</v>
      </c>
      <c r="I33" s="387"/>
    </row>
    <row r="34" spans="2:9" x14ac:dyDescent="0.35">
      <c r="B34" s="388"/>
      <c r="C34" s="613" t="s">
        <v>474</v>
      </c>
      <c r="D34" s="610" t="s">
        <v>501</v>
      </c>
      <c r="E34" s="611">
        <v>9599.1</v>
      </c>
      <c r="F34" s="612" t="s">
        <v>1084</v>
      </c>
      <c r="G34" s="385">
        <v>9599.1</v>
      </c>
      <c r="H34" s="771">
        <v>0</v>
      </c>
      <c r="I34" s="387"/>
    </row>
    <row r="35" spans="2:9" x14ac:dyDescent="0.35">
      <c r="B35" s="388"/>
      <c r="C35" s="613" t="s">
        <v>474</v>
      </c>
      <c r="D35" s="610" t="s">
        <v>968</v>
      </c>
      <c r="E35" s="611">
        <v>46885.66</v>
      </c>
      <c r="F35" s="612" t="s">
        <v>969</v>
      </c>
      <c r="G35" s="385">
        <v>46885.66</v>
      </c>
      <c r="H35" s="771">
        <v>0</v>
      </c>
      <c r="I35" s="387"/>
    </row>
    <row r="36" spans="2:9" x14ac:dyDescent="0.35">
      <c r="B36" s="388"/>
      <c r="C36" s="613" t="s">
        <v>727</v>
      </c>
      <c r="D36" s="610" t="s">
        <v>970</v>
      </c>
      <c r="E36" s="611">
        <v>163380</v>
      </c>
      <c r="F36" s="612" t="s">
        <v>971</v>
      </c>
      <c r="G36" s="385">
        <f>163380-40355</f>
        <v>123025</v>
      </c>
      <c r="H36" s="504">
        <v>0</v>
      </c>
      <c r="I36" s="387"/>
    </row>
    <row r="37" spans="2:9" x14ac:dyDescent="0.35">
      <c r="B37" s="388"/>
      <c r="C37" s="613" t="s">
        <v>474</v>
      </c>
      <c r="D37" s="610" t="s">
        <v>972</v>
      </c>
      <c r="E37" s="611">
        <v>127953</v>
      </c>
      <c r="F37" s="612" t="s">
        <v>973</v>
      </c>
      <c r="G37" s="385">
        <v>127953</v>
      </c>
      <c r="H37" s="771">
        <v>0</v>
      </c>
      <c r="I37" s="387"/>
    </row>
    <row r="38" spans="2:9" x14ac:dyDescent="0.35">
      <c r="B38" s="388"/>
      <c r="C38" s="613" t="s">
        <v>974</v>
      </c>
      <c r="D38" s="610" t="s">
        <v>975</v>
      </c>
      <c r="E38" s="611">
        <v>3400</v>
      </c>
      <c r="F38" s="612" t="s">
        <v>976</v>
      </c>
      <c r="G38" s="385">
        <v>3400</v>
      </c>
      <c r="H38" s="771">
        <v>0</v>
      </c>
      <c r="I38" s="387"/>
    </row>
    <row r="39" spans="2:9" ht="42" x14ac:dyDescent="0.35">
      <c r="B39" s="388"/>
      <c r="C39" s="613" t="s">
        <v>727</v>
      </c>
      <c r="D39" s="610" t="s">
        <v>977</v>
      </c>
      <c r="E39" s="611">
        <v>30270</v>
      </c>
      <c r="F39" s="612" t="s">
        <v>978</v>
      </c>
      <c r="G39" s="385">
        <v>30270</v>
      </c>
      <c r="H39" s="771">
        <v>0</v>
      </c>
      <c r="I39" s="387"/>
    </row>
    <row r="40" spans="2:9" ht="42" x14ac:dyDescent="0.35">
      <c r="B40" s="388"/>
      <c r="C40" s="613" t="s">
        <v>727</v>
      </c>
      <c r="D40" s="610" t="s">
        <v>979</v>
      </c>
      <c r="E40" s="611">
        <v>21437.5</v>
      </c>
      <c r="F40" s="612" t="s">
        <v>980</v>
      </c>
      <c r="G40" s="385">
        <v>21437.5</v>
      </c>
      <c r="H40" s="771">
        <v>0</v>
      </c>
      <c r="I40" s="387"/>
    </row>
    <row r="41" spans="2:9" x14ac:dyDescent="0.35">
      <c r="B41" s="388"/>
      <c r="C41" s="613" t="s">
        <v>727</v>
      </c>
      <c r="D41" s="610" t="s">
        <v>981</v>
      </c>
      <c r="E41" s="611">
        <v>30300</v>
      </c>
      <c r="F41" s="612" t="s">
        <v>980</v>
      </c>
      <c r="G41" s="385">
        <v>30300</v>
      </c>
      <c r="H41" s="771">
        <v>0</v>
      </c>
      <c r="I41" s="387"/>
    </row>
    <row r="42" spans="2:9" x14ac:dyDescent="0.35">
      <c r="B42" s="388"/>
      <c r="C42" s="617" t="s">
        <v>727</v>
      </c>
      <c r="D42" s="607" t="s">
        <v>982</v>
      </c>
      <c r="E42" s="618">
        <v>42400</v>
      </c>
      <c r="F42" s="619" t="s">
        <v>983</v>
      </c>
      <c r="G42" s="389">
        <v>42400</v>
      </c>
      <c r="H42" s="620">
        <v>0</v>
      </c>
      <c r="I42" s="387"/>
    </row>
    <row r="43" spans="2:9" x14ac:dyDescent="0.35">
      <c r="B43" s="388"/>
      <c r="C43" s="617" t="s">
        <v>974</v>
      </c>
      <c r="D43" s="607" t="s">
        <v>1066</v>
      </c>
      <c r="E43" s="618">
        <v>9699</v>
      </c>
      <c r="F43" s="619" t="s">
        <v>1067</v>
      </c>
      <c r="G43" s="389">
        <v>9699</v>
      </c>
      <c r="H43" s="608">
        <v>0</v>
      </c>
      <c r="I43" s="387"/>
    </row>
    <row r="44" spans="2:9" x14ac:dyDescent="0.35">
      <c r="B44" s="388"/>
      <c r="C44" s="943" t="s">
        <v>727</v>
      </c>
      <c r="D44" s="607" t="s">
        <v>1068</v>
      </c>
      <c r="E44" s="618">
        <v>39498.5</v>
      </c>
      <c r="F44" s="621" t="s">
        <v>1069</v>
      </c>
      <c r="G44" s="622">
        <f>14076.72+5865.3</f>
        <v>19942.02</v>
      </c>
      <c r="H44" s="801">
        <v>0</v>
      </c>
      <c r="I44" s="387"/>
    </row>
    <row r="45" spans="2:9" ht="28" x14ac:dyDescent="0.35">
      <c r="B45" s="388"/>
      <c r="C45" s="944"/>
      <c r="D45" s="538" t="s">
        <v>1139</v>
      </c>
      <c r="E45" s="389">
        <v>10335</v>
      </c>
      <c r="F45" s="539" t="s">
        <v>1178</v>
      </c>
      <c r="G45" s="623">
        <v>0</v>
      </c>
      <c r="H45" s="624">
        <v>0</v>
      </c>
      <c r="I45" s="387"/>
    </row>
    <row r="46" spans="2:9" x14ac:dyDescent="0.35">
      <c r="B46" s="388"/>
      <c r="C46" s="617" t="s">
        <v>727</v>
      </c>
      <c r="D46" s="607" t="s">
        <v>1070</v>
      </c>
      <c r="E46" s="618">
        <v>5200</v>
      </c>
      <c r="F46" s="625" t="s">
        <v>1071</v>
      </c>
      <c r="G46" s="389">
        <v>5200</v>
      </c>
      <c r="H46" s="618">
        <v>0</v>
      </c>
      <c r="I46" s="387"/>
    </row>
    <row r="47" spans="2:9" ht="28" x14ac:dyDescent="0.35">
      <c r="B47" s="388"/>
      <c r="C47" s="617" t="s">
        <v>727</v>
      </c>
      <c r="D47" s="607" t="s">
        <v>1140</v>
      </c>
      <c r="E47" s="626">
        <v>111046.77</v>
      </c>
      <c r="F47" s="619" t="s">
        <v>1072</v>
      </c>
      <c r="G47" s="389">
        <v>74746.77</v>
      </c>
      <c r="H47" s="389">
        <f>E47-G47</f>
        <v>36300</v>
      </c>
      <c r="I47" s="387"/>
    </row>
    <row r="48" spans="2:9" x14ac:dyDescent="0.35">
      <c r="B48" s="627"/>
      <c r="C48" s="628" t="s">
        <v>474</v>
      </c>
      <c r="D48" s="628" t="s">
        <v>1073</v>
      </c>
      <c r="E48" s="629">
        <v>5079.95</v>
      </c>
      <c r="F48" s="630" t="s">
        <v>1074</v>
      </c>
      <c r="G48" s="389">
        <v>5079.95</v>
      </c>
      <c r="H48" s="618">
        <v>0</v>
      </c>
      <c r="I48" s="387"/>
    </row>
    <row r="49" spans="2:9" x14ac:dyDescent="0.35">
      <c r="B49" s="388"/>
      <c r="C49" s="617" t="s">
        <v>727</v>
      </c>
      <c r="D49" s="607" t="s">
        <v>1075</v>
      </c>
      <c r="E49" s="618">
        <v>417492</v>
      </c>
      <c r="F49" s="621" t="s">
        <v>1076</v>
      </c>
      <c r="G49" s="389">
        <v>134704.6</v>
      </c>
      <c r="H49" s="389">
        <f>+E49-G49</f>
        <v>282787.40000000002</v>
      </c>
      <c r="I49" s="387"/>
    </row>
    <row r="50" spans="2:9" x14ac:dyDescent="0.35">
      <c r="B50" s="388"/>
      <c r="C50" s="617" t="s">
        <v>474</v>
      </c>
      <c r="D50" s="607" t="s">
        <v>955</v>
      </c>
      <c r="E50" s="618">
        <v>13925</v>
      </c>
      <c r="F50" s="619" t="s">
        <v>1077</v>
      </c>
      <c r="G50" s="389">
        <v>13925</v>
      </c>
      <c r="H50" s="618">
        <v>0</v>
      </c>
      <c r="I50" s="387"/>
    </row>
    <row r="51" spans="2:9" x14ac:dyDescent="0.35">
      <c r="B51" s="388"/>
      <c r="C51" s="617" t="s">
        <v>727</v>
      </c>
      <c r="D51" s="607" t="s">
        <v>1078</v>
      </c>
      <c r="E51" s="618">
        <v>38444</v>
      </c>
      <c r="F51" s="619" t="s">
        <v>1079</v>
      </c>
      <c r="G51" s="389">
        <v>10000</v>
      </c>
      <c r="H51" s="389">
        <v>0</v>
      </c>
      <c r="I51" s="387"/>
    </row>
    <row r="52" spans="2:9" ht="28" x14ac:dyDescent="0.35">
      <c r="B52" s="388"/>
      <c r="C52" s="617" t="s">
        <v>727</v>
      </c>
      <c r="D52" s="607" t="s">
        <v>1080</v>
      </c>
      <c r="E52" s="618">
        <v>145192.15</v>
      </c>
      <c r="F52" s="619" t="s">
        <v>1081</v>
      </c>
      <c r="G52" s="389">
        <v>13914.89</v>
      </c>
      <c r="H52" s="389">
        <f>+E52-G52</f>
        <v>131277.26</v>
      </c>
      <c r="I52" s="387"/>
    </row>
    <row r="53" spans="2:9" ht="42" x14ac:dyDescent="0.35">
      <c r="B53" s="388"/>
      <c r="C53" s="617" t="s">
        <v>727</v>
      </c>
      <c r="D53" s="607" t="s">
        <v>1082</v>
      </c>
      <c r="E53" s="618">
        <v>33325</v>
      </c>
      <c r="F53" s="619" t="s">
        <v>1083</v>
      </c>
      <c r="G53" s="389">
        <f>8600</f>
        <v>8600</v>
      </c>
      <c r="H53" s="618">
        <f>E53-G53</f>
        <v>24725</v>
      </c>
      <c r="I53" s="387"/>
    </row>
    <row r="54" spans="2:9" ht="21.65" customHeight="1" x14ac:dyDescent="0.35">
      <c r="B54" s="388"/>
      <c r="C54" s="617" t="s">
        <v>474</v>
      </c>
      <c r="D54" s="607" t="s">
        <v>1367</v>
      </c>
      <c r="E54" s="618">
        <v>77212.210000000006</v>
      </c>
      <c r="F54" s="619" t="s">
        <v>1084</v>
      </c>
      <c r="G54" s="389">
        <v>77212.210000000006</v>
      </c>
      <c r="H54" s="618">
        <v>0</v>
      </c>
      <c r="I54" s="387"/>
    </row>
    <row r="55" spans="2:9" ht="22.9" customHeight="1" x14ac:dyDescent="0.35">
      <c r="B55" s="388"/>
      <c r="C55" s="617" t="s">
        <v>727</v>
      </c>
      <c r="D55" s="607" t="s">
        <v>1179</v>
      </c>
      <c r="E55" s="618">
        <v>43750</v>
      </c>
      <c r="F55" s="619" t="s">
        <v>1368</v>
      </c>
      <c r="G55" s="389">
        <f>43750-9000</f>
        <v>34750</v>
      </c>
      <c r="H55" s="389">
        <v>0</v>
      </c>
      <c r="I55" s="387"/>
    </row>
    <row r="56" spans="2:9" ht="28" x14ac:dyDescent="0.35">
      <c r="B56" s="388"/>
      <c r="C56" s="617" t="s">
        <v>727</v>
      </c>
      <c r="D56" s="607" t="s">
        <v>1085</v>
      </c>
      <c r="E56" s="618">
        <v>60600</v>
      </c>
      <c r="F56" s="619" t="s">
        <v>1086</v>
      </c>
      <c r="G56" s="389">
        <v>43624.24</v>
      </c>
      <c r="H56" s="389">
        <f>E56-G56</f>
        <v>16975.760000000002</v>
      </c>
      <c r="I56" s="387"/>
    </row>
    <row r="57" spans="2:9" ht="28" x14ac:dyDescent="0.35">
      <c r="B57" s="388"/>
      <c r="C57" s="617" t="s">
        <v>727</v>
      </c>
      <c r="D57" s="607" t="s">
        <v>1141</v>
      </c>
      <c r="E57" s="618">
        <v>40000</v>
      </c>
      <c r="F57" s="619" t="s">
        <v>1142</v>
      </c>
      <c r="G57" s="389">
        <v>40000</v>
      </c>
      <c r="H57" s="389">
        <v>0</v>
      </c>
      <c r="I57" s="387"/>
    </row>
    <row r="58" spans="2:9" x14ac:dyDescent="0.35">
      <c r="B58" s="388"/>
      <c r="C58" s="617" t="s">
        <v>474</v>
      </c>
      <c r="D58" s="607" t="s">
        <v>1143</v>
      </c>
      <c r="E58" s="618">
        <v>17471.73</v>
      </c>
      <c r="F58" s="621" t="s">
        <v>1144</v>
      </c>
      <c r="G58" s="389">
        <v>17471.73</v>
      </c>
      <c r="H58" s="618">
        <v>0</v>
      </c>
      <c r="I58" s="387"/>
    </row>
    <row r="59" spans="2:9" x14ac:dyDescent="0.35">
      <c r="B59" s="388"/>
      <c r="C59" s="617" t="s">
        <v>727</v>
      </c>
      <c r="D59" s="607" t="s">
        <v>1369</v>
      </c>
      <c r="E59" s="618">
        <v>30200</v>
      </c>
      <c r="F59" s="621" t="s">
        <v>1370</v>
      </c>
      <c r="G59" s="389">
        <v>11050</v>
      </c>
      <c r="H59" s="618">
        <f>E59-G59</f>
        <v>19150</v>
      </c>
      <c r="I59" s="387"/>
    </row>
    <row r="60" spans="2:9" x14ac:dyDescent="0.35">
      <c r="B60" s="388"/>
      <c r="C60" s="617" t="s">
        <v>474</v>
      </c>
      <c r="D60" s="607" t="s">
        <v>1371</v>
      </c>
      <c r="E60" s="618">
        <v>3723.97</v>
      </c>
      <c r="F60" s="621" t="s">
        <v>1372</v>
      </c>
      <c r="G60" s="389">
        <v>3723.97</v>
      </c>
      <c r="H60" s="618">
        <v>0</v>
      </c>
      <c r="I60" s="387"/>
    </row>
    <row r="61" spans="2:9" x14ac:dyDescent="0.35">
      <c r="B61" s="388"/>
      <c r="C61" s="617" t="s">
        <v>727</v>
      </c>
      <c r="D61" s="607" t="s">
        <v>1373</v>
      </c>
      <c r="E61" s="618">
        <v>8643</v>
      </c>
      <c r="F61" s="621" t="s">
        <v>1374</v>
      </c>
      <c r="G61" s="389">
        <v>8643</v>
      </c>
      <c r="H61" s="618">
        <v>0</v>
      </c>
      <c r="I61" s="387"/>
    </row>
    <row r="62" spans="2:9" x14ac:dyDescent="0.35">
      <c r="B62" s="388"/>
      <c r="C62" s="617" t="s">
        <v>727</v>
      </c>
      <c r="D62" s="607" t="s">
        <v>1375</v>
      </c>
      <c r="E62" s="618">
        <v>71145</v>
      </c>
      <c r="F62" s="621" t="s">
        <v>1376</v>
      </c>
      <c r="G62" s="389">
        <v>9600</v>
      </c>
      <c r="H62" s="618">
        <f>E62-G62</f>
        <v>61545</v>
      </c>
      <c r="I62" s="387"/>
    </row>
    <row r="63" spans="2:9" x14ac:dyDescent="0.35">
      <c r="B63" s="388"/>
      <c r="C63" s="617" t="s">
        <v>727</v>
      </c>
      <c r="D63" s="607" t="s">
        <v>1377</v>
      </c>
      <c r="E63" s="618">
        <v>25702.35</v>
      </c>
      <c r="F63" s="621" t="s">
        <v>1378</v>
      </c>
      <c r="G63" s="389">
        <v>25702.35</v>
      </c>
      <c r="H63" s="618">
        <v>0</v>
      </c>
      <c r="I63" s="387"/>
    </row>
    <row r="64" spans="2:9" x14ac:dyDescent="0.35">
      <c r="B64" s="388"/>
      <c r="C64" s="617" t="s">
        <v>727</v>
      </c>
      <c r="D64" s="607" t="s">
        <v>1379</v>
      </c>
      <c r="E64" s="618">
        <v>39775.08</v>
      </c>
      <c r="F64" s="621" t="s">
        <v>1380</v>
      </c>
      <c r="G64" s="389">
        <v>3824.9</v>
      </c>
      <c r="H64" s="618">
        <f>E64-G64</f>
        <v>35950.18</v>
      </c>
      <c r="I64" s="387"/>
    </row>
    <row r="65" spans="2:9" ht="42" x14ac:dyDescent="0.35">
      <c r="B65" s="388"/>
      <c r="C65" s="617" t="s">
        <v>727</v>
      </c>
      <c r="D65" s="607" t="s">
        <v>1381</v>
      </c>
      <c r="E65" s="618">
        <v>17415</v>
      </c>
      <c r="F65" s="621" t="s">
        <v>1382</v>
      </c>
      <c r="G65" s="389">
        <v>17415</v>
      </c>
      <c r="H65" s="618">
        <v>0</v>
      </c>
      <c r="I65" s="387"/>
    </row>
    <row r="66" spans="2:9" x14ac:dyDescent="0.35">
      <c r="B66" s="388"/>
      <c r="C66" s="617" t="s">
        <v>974</v>
      </c>
      <c r="D66" s="607" t="s">
        <v>1383</v>
      </c>
      <c r="E66" s="618">
        <v>8512</v>
      </c>
      <c r="F66" s="631" t="s">
        <v>1384</v>
      </c>
      <c r="G66" s="632">
        <v>8512</v>
      </c>
      <c r="H66" s="618">
        <v>0</v>
      </c>
      <c r="I66" s="387"/>
    </row>
    <row r="67" spans="2:9" x14ac:dyDescent="0.35">
      <c r="B67" s="388"/>
      <c r="C67" s="617" t="s">
        <v>727</v>
      </c>
      <c r="D67" s="607" t="s">
        <v>1385</v>
      </c>
      <c r="E67" s="618">
        <v>9195.1</v>
      </c>
      <c r="F67" s="621" t="s">
        <v>1386</v>
      </c>
      <c r="G67" s="389">
        <v>9195.1</v>
      </c>
      <c r="H67" s="618">
        <v>0</v>
      </c>
      <c r="I67" s="387"/>
    </row>
    <row r="68" spans="2:9" ht="42" x14ac:dyDescent="0.35">
      <c r="B68" s="388"/>
      <c r="C68" s="617" t="s">
        <v>727</v>
      </c>
      <c r="D68" s="607" t="s">
        <v>1387</v>
      </c>
      <c r="E68" s="618">
        <v>19230</v>
      </c>
      <c r="F68" s="621" t="s">
        <v>1388</v>
      </c>
      <c r="G68" s="389">
        <v>19230</v>
      </c>
      <c r="H68" s="618">
        <v>0</v>
      </c>
      <c r="I68" s="387"/>
    </row>
    <row r="69" spans="2:9" x14ac:dyDescent="0.35">
      <c r="B69" s="388"/>
      <c r="C69" s="617" t="s">
        <v>974</v>
      </c>
      <c r="D69" s="633" t="s">
        <v>1389</v>
      </c>
      <c r="E69" s="634">
        <v>2127.5</v>
      </c>
      <c r="F69" s="635" t="s">
        <v>1390</v>
      </c>
      <c r="G69" s="546">
        <v>2127.5</v>
      </c>
      <c r="H69" s="634">
        <v>0</v>
      </c>
      <c r="I69" s="387"/>
    </row>
    <row r="70" spans="2:9" ht="28" x14ac:dyDescent="0.35">
      <c r="B70" s="388"/>
      <c r="C70" s="617" t="s">
        <v>727</v>
      </c>
      <c r="D70" s="636" t="s">
        <v>1391</v>
      </c>
      <c r="E70" s="637">
        <v>99600</v>
      </c>
      <c r="F70" s="631" t="s">
        <v>1392</v>
      </c>
      <c r="G70" s="389">
        <v>30881.06</v>
      </c>
      <c r="H70" s="618">
        <f>E70-G70</f>
        <v>68718.94</v>
      </c>
      <c r="I70" s="387"/>
    </row>
    <row r="71" spans="2:9" x14ac:dyDescent="0.35">
      <c r="B71" s="388"/>
      <c r="C71" s="617" t="s">
        <v>974</v>
      </c>
      <c r="D71" s="607" t="s">
        <v>1393</v>
      </c>
      <c r="E71" s="618" t="s">
        <v>1394</v>
      </c>
      <c r="F71" s="621" t="s">
        <v>1395</v>
      </c>
      <c r="G71" s="389" t="s">
        <v>1394</v>
      </c>
      <c r="H71" s="618">
        <v>0</v>
      </c>
      <c r="I71" s="387"/>
    </row>
    <row r="72" spans="2:9" x14ac:dyDescent="0.35">
      <c r="B72" s="388"/>
      <c r="C72" s="617" t="s">
        <v>474</v>
      </c>
      <c r="D72" s="607" t="s">
        <v>1371</v>
      </c>
      <c r="E72" s="618">
        <v>29063.25</v>
      </c>
      <c r="F72" s="621" t="s">
        <v>1396</v>
      </c>
      <c r="G72" s="389">
        <v>29063.25</v>
      </c>
      <c r="H72" s="618">
        <v>0</v>
      </c>
      <c r="I72" s="387"/>
    </row>
    <row r="73" spans="2:9" x14ac:dyDescent="0.35">
      <c r="B73" s="388"/>
      <c r="C73" s="617" t="s">
        <v>474</v>
      </c>
      <c r="D73" s="607" t="s">
        <v>955</v>
      </c>
      <c r="E73" s="618">
        <v>2254.86</v>
      </c>
      <c r="F73" s="621" t="s">
        <v>1397</v>
      </c>
      <c r="G73" s="389">
        <v>2254.86</v>
      </c>
      <c r="H73" s="618">
        <v>0</v>
      </c>
      <c r="I73" s="387"/>
    </row>
    <row r="74" spans="2:9" x14ac:dyDescent="0.35">
      <c r="B74" s="388"/>
      <c r="C74" s="617" t="s">
        <v>474</v>
      </c>
      <c r="D74" s="607" t="s">
        <v>968</v>
      </c>
      <c r="E74" s="618">
        <v>8140.16</v>
      </c>
      <c r="F74" s="621" t="s">
        <v>1397</v>
      </c>
      <c r="G74" s="389">
        <v>8140.16</v>
      </c>
      <c r="H74" s="618">
        <v>0</v>
      </c>
      <c r="I74" s="387"/>
    </row>
    <row r="75" spans="2:9" x14ac:dyDescent="0.35">
      <c r="B75" s="388"/>
      <c r="C75" s="617" t="s">
        <v>474</v>
      </c>
      <c r="D75" s="607" t="s">
        <v>501</v>
      </c>
      <c r="E75" s="618">
        <v>4725</v>
      </c>
      <c r="F75" s="621" t="s">
        <v>1397</v>
      </c>
      <c r="G75" s="389">
        <v>4725</v>
      </c>
      <c r="H75" s="618">
        <v>0</v>
      </c>
      <c r="I75" s="387"/>
    </row>
    <row r="76" spans="2:9" x14ac:dyDescent="0.35">
      <c r="B76" s="388"/>
      <c r="C76" s="617" t="s">
        <v>1398</v>
      </c>
      <c r="D76" s="607" t="s">
        <v>1399</v>
      </c>
      <c r="E76" s="618">
        <v>28904.84</v>
      </c>
      <c r="F76" s="621" t="s">
        <v>1400</v>
      </c>
      <c r="G76" s="389">
        <v>21820.34</v>
      </c>
      <c r="H76" s="389">
        <f>E76*5%</f>
        <v>1445.2420000000002</v>
      </c>
      <c r="I76" s="387"/>
    </row>
    <row r="77" spans="2:9" x14ac:dyDescent="0.35">
      <c r="B77" s="388"/>
      <c r="C77" s="617" t="s">
        <v>727</v>
      </c>
      <c r="D77" s="607" t="s">
        <v>1401</v>
      </c>
      <c r="E77" s="618">
        <v>232670</v>
      </c>
      <c r="F77" s="621" t="s">
        <v>1402</v>
      </c>
      <c r="G77" s="618">
        <f>E77*0.35</f>
        <v>81434.5</v>
      </c>
      <c r="H77" s="389">
        <f>E77-G77</f>
        <v>151235.5</v>
      </c>
      <c r="I77" s="387"/>
    </row>
    <row r="78" spans="2:9" x14ac:dyDescent="0.35">
      <c r="B78" s="388"/>
      <c r="C78" s="617" t="s">
        <v>474</v>
      </c>
      <c r="D78" s="607" t="s">
        <v>988</v>
      </c>
      <c r="E78" s="618">
        <v>7033.61</v>
      </c>
      <c r="F78" s="621" t="s">
        <v>1518</v>
      </c>
      <c r="G78" s="389">
        <v>3516.81</v>
      </c>
      <c r="H78" s="802">
        <f>E78-G78</f>
        <v>3516.7999999999997</v>
      </c>
      <c r="I78" s="387"/>
    </row>
    <row r="79" spans="2:9" x14ac:dyDescent="0.35">
      <c r="B79" s="388"/>
      <c r="C79" s="617" t="s">
        <v>1398</v>
      </c>
      <c r="D79" s="607" t="s">
        <v>1519</v>
      </c>
      <c r="E79" s="618">
        <v>7367</v>
      </c>
      <c r="F79" s="621" t="s">
        <v>1520</v>
      </c>
      <c r="G79" s="389">
        <f>7367/2</f>
        <v>3683.5</v>
      </c>
      <c r="H79" s="626">
        <f>+E79-G79</f>
        <v>3683.5</v>
      </c>
      <c r="I79" s="387"/>
    </row>
    <row r="80" spans="2:9" x14ac:dyDescent="0.35">
      <c r="B80" s="388"/>
      <c r="C80" s="617" t="s">
        <v>727</v>
      </c>
      <c r="D80" s="607" t="s">
        <v>1377</v>
      </c>
      <c r="E80" s="618">
        <v>31800</v>
      </c>
      <c r="F80" s="621" t="s">
        <v>1521</v>
      </c>
      <c r="G80" s="389">
        <v>9540</v>
      </c>
      <c r="H80" s="626">
        <f>E80-G80</f>
        <v>22260</v>
      </c>
      <c r="I80" s="387"/>
    </row>
    <row r="81" spans="2:10" x14ac:dyDescent="0.35">
      <c r="B81" s="388"/>
      <c r="C81" s="617" t="s">
        <v>474</v>
      </c>
      <c r="D81" s="607" t="s">
        <v>1522</v>
      </c>
      <c r="E81" s="618">
        <v>22499.49</v>
      </c>
      <c r="F81" s="621" t="s">
        <v>1523</v>
      </c>
      <c r="G81" s="389">
        <f>22499.49/2</f>
        <v>11249.745000000001</v>
      </c>
      <c r="H81" s="626">
        <v>11249.75</v>
      </c>
      <c r="I81" s="387"/>
    </row>
    <row r="82" spans="2:10" x14ac:dyDescent="0.35">
      <c r="B82" s="388"/>
      <c r="C82" s="617" t="s">
        <v>1524</v>
      </c>
      <c r="D82" s="607" t="s">
        <v>1525</v>
      </c>
      <c r="E82" s="618">
        <v>8350</v>
      </c>
      <c r="F82" s="621" t="s">
        <v>1526</v>
      </c>
      <c r="G82" s="389">
        <v>3266.66</v>
      </c>
      <c r="H82" s="626">
        <f>E82-G82</f>
        <v>5083.34</v>
      </c>
      <c r="I82" s="387"/>
    </row>
    <row r="83" spans="2:10" x14ac:dyDescent="0.35">
      <c r="B83" s="388"/>
      <c r="C83" s="617" t="s">
        <v>474</v>
      </c>
      <c r="D83" s="607" t="s">
        <v>1527</v>
      </c>
      <c r="E83" s="618">
        <v>4855.55</v>
      </c>
      <c r="F83" s="621" t="s">
        <v>1528</v>
      </c>
      <c r="G83" s="389">
        <v>4855.55</v>
      </c>
      <c r="H83" s="626">
        <v>0</v>
      </c>
      <c r="I83" s="387"/>
    </row>
    <row r="84" spans="2:10" x14ac:dyDescent="0.35">
      <c r="B84" s="388"/>
      <c r="C84" s="617" t="s">
        <v>474</v>
      </c>
      <c r="D84" s="607" t="s">
        <v>501</v>
      </c>
      <c r="E84" s="618">
        <v>9852.2999999999993</v>
      </c>
      <c r="F84" s="621" t="s">
        <v>1528</v>
      </c>
      <c r="G84" s="389">
        <v>9852.2999999999993</v>
      </c>
      <c r="H84" s="626">
        <v>0</v>
      </c>
      <c r="I84" s="387"/>
    </row>
    <row r="85" spans="2:10" x14ac:dyDescent="0.35">
      <c r="B85" s="388"/>
      <c r="C85" s="617" t="s">
        <v>474</v>
      </c>
      <c r="D85" s="607" t="s">
        <v>501</v>
      </c>
      <c r="E85" s="618">
        <v>4725</v>
      </c>
      <c r="F85" s="621" t="s">
        <v>1528</v>
      </c>
      <c r="G85" s="389">
        <v>4725</v>
      </c>
      <c r="H85" s="626">
        <v>0</v>
      </c>
      <c r="I85" s="387"/>
    </row>
    <row r="86" spans="2:10" x14ac:dyDescent="0.35">
      <c r="B86" s="388"/>
      <c r="C86" s="617" t="s">
        <v>727</v>
      </c>
      <c r="D86" s="607" t="s">
        <v>1529</v>
      </c>
      <c r="E86" s="618">
        <v>16659</v>
      </c>
      <c r="F86" s="621" t="s">
        <v>1530</v>
      </c>
      <c r="G86" s="389">
        <v>4164.75</v>
      </c>
      <c r="H86" s="618">
        <f>E86-G86</f>
        <v>12494.25</v>
      </c>
      <c r="I86" s="387"/>
    </row>
    <row r="87" spans="2:10" ht="42" x14ac:dyDescent="0.35">
      <c r="B87" s="388"/>
      <c r="C87" s="617" t="s">
        <v>727</v>
      </c>
      <c r="D87" s="607" t="s">
        <v>1531</v>
      </c>
      <c r="E87" s="618">
        <v>25000</v>
      </c>
      <c r="F87" s="621" t="s">
        <v>1532</v>
      </c>
      <c r="G87" s="389">
        <v>11250</v>
      </c>
      <c r="H87" s="618">
        <f>E87-G87</f>
        <v>13750</v>
      </c>
      <c r="I87" s="638"/>
    </row>
    <row r="88" spans="2:10" x14ac:dyDescent="0.35">
      <c r="B88" s="388"/>
      <c r="C88" s="803" t="s">
        <v>1398</v>
      </c>
      <c r="D88" s="804" t="s">
        <v>1533</v>
      </c>
      <c r="E88" s="637">
        <v>3656.25</v>
      </c>
      <c r="F88" s="631" t="s">
        <v>1532</v>
      </c>
      <c r="G88" s="805">
        <v>1828.12</v>
      </c>
      <c r="H88" s="637">
        <v>1828.12</v>
      </c>
      <c r="I88" s="387"/>
    </row>
    <row r="89" spans="2:10" x14ac:dyDescent="0.35">
      <c r="B89" s="388"/>
      <c r="C89" s="617" t="s">
        <v>474</v>
      </c>
      <c r="D89" s="607" t="s">
        <v>1534</v>
      </c>
      <c r="E89" s="618">
        <v>5183.8100000000004</v>
      </c>
      <c r="F89" s="621" t="s">
        <v>1535</v>
      </c>
      <c r="G89" s="389">
        <v>0</v>
      </c>
      <c r="H89" s="618">
        <v>5183.8100000000004</v>
      </c>
      <c r="I89" s="387"/>
      <c r="J89" s="806"/>
    </row>
    <row r="90" spans="2:10" x14ac:dyDescent="0.35">
      <c r="B90" s="388"/>
      <c r="C90" s="617"/>
      <c r="D90" s="607"/>
      <c r="E90" s="618"/>
      <c r="F90" s="621"/>
      <c r="G90" s="389"/>
      <c r="H90" s="618"/>
      <c r="I90" s="387"/>
      <c r="J90" s="806"/>
    </row>
    <row r="91" spans="2:10" x14ac:dyDescent="0.35">
      <c r="B91" s="388"/>
      <c r="C91" s="639"/>
      <c r="D91" s="640" t="s">
        <v>291</v>
      </c>
      <c r="E91" s="641">
        <f>SUM(E15:E90)</f>
        <v>3280011</v>
      </c>
      <c r="F91" s="641"/>
      <c r="G91" s="641">
        <f>SUM(G15:G90)</f>
        <v>1892083.0150000004</v>
      </c>
      <c r="H91" s="641">
        <f>SUM(H15:H90)</f>
        <v>994159.85200000007</v>
      </c>
      <c r="I91" s="387"/>
    </row>
    <row r="92" spans="2:10" x14ac:dyDescent="0.35">
      <c r="B92" s="388"/>
      <c r="C92" s="777"/>
      <c r="D92" s="777"/>
      <c r="E92" s="777"/>
      <c r="F92" s="777"/>
      <c r="G92" s="777"/>
      <c r="H92" s="777"/>
      <c r="I92" s="387"/>
    </row>
    <row r="93" spans="2:10" x14ac:dyDescent="0.35">
      <c r="B93" s="388"/>
      <c r="C93" s="938" t="s">
        <v>240</v>
      </c>
      <c r="D93" s="938"/>
      <c r="E93" s="53"/>
      <c r="F93" s="53"/>
      <c r="G93" s="53"/>
      <c r="H93" s="53"/>
      <c r="I93" s="387"/>
    </row>
    <row r="94" spans="2:10" ht="15" thickBot="1" x14ac:dyDescent="0.4">
      <c r="B94" s="388"/>
      <c r="C94" s="945" t="s">
        <v>242</v>
      </c>
      <c r="D94" s="945"/>
      <c r="E94" s="945"/>
      <c r="F94" s="774"/>
      <c r="G94" s="774"/>
      <c r="H94" s="774"/>
      <c r="I94" s="387"/>
    </row>
    <row r="95" spans="2:10" ht="28.15" customHeight="1" thickBot="1" x14ac:dyDescent="0.4">
      <c r="B95" s="388"/>
      <c r="C95" s="642" t="s">
        <v>301</v>
      </c>
      <c r="D95" s="643" t="s">
        <v>241</v>
      </c>
      <c r="E95" s="644" t="s">
        <v>297</v>
      </c>
      <c r="F95" s="645" t="s">
        <v>298</v>
      </c>
      <c r="G95" s="646" t="s">
        <v>295</v>
      </c>
      <c r="H95" s="647"/>
      <c r="I95" s="648"/>
    </row>
    <row r="96" spans="2:10" x14ac:dyDescent="0.35">
      <c r="B96" s="388"/>
      <c r="C96" s="946" t="s">
        <v>920</v>
      </c>
      <c r="D96" s="649" t="s">
        <v>475</v>
      </c>
      <c r="E96" s="650"/>
      <c r="F96" s="770"/>
      <c r="G96" s="948" t="s">
        <v>476</v>
      </c>
      <c r="H96" s="651"/>
      <c r="I96" s="648"/>
    </row>
    <row r="97" spans="2:9" ht="15" customHeight="1" x14ac:dyDescent="0.35">
      <c r="B97" s="388"/>
      <c r="C97" s="947"/>
      <c r="D97" s="652" t="s">
        <v>477</v>
      </c>
      <c r="E97" s="653"/>
      <c r="F97" s="654"/>
      <c r="G97" s="949"/>
      <c r="H97" s="651"/>
      <c r="I97" s="648"/>
    </row>
    <row r="98" spans="2:9" ht="18" customHeight="1" x14ac:dyDescent="0.35">
      <c r="B98" s="388"/>
      <c r="C98" s="947"/>
      <c r="D98" s="655" t="s">
        <v>378</v>
      </c>
      <c r="E98" s="653"/>
      <c r="F98" s="656">
        <v>36300</v>
      </c>
      <c r="G98" s="949"/>
      <c r="H98" s="651"/>
      <c r="I98" s="648"/>
    </row>
    <row r="99" spans="2:9" ht="17.5" customHeight="1" x14ac:dyDescent="0.35">
      <c r="B99" s="388"/>
      <c r="C99" s="947"/>
      <c r="D99" s="655" t="s">
        <v>478</v>
      </c>
      <c r="E99" s="653"/>
      <c r="F99" s="654"/>
      <c r="G99" s="949"/>
      <c r="H99" s="651"/>
      <c r="I99" s="648"/>
    </row>
    <row r="100" spans="2:9" x14ac:dyDescent="0.35">
      <c r="B100" s="388"/>
      <c r="C100" s="947"/>
      <c r="D100" s="655" t="s">
        <v>479</v>
      </c>
      <c r="E100" s="653"/>
      <c r="F100" s="654"/>
      <c r="G100" s="949"/>
      <c r="H100" s="651"/>
      <c r="I100" s="648"/>
    </row>
    <row r="101" spans="2:9" ht="15" customHeight="1" x14ac:dyDescent="0.35">
      <c r="B101" s="388"/>
      <c r="C101" s="947"/>
      <c r="D101" s="655" t="s">
        <v>480</v>
      </c>
      <c r="E101" s="653"/>
      <c r="F101" s="654"/>
      <c r="G101" s="949"/>
      <c r="H101" s="651"/>
      <c r="I101" s="648"/>
    </row>
    <row r="102" spans="2:9" ht="15" thickBot="1" x14ac:dyDescent="0.4">
      <c r="B102" s="388"/>
      <c r="C102" s="947"/>
      <c r="D102" s="655" t="s">
        <v>481</v>
      </c>
      <c r="E102" s="657"/>
      <c r="F102" s="658"/>
      <c r="G102" s="950"/>
      <c r="H102" s="651"/>
      <c r="I102" s="648"/>
    </row>
    <row r="103" spans="2:9" x14ac:dyDescent="0.35">
      <c r="B103" s="388"/>
      <c r="C103" s="914" t="s">
        <v>921</v>
      </c>
      <c r="D103" s="659" t="s">
        <v>482</v>
      </c>
      <c r="E103" s="660"/>
      <c r="F103" s="661"/>
      <c r="G103" s="920" t="s">
        <v>1161</v>
      </c>
      <c r="H103" s="53"/>
      <c r="I103" s="932"/>
    </row>
    <row r="104" spans="2:9" ht="15" customHeight="1" x14ac:dyDescent="0.35">
      <c r="B104" s="388"/>
      <c r="C104" s="917"/>
      <c r="D104" s="655" t="s">
        <v>484</v>
      </c>
      <c r="E104" s="662"/>
      <c r="F104" s="663"/>
      <c r="G104" s="921"/>
      <c r="H104" s="53"/>
      <c r="I104" s="932"/>
    </row>
    <row r="105" spans="2:9" x14ac:dyDescent="0.35">
      <c r="B105" s="388"/>
      <c r="C105" s="917"/>
      <c r="D105" s="655" t="s">
        <v>485</v>
      </c>
      <c r="E105" s="664"/>
      <c r="F105" s="663"/>
      <c r="G105" s="921"/>
      <c r="H105" s="53"/>
      <c r="I105" s="932"/>
    </row>
    <row r="106" spans="2:9" ht="15.75" customHeight="1" x14ac:dyDescent="0.35">
      <c r="B106" s="388"/>
      <c r="C106" s="917"/>
      <c r="D106" s="665" t="s">
        <v>486</v>
      </c>
      <c r="E106" s="666"/>
      <c r="F106" s="663"/>
      <c r="G106" s="921"/>
      <c r="H106" s="53"/>
      <c r="I106" s="932"/>
    </row>
    <row r="107" spans="2:9" ht="16.149999999999999" customHeight="1" x14ac:dyDescent="0.35">
      <c r="B107" s="388"/>
      <c r="C107" s="917"/>
      <c r="D107" s="665" t="s">
        <v>487</v>
      </c>
      <c r="E107" s="666"/>
      <c r="F107" s="663"/>
      <c r="G107" s="921"/>
      <c r="H107" s="53"/>
      <c r="I107" s="932"/>
    </row>
    <row r="108" spans="2:9" ht="18" customHeight="1" x14ac:dyDescent="0.35">
      <c r="B108" s="388"/>
      <c r="C108" s="918"/>
      <c r="D108" s="665" t="s">
        <v>488</v>
      </c>
      <c r="E108" s="666"/>
      <c r="F108" s="663"/>
      <c r="G108" s="921"/>
      <c r="H108" s="53"/>
      <c r="I108" s="932"/>
    </row>
    <row r="109" spans="2:9" ht="19.149999999999999" customHeight="1" x14ac:dyDescent="0.35">
      <c r="B109" s="388"/>
      <c r="C109" s="918"/>
      <c r="D109" s="665" t="s">
        <v>489</v>
      </c>
      <c r="E109" s="666"/>
      <c r="F109" s="663"/>
      <c r="G109" s="921"/>
      <c r="H109" s="53"/>
      <c r="I109" s="932"/>
    </row>
    <row r="110" spans="2:9" x14ac:dyDescent="0.35">
      <c r="B110" s="388"/>
      <c r="C110" s="918"/>
      <c r="D110" s="667" t="s">
        <v>483</v>
      </c>
      <c r="E110" s="666"/>
      <c r="F110" s="668">
        <v>30300</v>
      </c>
      <c r="G110" s="921"/>
      <c r="H110" s="53"/>
      <c r="I110" s="932"/>
    </row>
    <row r="111" spans="2:9" x14ac:dyDescent="0.35">
      <c r="B111" s="388"/>
      <c r="C111" s="917"/>
      <c r="D111" s="665" t="s">
        <v>477</v>
      </c>
      <c r="E111" s="666"/>
      <c r="F111" s="663"/>
      <c r="G111" s="921"/>
      <c r="H111" s="53"/>
      <c r="I111" s="932"/>
    </row>
    <row r="112" spans="2:9" ht="15" thickBot="1" x14ac:dyDescent="0.4">
      <c r="B112" s="388"/>
      <c r="C112" s="919"/>
      <c r="D112" s="669" t="s">
        <v>490</v>
      </c>
      <c r="E112" s="670"/>
      <c r="F112" s="671"/>
      <c r="G112" s="922"/>
      <c r="H112" s="53"/>
      <c r="I112" s="932"/>
    </row>
    <row r="113" spans="1:9" x14ac:dyDescent="0.35">
      <c r="B113" s="388"/>
      <c r="C113" s="914" t="s">
        <v>922</v>
      </c>
      <c r="D113" s="672" t="s">
        <v>491</v>
      </c>
      <c r="E113" s="673"/>
      <c r="F113" s="674"/>
      <c r="G113" s="920" t="s">
        <v>925</v>
      </c>
      <c r="H113" s="53"/>
      <c r="I113" s="932"/>
    </row>
    <row r="114" spans="1:9" x14ac:dyDescent="0.35">
      <c r="B114" s="388"/>
      <c r="C114" s="917"/>
      <c r="D114" s="675" t="s">
        <v>492</v>
      </c>
      <c r="E114" s="676"/>
      <c r="F114" s="677"/>
      <c r="G114" s="921"/>
      <c r="H114" s="53"/>
      <c r="I114" s="932"/>
    </row>
    <row r="115" spans="1:9" ht="15" thickBot="1" x14ac:dyDescent="0.4">
      <c r="B115" s="388"/>
      <c r="C115" s="919"/>
      <c r="D115" s="678" t="s">
        <v>405</v>
      </c>
      <c r="E115" s="679">
        <v>51395</v>
      </c>
      <c r="F115" s="680">
        <v>51395</v>
      </c>
      <c r="G115" s="922"/>
      <c r="H115" s="53"/>
      <c r="I115" s="932"/>
    </row>
    <row r="116" spans="1:9" ht="19.899999999999999" customHeight="1" x14ac:dyDescent="0.35">
      <c r="B116" s="388"/>
      <c r="C116" s="914" t="s">
        <v>493</v>
      </c>
      <c r="D116" s="672" t="s">
        <v>494</v>
      </c>
      <c r="E116" s="673">
        <v>44168</v>
      </c>
      <c r="F116" s="681"/>
      <c r="G116" s="920" t="s">
        <v>495</v>
      </c>
      <c r="H116" s="53"/>
      <c r="I116" s="932"/>
    </row>
    <row r="117" spans="1:9" ht="16.899999999999999" customHeight="1" x14ac:dyDescent="0.35">
      <c r="B117" s="388"/>
      <c r="C117" s="917"/>
      <c r="D117" s="675" t="s">
        <v>496</v>
      </c>
      <c r="E117" s="676">
        <v>44644.12</v>
      </c>
      <c r="F117" s="682"/>
      <c r="G117" s="921"/>
      <c r="H117" s="53"/>
      <c r="I117" s="932"/>
    </row>
    <row r="118" spans="1:9" ht="18" customHeight="1" x14ac:dyDescent="0.35">
      <c r="B118" s="388"/>
      <c r="C118" s="918"/>
      <c r="D118" s="683" t="s">
        <v>407</v>
      </c>
      <c r="E118" s="684">
        <v>46800</v>
      </c>
      <c r="F118" s="685">
        <v>46800</v>
      </c>
      <c r="G118" s="921"/>
      <c r="H118" s="53"/>
      <c r="I118" s="932"/>
    </row>
    <row r="119" spans="1:9" ht="17.5" customHeight="1" x14ac:dyDescent="0.35">
      <c r="B119" s="388"/>
      <c r="C119" s="918"/>
      <c r="D119" s="683" t="s">
        <v>497</v>
      </c>
      <c r="E119" s="676">
        <v>48802.85</v>
      </c>
      <c r="F119" s="682"/>
      <c r="G119" s="921"/>
      <c r="H119" s="53"/>
      <c r="I119" s="932"/>
    </row>
    <row r="120" spans="1:9" ht="15" thickBot="1" x14ac:dyDescent="0.4">
      <c r="B120" s="388"/>
      <c r="C120" s="919"/>
      <c r="D120" s="686" t="s">
        <v>498</v>
      </c>
      <c r="E120" s="687">
        <v>52071.3</v>
      </c>
      <c r="F120" s="688"/>
      <c r="G120" s="922"/>
      <c r="H120" s="53"/>
      <c r="I120" s="932"/>
    </row>
    <row r="121" spans="1:9" x14ac:dyDescent="0.35">
      <c r="B121" s="388"/>
      <c r="C121" s="914" t="s">
        <v>923</v>
      </c>
      <c r="D121" s="689" t="s">
        <v>498</v>
      </c>
      <c r="E121" s="690">
        <v>80693.2</v>
      </c>
      <c r="F121" s="691">
        <v>80693</v>
      </c>
      <c r="G121" s="920" t="s">
        <v>499</v>
      </c>
      <c r="H121" s="53"/>
      <c r="I121" s="932"/>
    </row>
    <row r="122" spans="1:9" x14ac:dyDescent="0.35">
      <c r="B122" s="388"/>
      <c r="C122" s="917"/>
      <c r="D122" s="692" t="s">
        <v>494</v>
      </c>
      <c r="E122" s="693">
        <v>81775</v>
      </c>
      <c r="F122" s="663"/>
      <c r="G122" s="921"/>
      <c r="H122" s="53"/>
      <c r="I122" s="932"/>
    </row>
    <row r="123" spans="1:9" ht="13.5" customHeight="1" thickBot="1" x14ac:dyDescent="0.4">
      <c r="A123" s="694"/>
      <c r="B123" s="388"/>
      <c r="C123" s="919"/>
      <c r="D123" s="695" t="s">
        <v>497</v>
      </c>
      <c r="E123" s="696">
        <v>89771.57</v>
      </c>
      <c r="F123" s="671"/>
      <c r="G123" s="922"/>
      <c r="H123" s="53"/>
      <c r="I123" s="932"/>
    </row>
    <row r="124" spans="1:9" ht="16.899999999999999" customHeight="1" x14ac:dyDescent="0.35">
      <c r="A124" s="694"/>
      <c r="B124" s="388"/>
      <c r="C124" s="914" t="s">
        <v>500</v>
      </c>
      <c r="D124" s="920" t="s">
        <v>501</v>
      </c>
      <c r="E124" s="951">
        <v>116956</v>
      </c>
      <c r="F124" s="697">
        <v>116956</v>
      </c>
      <c r="G124" s="920" t="s">
        <v>502</v>
      </c>
      <c r="H124" s="53"/>
      <c r="I124" s="932"/>
    </row>
    <row r="125" spans="1:9" x14ac:dyDescent="0.35">
      <c r="A125" s="694"/>
      <c r="B125" s="388"/>
      <c r="C125" s="917"/>
      <c r="D125" s="921"/>
      <c r="E125" s="952"/>
      <c r="F125" s="682"/>
      <c r="G125" s="921"/>
      <c r="H125" s="53"/>
      <c r="I125" s="932"/>
    </row>
    <row r="126" spans="1:9" ht="26.5" customHeight="1" thickBot="1" x14ac:dyDescent="0.4">
      <c r="A126" s="694"/>
      <c r="B126" s="388"/>
      <c r="C126" s="917"/>
      <c r="D126" s="921"/>
      <c r="E126" s="952"/>
      <c r="F126" s="682"/>
      <c r="G126" s="921"/>
      <c r="H126" s="53"/>
      <c r="I126" s="932"/>
    </row>
    <row r="127" spans="1:9" ht="49.15" customHeight="1" thickBot="1" x14ac:dyDescent="0.4">
      <c r="A127" s="694"/>
      <c r="B127" s="388"/>
      <c r="C127" s="698" t="s">
        <v>1180</v>
      </c>
      <c r="D127" s="699" t="s">
        <v>917</v>
      </c>
      <c r="E127" s="411">
        <v>340592</v>
      </c>
      <c r="F127" s="700">
        <v>340592</v>
      </c>
      <c r="G127" s="699" t="s">
        <v>1047</v>
      </c>
      <c r="H127" s="53"/>
      <c r="I127" s="767"/>
    </row>
    <row r="128" spans="1:9" ht="18" customHeight="1" x14ac:dyDescent="0.35">
      <c r="A128" s="694"/>
      <c r="B128" s="388"/>
      <c r="C128" s="923" t="s">
        <v>984</v>
      </c>
      <c r="D128" s="701" t="s">
        <v>985</v>
      </c>
      <c r="E128" s="393">
        <v>28648.12</v>
      </c>
      <c r="F128" s="702"/>
      <c r="G128" s="926" t="s">
        <v>986</v>
      </c>
      <c r="H128" s="53"/>
      <c r="I128" s="767"/>
    </row>
    <row r="129" spans="1:9" ht="20.5" customHeight="1" x14ac:dyDescent="0.35">
      <c r="A129" s="694"/>
      <c r="B129" s="388"/>
      <c r="C129" s="924"/>
      <c r="D129" s="703" t="s">
        <v>987</v>
      </c>
      <c r="E129" s="392">
        <v>33034.160000000003</v>
      </c>
      <c r="F129" s="704">
        <v>33034.160000000003</v>
      </c>
      <c r="G129" s="927"/>
      <c r="H129" s="53"/>
      <c r="I129" s="767"/>
    </row>
    <row r="130" spans="1:9" ht="24.65" customHeight="1" thickBot="1" x14ac:dyDescent="0.4">
      <c r="A130" s="694"/>
      <c r="B130" s="388"/>
      <c r="C130" s="925"/>
      <c r="D130" s="705" t="s">
        <v>988</v>
      </c>
      <c r="E130" s="394">
        <v>34788.69</v>
      </c>
      <c r="F130" s="706"/>
      <c r="G130" s="898"/>
      <c r="H130" s="53"/>
      <c r="I130" s="767"/>
    </row>
    <row r="131" spans="1:9" ht="28.9" customHeight="1" thickBot="1" x14ac:dyDescent="0.4">
      <c r="A131" s="694"/>
      <c r="B131" s="388"/>
      <c r="C131" s="914" t="s">
        <v>1087</v>
      </c>
      <c r="D131" s="701" t="s">
        <v>989</v>
      </c>
      <c r="E131" s="402">
        <v>35223.75</v>
      </c>
      <c r="F131" s="707">
        <v>35223.75</v>
      </c>
      <c r="G131" s="899" t="s">
        <v>990</v>
      </c>
      <c r="H131" s="53"/>
      <c r="I131" s="767"/>
    </row>
    <row r="132" spans="1:9" ht="25.9" customHeight="1" thickBot="1" x14ac:dyDescent="0.4">
      <c r="A132" s="694"/>
      <c r="B132" s="388"/>
      <c r="C132" s="891"/>
      <c r="D132" s="705" t="s">
        <v>991</v>
      </c>
      <c r="E132" s="405">
        <v>25900</v>
      </c>
      <c r="F132" s="708"/>
      <c r="G132" s="891"/>
      <c r="H132" s="53"/>
      <c r="I132" s="767"/>
    </row>
    <row r="133" spans="1:9" ht="16.149999999999999" customHeight="1" x14ac:dyDescent="0.35">
      <c r="A133" s="694"/>
      <c r="B133" s="388"/>
      <c r="C133" s="914" t="s">
        <v>992</v>
      </c>
      <c r="D133" s="701" t="s">
        <v>993</v>
      </c>
      <c r="E133" s="393"/>
      <c r="F133" s="702"/>
      <c r="G133" s="899" t="s">
        <v>994</v>
      </c>
      <c r="H133" s="53"/>
      <c r="I133" s="767"/>
    </row>
    <row r="134" spans="1:9" ht="15" customHeight="1" x14ac:dyDescent="0.35">
      <c r="A134" s="694"/>
      <c r="B134" s="388"/>
      <c r="C134" s="917"/>
      <c r="D134" s="709" t="s">
        <v>995</v>
      </c>
      <c r="E134" s="391"/>
      <c r="F134" s="710">
        <v>9608.2999999999993</v>
      </c>
      <c r="G134" s="912"/>
      <c r="H134" s="53"/>
      <c r="I134" s="767"/>
    </row>
    <row r="135" spans="1:9" ht="18" customHeight="1" thickBot="1" x14ac:dyDescent="0.4">
      <c r="A135" s="694"/>
      <c r="B135" s="388"/>
      <c r="C135" s="919"/>
      <c r="D135" s="705" t="s">
        <v>996</v>
      </c>
      <c r="E135" s="394"/>
      <c r="F135" s="706"/>
      <c r="G135" s="913"/>
      <c r="H135" s="53"/>
      <c r="I135" s="767"/>
    </row>
    <row r="136" spans="1:9" ht="16.149999999999999" customHeight="1" x14ac:dyDescent="0.35">
      <c r="A136" s="694"/>
      <c r="B136" s="388"/>
      <c r="C136" s="914" t="s">
        <v>1088</v>
      </c>
      <c r="D136" s="701" t="s">
        <v>997</v>
      </c>
      <c r="E136" s="402"/>
      <c r="F136" s="697"/>
      <c r="G136" s="899" t="s">
        <v>994</v>
      </c>
      <c r="H136" s="53"/>
      <c r="I136" s="767"/>
    </row>
    <row r="137" spans="1:9" ht="17.5" customHeight="1" x14ac:dyDescent="0.35">
      <c r="A137" s="694"/>
      <c r="B137" s="388"/>
      <c r="C137" s="890"/>
      <c r="D137" s="711" t="s">
        <v>998</v>
      </c>
      <c r="E137" s="400"/>
      <c r="F137" s="712"/>
      <c r="G137" s="890"/>
      <c r="H137" s="53"/>
      <c r="I137" s="767"/>
    </row>
    <row r="138" spans="1:9" ht="17.5" customHeight="1" x14ac:dyDescent="0.35">
      <c r="A138" s="694"/>
      <c r="B138" s="388"/>
      <c r="C138" s="890"/>
      <c r="D138" s="703" t="s">
        <v>959</v>
      </c>
      <c r="E138" s="403"/>
      <c r="F138" s="712">
        <v>13200</v>
      </c>
      <c r="G138" s="890"/>
      <c r="H138" s="53"/>
      <c r="I138" s="767"/>
    </row>
    <row r="139" spans="1:9" ht="19.149999999999999" customHeight="1" thickBot="1" x14ac:dyDescent="0.4">
      <c r="A139" s="694"/>
      <c r="B139" s="388"/>
      <c r="C139" s="915"/>
      <c r="D139" s="705" t="s">
        <v>999</v>
      </c>
      <c r="E139" s="390"/>
      <c r="F139" s="713"/>
      <c r="G139" s="891"/>
      <c r="H139" s="53"/>
      <c r="I139" s="767"/>
    </row>
    <row r="140" spans="1:9" ht="15" customHeight="1" x14ac:dyDescent="0.35">
      <c r="B140" s="714"/>
      <c r="C140" s="908" t="s">
        <v>1000</v>
      </c>
      <c r="D140" s="701" t="s">
        <v>1001</v>
      </c>
      <c r="E140" s="402"/>
      <c r="F140" s="715"/>
      <c r="G140" s="899" t="s">
        <v>994</v>
      </c>
      <c r="H140" s="714"/>
      <c r="I140" s="714"/>
    </row>
    <row r="141" spans="1:9" ht="13.15" customHeight="1" x14ac:dyDescent="0.35">
      <c r="B141" s="714"/>
      <c r="C141" s="909"/>
      <c r="D141" s="775" t="s">
        <v>961</v>
      </c>
      <c r="E141" s="401"/>
      <c r="F141" s="661">
        <v>11395</v>
      </c>
      <c r="G141" s="890"/>
      <c r="H141" s="714"/>
      <c r="I141" s="714"/>
    </row>
    <row r="142" spans="1:9" ht="13.15" customHeight="1" x14ac:dyDescent="0.35">
      <c r="B142" s="714"/>
      <c r="C142" s="909"/>
      <c r="D142" s="711" t="s">
        <v>1002</v>
      </c>
      <c r="E142" s="403"/>
      <c r="F142" s="712"/>
      <c r="G142" s="890"/>
      <c r="H142" s="714"/>
      <c r="I142" s="714"/>
    </row>
    <row r="143" spans="1:9" ht="14.5" customHeight="1" thickBot="1" x14ac:dyDescent="0.4">
      <c r="B143" s="714"/>
      <c r="C143" s="916"/>
      <c r="D143" s="776" t="s">
        <v>1003</v>
      </c>
      <c r="E143" s="399"/>
      <c r="F143" s="716"/>
      <c r="G143" s="891"/>
      <c r="H143" s="714"/>
      <c r="I143" s="714"/>
    </row>
    <row r="144" spans="1:9" x14ac:dyDescent="0.35">
      <c r="B144" s="714"/>
      <c r="C144" s="903" t="s">
        <v>1004</v>
      </c>
      <c r="D144" s="768" t="s">
        <v>1005</v>
      </c>
      <c r="E144" s="396">
        <v>11677.5</v>
      </c>
      <c r="F144" s="661"/>
      <c r="G144" s="717" t="s">
        <v>1006</v>
      </c>
      <c r="H144" s="714"/>
      <c r="I144" s="714"/>
    </row>
    <row r="145" spans="2:9" x14ac:dyDescent="0.35">
      <c r="B145" s="714"/>
      <c r="C145" s="904"/>
      <c r="D145" s="718" t="s">
        <v>1007</v>
      </c>
      <c r="E145" s="406">
        <v>15412.5</v>
      </c>
      <c r="F145" s="719">
        <v>15412.5</v>
      </c>
      <c r="G145" s="717"/>
      <c r="H145" s="714"/>
      <c r="I145" s="714"/>
    </row>
    <row r="146" spans="2:9" ht="15" thickBot="1" x14ac:dyDescent="0.4">
      <c r="B146" s="714"/>
      <c r="C146" s="905"/>
      <c r="D146" s="720" t="s">
        <v>987</v>
      </c>
      <c r="E146" s="399">
        <v>18342.89</v>
      </c>
      <c r="F146" s="716"/>
      <c r="G146" s="717"/>
      <c r="H146" s="714"/>
      <c r="I146" s="714"/>
    </row>
    <row r="147" spans="2:9" ht="14.5" customHeight="1" x14ac:dyDescent="0.35">
      <c r="B147" s="714"/>
      <c r="C147" s="910" t="s">
        <v>1145</v>
      </c>
      <c r="D147" s="703" t="s">
        <v>1008</v>
      </c>
      <c r="E147" s="407"/>
      <c r="F147" s="661"/>
      <c r="G147" s="768" t="s">
        <v>994</v>
      </c>
      <c r="H147" s="714"/>
      <c r="I147" s="714"/>
    </row>
    <row r="148" spans="2:9" ht="15.75" customHeight="1" x14ac:dyDescent="0.35">
      <c r="B148" s="714"/>
      <c r="C148" s="910"/>
      <c r="D148" s="703" t="s">
        <v>1009</v>
      </c>
      <c r="E148" s="398"/>
      <c r="F148" s="712"/>
      <c r="G148" s="717"/>
      <c r="H148" s="714"/>
      <c r="I148" s="714"/>
    </row>
    <row r="149" spans="2:9" ht="15.75" customHeight="1" x14ac:dyDescent="0.35">
      <c r="B149" s="714"/>
      <c r="C149" s="909"/>
      <c r="D149" s="711" t="s">
        <v>1010</v>
      </c>
      <c r="E149" s="395"/>
      <c r="F149" s="712"/>
      <c r="G149" s="717"/>
      <c r="H149" s="714"/>
      <c r="I149" s="714"/>
    </row>
    <row r="150" spans="2:9" ht="14.5" customHeight="1" x14ac:dyDescent="0.35">
      <c r="B150" s="714"/>
      <c r="C150" s="909"/>
      <c r="D150" s="711" t="s">
        <v>966</v>
      </c>
      <c r="E150" s="395"/>
      <c r="F150" s="712">
        <v>20000</v>
      </c>
      <c r="G150" s="717"/>
      <c r="H150" s="714"/>
      <c r="I150" s="714"/>
    </row>
    <row r="151" spans="2:9" ht="15" thickBot="1" x14ac:dyDescent="0.4">
      <c r="B151" s="714"/>
      <c r="C151" s="911"/>
      <c r="D151" s="775" t="s">
        <v>1011</v>
      </c>
      <c r="E151" s="398"/>
      <c r="F151" s="661"/>
      <c r="G151" s="721"/>
      <c r="H151" s="714"/>
      <c r="I151" s="714"/>
    </row>
    <row r="152" spans="2:9" ht="34.15" customHeight="1" x14ac:dyDescent="0.35">
      <c r="B152" s="714"/>
      <c r="C152" s="953" t="s">
        <v>1146</v>
      </c>
      <c r="D152" s="722" t="s">
        <v>501</v>
      </c>
      <c r="E152" s="395">
        <v>9599.1</v>
      </c>
      <c r="F152" s="723"/>
      <c r="G152" s="540" t="s">
        <v>986</v>
      </c>
      <c r="H152" s="714"/>
      <c r="I152" s="714"/>
    </row>
    <row r="153" spans="2:9" ht="15" thickBot="1" x14ac:dyDescent="0.4">
      <c r="B153" s="714"/>
      <c r="C153" s="954"/>
      <c r="D153" s="724" t="s">
        <v>1096</v>
      </c>
      <c r="E153" s="544">
        <v>8738.32</v>
      </c>
      <c r="F153" s="725"/>
      <c r="G153" s="545"/>
      <c r="H153" s="714"/>
      <c r="I153" s="714"/>
    </row>
    <row r="154" spans="2:9" x14ac:dyDescent="0.35">
      <c r="B154" s="714"/>
      <c r="C154" s="910" t="s">
        <v>1012</v>
      </c>
      <c r="D154" s="703" t="s">
        <v>1013</v>
      </c>
      <c r="E154" s="726">
        <v>42531.85</v>
      </c>
      <c r="F154" s="702"/>
      <c r="G154" s="926" t="s">
        <v>1014</v>
      </c>
      <c r="H154" s="714"/>
      <c r="I154" s="714"/>
    </row>
    <row r="155" spans="2:9" ht="14.5" customHeight="1" x14ac:dyDescent="0.35">
      <c r="B155" s="714"/>
      <c r="C155" s="910"/>
      <c r="D155" s="711" t="s">
        <v>1015</v>
      </c>
      <c r="E155" s="727">
        <v>46885.66</v>
      </c>
      <c r="F155" s="728">
        <v>46885.66</v>
      </c>
      <c r="G155" s="927"/>
      <c r="H155" s="714"/>
      <c r="I155" s="714"/>
    </row>
    <row r="156" spans="2:9" ht="26.5" thickBot="1" x14ac:dyDescent="0.4">
      <c r="B156" s="714"/>
      <c r="C156" s="911"/>
      <c r="D156" s="705" t="s">
        <v>1016</v>
      </c>
      <c r="E156" s="729">
        <v>81635.09</v>
      </c>
      <c r="F156" s="730"/>
      <c r="G156" s="898"/>
      <c r="H156" s="714"/>
      <c r="I156" s="714"/>
    </row>
    <row r="157" spans="2:9" ht="52.5" thickBot="1" x14ac:dyDescent="0.4">
      <c r="B157" s="714"/>
      <c r="C157" s="765" t="s">
        <v>1017</v>
      </c>
      <c r="D157" s="775" t="s">
        <v>1018</v>
      </c>
      <c r="E157" s="397"/>
      <c r="F157" s="661">
        <v>25800</v>
      </c>
      <c r="G157" s="717" t="s">
        <v>1019</v>
      </c>
      <c r="H157" s="714"/>
      <c r="I157" s="714"/>
    </row>
    <row r="158" spans="2:9" ht="18" customHeight="1" x14ac:dyDescent="0.35">
      <c r="B158" s="714"/>
      <c r="C158" s="928" t="s">
        <v>1020</v>
      </c>
      <c r="D158" s="766" t="s">
        <v>1147</v>
      </c>
      <c r="E158" s="404"/>
      <c r="F158" s="715"/>
      <c r="G158" s="899" t="s">
        <v>925</v>
      </c>
      <c r="H158" s="714"/>
      <c r="I158" s="714"/>
    </row>
    <row r="159" spans="2:9" ht="15.65" customHeight="1" x14ac:dyDescent="0.35">
      <c r="B159" s="714"/>
      <c r="C159" s="890"/>
      <c r="D159" s="711" t="s">
        <v>1021</v>
      </c>
      <c r="E159" s="401"/>
      <c r="F159" s="661"/>
      <c r="G159" s="890"/>
      <c r="H159" s="714"/>
      <c r="I159" s="714"/>
    </row>
    <row r="160" spans="2:9" x14ac:dyDescent="0.35">
      <c r="B160" s="714"/>
      <c r="C160" s="890"/>
      <c r="D160" s="711" t="s">
        <v>1022</v>
      </c>
      <c r="E160" s="403"/>
      <c r="F160" s="712"/>
      <c r="G160" s="890"/>
      <c r="H160" s="714"/>
      <c r="I160" s="714"/>
    </row>
    <row r="161" spans="2:9" x14ac:dyDescent="0.35">
      <c r="B161" s="714"/>
      <c r="C161" s="890"/>
      <c r="D161" s="703" t="s">
        <v>1023</v>
      </c>
      <c r="E161" s="400"/>
      <c r="F161" s="712"/>
      <c r="G161" s="890"/>
      <c r="H161" s="714"/>
      <c r="I161" s="714"/>
    </row>
    <row r="162" spans="2:9" x14ac:dyDescent="0.35">
      <c r="B162" s="714"/>
      <c r="C162" s="890"/>
      <c r="D162" s="711" t="s">
        <v>1024</v>
      </c>
      <c r="E162" s="398"/>
      <c r="F162" s="712"/>
      <c r="G162" s="890"/>
      <c r="H162" s="714"/>
      <c r="I162" s="714"/>
    </row>
    <row r="163" spans="2:9" x14ac:dyDescent="0.35">
      <c r="B163" s="714"/>
      <c r="C163" s="890"/>
      <c r="D163" s="711" t="s">
        <v>1025</v>
      </c>
      <c r="E163" s="395"/>
      <c r="F163" s="712">
        <v>163380</v>
      </c>
      <c r="G163" s="890"/>
      <c r="H163" s="714"/>
      <c r="I163" s="714"/>
    </row>
    <row r="164" spans="2:9" ht="15" thickBot="1" x14ac:dyDescent="0.4">
      <c r="B164" s="714"/>
      <c r="C164" s="891"/>
      <c r="D164" s="705" t="s">
        <v>1026</v>
      </c>
      <c r="E164" s="405"/>
      <c r="F164" s="731"/>
      <c r="G164" s="891"/>
      <c r="H164" s="714"/>
      <c r="I164" s="714"/>
    </row>
    <row r="165" spans="2:9" x14ac:dyDescent="0.35">
      <c r="B165" s="714"/>
      <c r="C165" s="906" t="s">
        <v>1027</v>
      </c>
      <c r="D165" s="732" t="s">
        <v>1028</v>
      </c>
      <c r="E165" s="733">
        <v>127952.5</v>
      </c>
      <c r="F165" s="734">
        <v>127952.5</v>
      </c>
      <c r="G165" s="732" t="s">
        <v>1029</v>
      </c>
      <c r="H165" s="714"/>
      <c r="I165" s="714"/>
    </row>
    <row r="166" spans="2:9" ht="14.5" customHeight="1" thickBot="1" x14ac:dyDescent="0.4">
      <c r="B166" s="714"/>
      <c r="C166" s="907"/>
      <c r="D166" s="735" t="s">
        <v>989</v>
      </c>
      <c r="E166" s="736">
        <v>181940</v>
      </c>
      <c r="F166" s="737"/>
      <c r="G166" s="738"/>
      <c r="H166" s="714"/>
      <c r="I166" s="714"/>
    </row>
    <row r="167" spans="2:9" ht="15" thickBot="1" x14ac:dyDescent="0.4">
      <c r="B167" s="714"/>
      <c r="C167" s="906" t="s">
        <v>1030</v>
      </c>
      <c r="D167" s="739" t="s">
        <v>1031</v>
      </c>
      <c r="E167" s="740">
        <v>1500</v>
      </c>
      <c r="F167" s="741"/>
      <c r="G167" s="906" t="s">
        <v>1032</v>
      </c>
      <c r="H167" s="714"/>
      <c r="I167" s="714"/>
    </row>
    <row r="168" spans="2:9" ht="15" customHeight="1" thickBot="1" x14ac:dyDescent="0.4">
      <c r="B168" s="714"/>
      <c r="C168" s="894"/>
      <c r="D168" s="739" t="s">
        <v>1033</v>
      </c>
      <c r="E168" s="740">
        <v>3400</v>
      </c>
      <c r="F168" s="741">
        <v>3400</v>
      </c>
      <c r="G168" s="894"/>
      <c r="H168" s="714"/>
      <c r="I168" s="714"/>
    </row>
    <row r="169" spans="2:9" ht="56.5" thickBot="1" x14ac:dyDescent="0.4">
      <c r="B169" s="714"/>
      <c r="C169" s="698" t="s">
        <v>1034</v>
      </c>
      <c r="D169" s="699" t="s">
        <v>977</v>
      </c>
      <c r="E169" s="742"/>
      <c r="F169" s="743">
        <v>30270</v>
      </c>
      <c r="G169" s="409" t="s">
        <v>1035</v>
      </c>
      <c r="H169" s="714"/>
      <c r="I169" s="714"/>
    </row>
    <row r="170" spans="2:9" ht="56.5" thickBot="1" x14ac:dyDescent="0.4">
      <c r="B170" s="714"/>
      <c r="C170" s="779" t="s">
        <v>1036</v>
      </c>
      <c r="D170" s="699" t="s">
        <v>979</v>
      </c>
      <c r="E170" s="744"/>
      <c r="F170" s="745">
        <v>21437.5</v>
      </c>
      <c r="G170" s="699" t="s">
        <v>1037</v>
      </c>
      <c r="H170" s="714"/>
      <c r="I170" s="714"/>
    </row>
    <row r="171" spans="2:9" x14ac:dyDescent="0.35">
      <c r="B171" s="714"/>
      <c r="C171" s="908" t="s">
        <v>1038</v>
      </c>
      <c r="D171" s="766" t="s">
        <v>1039</v>
      </c>
      <c r="E171" s="746"/>
      <c r="F171" s="702"/>
      <c r="G171" s="899" t="s">
        <v>1040</v>
      </c>
      <c r="H171" s="714"/>
      <c r="I171" s="714"/>
    </row>
    <row r="172" spans="2:9" ht="14.5" customHeight="1" x14ac:dyDescent="0.35">
      <c r="B172" s="714"/>
      <c r="C172" s="909"/>
      <c r="D172" s="711" t="s">
        <v>1041</v>
      </c>
      <c r="E172" s="747"/>
      <c r="F172" s="748"/>
      <c r="G172" s="890"/>
      <c r="H172" s="714"/>
      <c r="I172" s="714"/>
    </row>
    <row r="173" spans="2:9" x14ac:dyDescent="0.35">
      <c r="B173" s="714"/>
      <c r="C173" s="910"/>
      <c r="D173" s="775" t="s">
        <v>1042</v>
      </c>
      <c r="E173" s="747"/>
      <c r="F173" s="749"/>
      <c r="G173" s="890"/>
      <c r="H173" s="714"/>
      <c r="I173" s="714"/>
    </row>
    <row r="174" spans="2:9" x14ac:dyDescent="0.35">
      <c r="B174" s="714"/>
      <c r="C174" s="910"/>
      <c r="D174" s="711" t="s">
        <v>477</v>
      </c>
      <c r="E174" s="750"/>
      <c r="F174" s="748"/>
      <c r="G174" s="890"/>
      <c r="H174" s="714"/>
      <c r="I174" s="714"/>
    </row>
    <row r="175" spans="2:9" x14ac:dyDescent="0.35">
      <c r="B175" s="714"/>
      <c r="C175" s="910"/>
      <c r="D175" s="751" t="s">
        <v>1043</v>
      </c>
      <c r="E175" s="752"/>
      <c r="F175" s="748"/>
      <c r="G175" s="890"/>
      <c r="H175" s="714"/>
      <c r="I175" s="714"/>
    </row>
    <row r="176" spans="2:9" ht="15" thickBot="1" x14ac:dyDescent="0.4">
      <c r="B176" s="714"/>
      <c r="C176" s="911"/>
      <c r="D176" s="776" t="s">
        <v>1044</v>
      </c>
      <c r="E176" s="753"/>
      <c r="F176" s="731">
        <v>30300</v>
      </c>
      <c r="G176" s="891"/>
      <c r="H176" s="714"/>
      <c r="I176" s="714"/>
    </row>
    <row r="177" spans="2:9" ht="56.5" thickBot="1" x14ac:dyDescent="0.4">
      <c r="B177" s="714"/>
      <c r="C177" s="408" t="s">
        <v>1045</v>
      </c>
      <c r="D177" s="409" t="s">
        <v>982</v>
      </c>
      <c r="E177" s="410"/>
      <c r="F177" s="700">
        <v>42400</v>
      </c>
      <c r="G177" s="780" t="s">
        <v>1046</v>
      </c>
      <c r="H177" s="714"/>
      <c r="I177" s="714"/>
    </row>
    <row r="178" spans="2:9" ht="14.5" customHeight="1" thickBot="1" x14ac:dyDescent="0.4">
      <c r="B178" s="714"/>
      <c r="C178" s="928" t="s">
        <v>1089</v>
      </c>
      <c r="D178" s="409" t="s">
        <v>1070</v>
      </c>
      <c r="E178" s="410"/>
      <c r="F178" s="700">
        <v>5200</v>
      </c>
      <c r="G178" s="928" t="s">
        <v>994</v>
      </c>
      <c r="H178" s="714"/>
      <c r="I178" s="714"/>
    </row>
    <row r="179" spans="2:9" ht="15" thickBot="1" x14ac:dyDescent="0.4">
      <c r="B179" s="714"/>
      <c r="C179" s="890"/>
      <c r="D179" s="409" t="s">
        <v>475</v>
      </c>
      <c r="E179" s="410"/>
      <c r="F179" s="700"/>
      <c r="G179" s="910"/>
      <c r="H179" s="714"/>
      <c r="I179" s="714"/>
    </row>
    <row r="180" spans="2:9" ht="15" thickBot="1" x14ac:dyDescent="0.4">
      <c r="B180" s="714"/>
      <c r="C180" s="891"/>
      <c r="D180" s="409" t="s">
        <v>1090</v>
      </c>
      <c r="E180" s="410"/>
      <c r="F180" s="700"/>
      <c r="G180" s="911"/>
      <c r="H180" s="714"/>
      <c r="I180" s="714"/>
    </row>
    <row r="181" spans="2:9" ht="13.9" customHeight="1" thickBot="1" x14ac:dyDescent="0.4">
      <c r="B181" s="714"/>
      <c r="C181" s="887" t="s">
        <v>1091</v>
      </c>
      <c r="D181" s="409" t="s">
        <v>1092</v>
      </c>
      <c r="E181" s="410">
        <v>12187.5</v>
      </c>
      <c r="F181" s="700"/>
      <c r="G181" s="780"/>
      <c r="H181" s="714"/>
      <c r="I181" s="714"/>
    </row>
    <row r="182" spans="2:9" ht="15" thickBot="1" x14ac:dyDescent="0.4">
      <c r="B182" s="714"/>
      <c r="C182" s="891"/>
      <c r="D182" s="409" t="s">
        <v>1093</v>
      </c>
      <c r="E182" s="410">
        <v>10335</v>
      </c>
      <c r="F182" s="700">
        <v>10335</v>
      </c>
      <c r="G182" s="780" t="s">
        <v>1403</v>
      </c>
      <c r="H182" s="714"/>
      <c r="I182" s="714"/>
    </row>
    <row r="183" spans="2:9" ht="19.149999999999999" customHeight="1" thickBot="1" x14ac:dyDescent="0.4">
      <c r="B183" s="714"/>
      <c r="C183" s="928" t="s">
        <v>1404</v>
      </c>
      <c r="D183" s="409" t="s">
        <v>1068</v>
      </c>
      <c r="E183" s="410"/>
      <c r="F183" s="700">
        <v>39498.5</v>
      </c>
      <c r="G183" s="928" t="s">
        <v>1405</v>
      </c>
      <c r="H183" s="714"/>
      <c r="I183" s="714"/>
    </row>
    <row r="184" spans="2:9" ht="15" thickBot="1" x14ac:dyDescent="0.4">
      <c r="B184" s="714"/>
      <c r="C184" s="890"/>
      <c r="D184" s="409" t="s">
        <v>491</v>
      </c>
      <c r="E184" s="410"/>
      <c r="F184" s="700"/>
      <c r="G184" s="910"/>
      <c r="H184" s="714"/>
      <c r="I184" s="714"/>
    </row>
    <row r="185" spans="2:9" ht="15" thickBot="1" x14ac:dyDescent="0.4">
      <c r="B185" s="714"/>
      <c r="C185" s="890"/>
      <c r="D185" s="409" t="s">
        <v>1094</v>
      </c>
      <c r="E185" s="410"/>
      <c r="F185" s="700"/>
      <c r="G185" s="910"/>
      <c r="H185" s="714"/>
      <c r="I185" s="714"/>
    </row>
    <row r="186" spans="2:9" ht="15" customHeight="1" thickBot="1" x14ac:dyDescent="0.4">
      <c r="B186" s="714"/>
      <c r="C186" s="891"/>
      <c r="D186" s="409" t="s">
        <v>1095</v>
      </c>
      <c r="E186" s="410"/>
      <c r="F186" s="700"/>
      <c r="G186" s="911"/>
      <c r="H186" s="714"/>
      <c r="I186" s="714"/>
    </row>
    <row r="187" spans="2:9" ht="15" thickBot="1" x14ac:dyDescent="0.4">
      <c r="B187" s="714"/>
      <c r="C187" s="928" t="s">
        <v>1148</v>
      </c>
      <c r="D187" s="409" t="s">
        <v>1096</v>
      </c>
      <c r="E187" s="410">
        <v>5079.95</v>
      </c>
      <c r="F187" s="754">
        <v>5079.95</v>
      </c>
      <c r="G187" s="780" t="s">
        <v>1006</v>
      </c>
      <c r="H187" s="714"/>
      <c r="I187" s="714"/>
    </row>
    <row r="188" spans="2:9" ht="15" customHeight="1" thickBot="1" x14ac:dyDescent="0.4">
      <c r="B188" s="714"/>
      <c r="C188" s="891"/>
      <c r="D188" s="755" t="s">
        <v>501</v>
      </c>
      <c r="E188" s="410">
        <v>6153.75</v>
      </c>
      <c r="F188" s="743"/>
      <c r="G188" s="780"/>
      <c r="H188" s="714"/>
      <c r="I188" s="714"/>
    </row>
    <row r="189" spans="2:9" ht="15" thickBot="1" x14ac:dyDescent="0.4">
      <c r="B189" s="714"/>
      <c r="C189" s="928" t="s">
        <v>1406</v>
      </c>
      <c r="D189" s="755" t="s">
        <v>501</v>
      </c>
      <c r="E189" s="410">
        <v>5702.23</v>
      </c>
      <c r="F189" s="745">
        <v>5702.23</v>
      </c>
      <c r="G189" s="780" t="s">
        <v>1006</v>
      </c>
      <c r="H189" s="714"/>
      <c r="I189" s="714"/>
    </row>
    <row r="190" spans="2:9" ht="15" thickBot="1" x14ac:dyDescent="0.4">
      <c r="B190" s="714"/>
      <c r="C190" s="891"/>
      <c r="D190" s="755" t="s">
        <v>1097</v>
      </c>
      <c r="E190" s="410">
        <v>5811.17</v>
      </c>
      <c r="F190" s="743"/>
      <c r="G190" s="780"/>
      <c r="H190" s="714"/>
      <c r="I190" s="714"/>
    </row>
    <row r="191" spans="2:9" ht="15" customHeight="1" thickBot="1" x14ac:dyDescent="0.4">
      <c r="B191" s="714"/>
      <c r="C191" s="408" t="s">
        <v>1098</v>
      </c>
      <c r="D191" s="755" t="s">
        <v>1075</v>
      </c>
      <c r="E191" s="410">
        <v>417492</v>
      </c>
      <c r="F191" s="743">
        <v>417492</v>
      </c>
      <c r="G191" s="780" t="s">
        <v>1405</v>
      </c>
      <c r="H191" s="714"/>
      <c r="I191" s="714"/>
    </row>
    <row r="192" spans="2:9" ht="15" thickBot="1" x14ac:dyDescent="0.4">
      <c r="B192" s="714"/>
      <c r="C192" s="928" t="s">
        <v>1099</v>
      </c>
      <c r="D192" s="409" t="s">
        <v>987</v>
      </c>
      <c r="E192" s="410">
        <v>13925.01</v>
      </c>
      <c r="F192" s="745">
        <v>13925.01</v>
      </c>
      <c r="G192" s="928" t="s">
        <v>986</v>
      </c>
      <c r="H192" s="714"/>
      <c r="I192" s="714"/>
    </row>
    <row r="193" spans="2:9" ht="17.5" customHeight="1" thickBot="1" x14ac:dyDescent="0.4">
      <c r="B193" s="714"/>
      <c r="C193" s="890"/>
      <c r="D193" s="409" t="s">
        <v>1007</v>
      </c>
      <c r="E193" s="410">
        <v>14179.06</v>
      </c>
      <c r="F193" s="743"/>
      <c r="G193" s="910"/>
      <c r="H193" s="714"/>
      <c r="I193" s="714"/>
    </row>
    <row r="194" spans="2:9" ht="17.5" customHeight="1" thickBot="1" x14ac:dyDescent="0.4">
      <c r="B194" s="714"/>
      <c r="C194" s="891"/>
      <c r="D194" s="409" t="s">
        <v>1100</v>
      </c>
      <c r="E194" s="410">
        <v>21753.25</v>
      </c>
      <c r="F194" s="743"/>
      <c r="G194" s="911"/>
      <c r="H194" s="714"/>
      <c r="I194" s="714"/>
    </row>
    <row r="195" spans="2:9" ht="16.899999999999999" customHeight="1" thickBot="1" x14ac:dyDescent="0.4">
      <c r="B195" s="714"/>
      <c r="C195" s="765" t="s">
        <v>1407</v>
      </c>
      <c r="D195" s="409" t="s">
        <v>1101</v>
      </c>
      <c r="E195" s="410"/>
      <c r="F195" s="743"/>
      <c r="G195" s="929" t="s">
        <v>1183</v>
      </c>
      <c r="H195" s="714"/>
      <c r="I195" s="714"/>
    </row>
    <row r="196" spans="2:9" ht="16.899999999999999" customHeight="1" thickBot="1" x14ac:dyDescent="0.4">
      <c r="B196" s="714"/>
      <c r="C196" s="765" t="s">
        <v>1103</v>
      </c>
      <c r="D196" s="409" t="s">
        <v>1102</v>
      </c>
      <c r="E196" s="410"/>
      <c r="F196" s="743"/>
      <c r="G196" s="930"/>
      <c r="H196" s="714"/>
      <c r="I196" s="714"/>
    </row>
    <row r="197" spans="2:9" ht="15" customHeight="1" thickBot="1" x14ac:dyDescent="0.4">
      <c r="B197" s="714"/>
      <c r="C197" s="763"/>
      <c r="D197" s="409" t="s">
        <v>1104</v>
      </c>
      <c r="E197" s="410"/>
      <c r="F197" s="743">
        <v>38444</v>
      </c>
      <c r="G197" s="931"/>
      <c r="H197" s="714"/>
      <c r="I197" s="714"/>
    </row>
    <row r="198" spans="2:9" ht="16.149999999999999" customHeight="1" thickBot="1" x14ac:dyDescent="0.4">
      <c r="B198" s="714"/>
      <c r="C198" s="928" t="s">
        <v>1105</v>
      </c>
      <c r="D198" s="409" t="s">
        <v>405</v>
      </c>
      <c r="E198" s="410">
        <v>595162.5</v>
      </c>
      <c r="F198" s="743"/>
      <c r="G198" s="780"/>
      <c r="H198" s="714"/>
      <c r="I198" s="714"/>
    </row>
    <row r="199" spans="2:9" ht="28.5" thickBot="1" x14ac:dyDescent="0.4">
      <c r="B199" s="714"/>
      <c r="C199" s="890"/>
      <c r="D199" s="409" t="s">
        <v>1106</v>
      </c>
      <c r="E199" s="410">
        <v>145192.15</v>
      </c>
      <c r="F199" s="745">
        <v>145192.15</v>
      </c>
      <c r="G199" s="780" t="s">
        <v>1107</v>
      </c>
      <c r="H199" s="714"/>
      <c r="I199" s="714"/>
    </row>
    <row r="200" spans="2:9" ht="16.899999999999999" customHeight="1" thickBot="1" x14ac:dyDescent="0.4">
      <c r="B200" s="714"/>
      <c r="C200" s="891"/>
      <c r="D200" s="409" t="s">
        <v>1108</v>
      </c>
      <c r="E200" s="410">
        <v>594918</v>
      </c>
      <c r="F200" s="743"/>
      <c r="G200" s="780"/>
      <c r="H200" s="714"/>
      <c r="I200" s="714"/>
    </row>
    <row r="201" spans="2:9" ht="15" thickBot="1" x14ac:dyDescent="0.4">
      <c r="B201" s="714"/>
      <c r="C201" s="887" t="s">
        <v>1109</v>
      </c>
      <c r="D201" s="409" t="s">
        <v>498</v>
      </c>
      <c r="E201" s="410">
        <v>74708.59</v>
      </c>
      <c r="F201" s="743"/>
      <c r="G201" s="780"/>
      <c r="H201" s="714"/>
      <c r="I201" s="714"/>
    </row>
    <row r="202" spans="2:9" ht="15" thickBot="1" x14ac:dyDescent="0.4">
      <c r="B202" s="714"/>
      <c r="C202" s="890"/>
      <c r="D202" s="409" t="s">
        <v>494</v>
      </c>
      <c r="E202" s="410">
        <v>70605.56</v>
      </c>
      <c r="F202" s="743"/>
      <c r="G202" s="780"/>
      <c r="H202" s="714"/>
      <c r="I202" s="714"/>
    </row>
    <row r="203" spans="2:9" ht="15" thickBot="1" x14ac:dyDescent="0.4">
      <c r="B203" s="714"/>
      <c r="C203" s="891"/>
      <c r="D203" s="409" t="s">
        <v>497</v>
      </c>
      <c r="E203" s="410">
        <v>77212.210000000006</v>
      </c>
      <c r="F203" s="743">
        <v>77212.210000000006</v>
      </c>
      <c r="G203" s="780" t="s">
        <v>1006</v>
      </c>
      <c r="H203" s="714"/>
      <c r="I203" s="714"/>
    </row>
    <row r="204" spans="2:9" ht="15" thickBot="1" x14ac:dyDescent="0.4">
      <c r="B204" s="714"/>
      <c r="C204" s="887" t="s">
        <v>1181</v>
      </c>
      <c r="D204" s="409" t="s">
        <v>1182</v>
      </c>
      <c r="E204" s="410"/>
      <c r="F204" s="743"/>
      <c r="G204" s="928" t="s">
        <v>1183</v>
      </c>
      <c r="H204" s="714"/>
      <c r="I204" s="714"/>
    </row>
    <row r="205" spans="2:9" ht="15" thickBot="1" x14ac:dyDescent="0.4">
      <c r="B205" s="714"/>
      <c r="C205" s="890"/>
      <c r="D205" s="409" t="s">
        <v>1184</v>
      </c>
      <c r="E205" s="410"/>
      <c r="F205" s="743"/>
      <c r="G205" s="890"/>
      <c r="H205" s="714"/>
      <c r="I205" s="714"/>
    </row>
    <row r="206" spans="2:9" ht="15" thickBot="1" x14ac:dyDescent="0.4">
      <c r="B206" s="714"/>
      <c r="C206" s="890"/>
      <c r="D206" s="409" t="s">
        <v>1185</v>
      </c>
      <c r="E206" s="410"/>
      <c r="F206" s="743"/>
      <c r="G206" s="890"/>
      <c r="H206" s="714"/>
      <c r="I206" s="714"/>
    </row>
    <row r="207" spans="2:9" ht="15" thickBot="1" x14ac:dyDescent="0.4">
      <c r="B207" s="714"/>
      <c r="C207" s="890"/>
      <c r="D207" s="409" t="s">
        <v>1186</v>
      </c>
      <c r="E207" s="410"/>
      <c r="F207" s="743"/>
      <c r="G207" s="890"/>
      <c r="H207" s="714"/>
      <c r="I207" s="714"/>
    </row>
    <row r="208" spans="2:9" ht="15" thickBot="1" x14ac:dyDescent="0.4">
      <c r="B208" s="714"/>
      <c r="C208" s="890"/>
      <c r="D208" s="409" t="s">
        <v>1187</v>
      </c>
      <c r="E208" s="410"/>
      <c r="F208" s="743"/>
      <c r="G208" s="890"/>
      <c r="H208" s="714"/>
      <c r="I208" s="714"/>
    </row>
    <row r="209" spans="2:9" ht="15" thickBot="1" x14ac:dyDescent="0.4">
      <c r="B209" s="714"/>
      <c r="C209" s="890"/>
      <c r="D209" s="409" t="s">
        <v>1188</v>
      </c>
      <c r="E209" s="410"/>
      <c r="F209" s="743"/>
      <c r="G209" s="890"/>
      <c r="H209" s="714"/>
      <c r="I209" s="714"/>
    </row>
    <row r="210" spans="2:9" ht="15" thickBot="1" x14ac:dyDescent="0.4">
      <c r="B210" s="714"/>
      <c r="C210" s="890"/>
      <c r="D210" s="409" t="s">
        <v>1189</v>
      </c>
      <c r="E210" s="410"/>
      <c r="F210" s="743"/>
      <c r="G210" s="890"/>
      <c r="H210" s="714"/>
      <c r="I210" s="714"/>
    </row>
    <row r="211" spans="2:9" ht="15" thickBot="1" x14ac:dyDescent="0.4">
      <c r="B211" s="714"/>
      <c r="C211" s="890"/>
      <c r="D211" s="409" t="s">
        <v>1190</v>
      </c>
      <c r="E211" s="410"/>
      <c r="F211" s="743"/>
      <c r="G211" s="890"/>
      <c r="H211" s="714"/>
      <c r="I211" s="714"/>
    </row>
    <row r="212" spans="2:9" ht="15" thickBot="1" x14ac:dyDescent="0.4">
      <c r="B212" s="714"/>
      <c r="C212" s="890"/>
      <c r="D212" s="409" t="s">
        <v>1191</v>
      </c>
      <c r="E212" s="410"/>
      <c r="F212" s="743"/>
      <c r="G212" s="890"/>
      <c r="H212" s="714"/>
      <c r="I212" s="714"/>
    </row>
    <row r="213" spans="2:9" ht="15" thickBot="1" x14ac:dyDescent="0.4">
      <c r="B213" s="714"/>
      <c r="C213" s="890"/>
      <c r="D213" s="409" t="s">
        <v>1179</v>
      </c>
      <c r="E213" s="410"/>
      <c r="F213" s="743">
        <v>43750</v>
      </c>
      <c r="G213" s="890"/>
      <c r="H213" s="714"/>
      <c r="I213" s="714"/>
    </row>
    <row r="214" spans="2:9" ht="15" thickBot="1" x14ac:dyDescent="0.4">
      <c r="B214" s="714"/>
      <c r="C214" s="891"/>
      <c r="D214" s="409" t="s">
        <v>1192</v>
      </c>
      <c r="E214" s="410"/>
      <c r="F214" s="743"/>
      <c r="G214" s="891"/>
      <c r="H214" s="714"/>
      <c r="I214" s="714"/>
    </row>
    <row r="215" spans="2:9" ht="58.5" thickBot="1" x14ac:dyDescent="0.4">
      <c r="B215" s="714"/>
      <c r="C215" s="764" t="s">
        <v>1045</v>
      </c>
      <c r="D215" s="409" t="s">
        <v>982</v>
      </c>
      <c r="E215" s="410">
        <v>40000</v>
      </c>
      <c r="F215" s="700">
        <v>40000</v>
      </c>
      <c r="G215" s="780" t="s">
        <v>1149</v>
      </c>
      <c r="H215" s="714"/>
      <c r="I215" s="714"/>
    </row>
    <row r="216" spans="2:9" ht="15" thickBot="1" x14ac:dyDescent="0.4">
      <c r="B216" s="714"/>
      <c r="C216" s="887" t="s">
        <v>1408</v>
      </c>
      <c r="D216" s="409" t="s">
        <v>1143</v>
      </c>
      <c r="E216" s="410">
        <v>17471.73</v>
      </c>
      <c r="F216" s="754">
        <v>17471.13</v>
      </c>
      <c r="G216" s="928" t="s">
        <v>1006</v>
      </c>
      <c r="H216" s="714"/>
      <c r="I216" s="714"/>
    </row>
    <row r="217" spans="2:9" ht="28.9" customHeight="1" thickBot="1" x14ac:dyDescent="0.4">
      <c r="B217" s="714"/>
      <c r="C217" s="891"/>
      <c r="D217" s="409" t="s">
        <v>501</v>
      </c>
      <c r="E217" s="410">
        <v>15862.5</v>
      </c>
      <c r="F217" s="700"/>
      <c r="G217" s="891"/>
      <c r="H217" s="714"/>
      <c r="I217" s="714"/>
    </row>
    <row r="218" spans="2:9" ht="15" thickBot="1" x14ac:dyDescent="0.4">
      <c r="B218" s="714"/>
      <c r="C218" s="764"/>
      <c r="D218" s="409"/>
      <c r="E218" s="410"/>
      <c r="F218" s="700"/>
      <c r="G218" s="769"/>
      <c r="H218" s="714"/>
      <c r="I218" s="714"/>
    </row>
    <row r="219" spans="2:9" ht="15" thickBot="1" x14ac:dyDescent="0.4">
      <c r="B219" s="714"/>
      <c r="C219" s="887" t="s">
        <v>1409</v>
      </c>
      <c r="D219" s="756" t="s">
        <v>1410</v>
      </c>
      <c r="E219" s="754"/>
      <c r="F219" s="700"/>
      <c r="G219" s="769"/>
      <c r="H219" s="714"/>
      <c r="I219" s="714"/>
    </row>
    <row r="220" spans="2:9" ht="15" thickBot="1" x14ac:dyDescent="0.4">
      <c r="B220" s="714"/>
      <c r="C220" s="890"/>
      <c r="D220" s="409" t="s">
        <v>1411</v>
      </c>
      <c r="E220" s="410"/>
      <c r="F220" s="700"/>
      <c r="G220" s="769"/>
      <c r="H220" s="714"/>
      <c r="I220" s="714"/>
    </row>
    <row r="221" spans="2:9" ht="15" thickBot="1" x14ac:dyDescent="0.4">
      <c r="B221" s="714"/>
      <c r="C221" s="890"/>
      <c r="D221" s="409" t="s">
        <v>1412</v>
      </c>
      <c r="E221" s="410">
        <v>30200</v>
      </c>
      <c r="F221" s="757">
        <v>30200</v>
      </c>
      <c r="G221" s="769" t="s">
        <v>1413</v>
      </c>
      <c r="H221" s="714"/>
      <c r="I221" s="714"/>
    </row>
    <row r="222" spans="2:9" ht="15" thickBot="1" x14ac:dyDescent="0.4">
      <c r="B222" s="714"/>
      <c r="C222" s="891"/>
      <c r="D222" s="409"/>
      <c r="E222" s="410"/>
      <c r="F222" s="700"/>
      <c r="G222" s="769"/>
      <c r="H222" s="714"/>
      <c r="I222" s="714"/>
    </row>
    <row r="223" spans="2:9" ht="15" thickBot="1" x14ac:dyDescent="0.4">
      <c r="B223" s="714"/>
      <c r="C223" s="887" t="s">
        <v>1414</v>
      </c>
      <c r="D223" s="755" t="s">
        <v>1415</v>
      </c>
      <c r="E223" s="758">
        <v>3122.77</v>
      </c>
      <c r="F223" s="700"/>
      <c r="G223" s="769"/>
      <c r="H223" s="714"/>
      <c r="I223" s="714"/>
    </row>
    <row r="224" spans="2:9" ht="15" thickBot="1" x14ac:dyDescent="0.4">
      <c r="B224" s="714"/>
      <c r="C224" s="890"/>
      <c r="D224" s="409" t="s">
        <v>1371</v>
      </c>
      <c r="E224" s="410">
        <v>3723.97</v>
      </c>
      <c r="F224" s="754">
        <v>3723.97</v>
      </c>
      <c r="G224" s="769" t="s">
        <v>1006</v>
      </c>
      <c r="H224" s="714"/>
      <c r="I224" s="714"/>
    </row>
    <row r="225" spans="2:9" ht="15" thickBot="1" x14ac:dyDescent="0.4">
      <c r="B225" s="714"/>
      <c r="C225" s="891"/>
      <c r="D225" s="409" t="s">
        <v>1416</v>
      </c>
      <c r="E225" s="410">
        <v>4734.5600000000004</v>
      </c>
      <c r="F225" s="700"/>
      <c r="G225" s="769"/>
      <c r="H225" s="714"/>
      <c r="I225" s="714"/>
    </row>
    <row r="226" spans="2:9" ht="15" thickBot="1" x14ac:dyDescent="0.4">
      <c r="B226" s="714"/>
      <c r="C226" s="887" t="s">
        <v>1417</v>
      </c>
      <c r="D226" s="755" t="s">
        <v>1418</v>
      </c>
      <c r="E226" s="410"/>
      <c r="F226" s="700"/>
      <c r="G226" s="769"/>
      <c r="H226" s="714"/>
      <c r="I226" s="714"/>
    </row>
    <row r="227" spans="2:9" ht="15" thickBot="1" x14ac:dyDescent="0.4">
      <c r="B227" s="714"/>
      <c r="C227" s="890"/>
      <c r="D227" s="409" t="s">
        <v>1419</v>
      </c>
      <c r="E227" s="410"/>
      <c r="F227" s="700"/>
      <c r="G227" s="769"/>
      <c r="H227" s="714"/>
      <c r="I227" s="714"/>
    </row>
    <row r="228" spans="2:9" ht="15" thickBot="1" x14ac:dyDescent="0.4">
      <c r="B228" s="714"/>
      <c r="C228" s="890"/>
      <c r="D228" s="409" t="s">
        <v>1420</v>
      </c>
      <c r="E228" s="410"/>
      <c r="F228" s="700"/>
      <c r="G228" s="769"/>
      <c r="H228" s="714"/>
      <c r="I228" s="714"/>
    </row>
    <row r="229" spans="2:9" ht="15" thickBot="1" x14ac:dyDescent="0.4">
      <c r="B229" s="714"/>
      <c r="C229" s="890"/>
      <c r="D229" s="409" t="s">
        <v>1421</v>
      </c>
      <c r="E229" s="410"/>
      <c r="F229" s="700"/>
      <c r="G229" s="769"/>
      <c r="H229" s="714"/>
      <c r="I229" s="714"/>
    </row>
    <row r="230" spans="2:9" ht="15" thickBot="1" x14ac:dyDescent="0.4">
      <c r="B230" s="714"/>
      <c r="C230" s="890"/>
      <c r="D230" s="409" t="s">
        <v>1373</v>
      </c>
      <c r="E230" s="410">
        <v>8643</v>
      </c>
      <c r="F230" s="754">
        <v>8643</v>
      </c>
      <c r="G230" s="769" t="s">
        <v>1422</v>
      </c>
      <c r="H230" s="714"/>
      <c r="I230" s="714"/>
    </row>
    <row r="231" spans="2:9" ht="15" thickBot="1" x14ac:dyDescent="0.4">
      <c r="B231" s="714"/>
      <c r="C231" s="890"/>
      <c r="D231" s="409" t="s">
        <v>1423</v>
      </c>
      <c r="E231" s="410"/>
      <c r="F231" s="700"/>
      <c r="G231" s="769"/>
      <c r="H231" s="714"/>
      <c r="I231" s="714"/>
    </row>
    <row r="232" spans="2:9" ht="15" thickBot="1" x14ac:dyDescent="0.4">
      <c r="B232" s="714"/>
      <c r="C232" s="891"/>
      <c r="D232" s="409" t="s">
        <v>1410</v>
      </c>
      <c r="E232" s="410"/>
      <c r="F232" s="700"/>
      <c r="G232" s="769"/>
      <c r="H232" s="714"/>
      <c r="I232" s="714"/>
    </row>
    <row r="233" spans="2:9" ht="15" thickBot="1" x14ac:dyDescent="0.4">
      <c r="B233" s="714"/>
      <c r="C233" s="887" t="s">
        <v>1424</v>
      </c>
      <c r="D233" s="755" t="s">
        <v>1425</v>
      </c>
      <c r="E233" s="410"/>
      <c r="F233" s="700"/>
      <c r="G233" s="769"/>
      <c r="H233" s="714"/>
      <c r="I233" s="714"/>
    </row>
    <row r="234" spans="2:9" ht="15" thickBot="1" x14ac:dyDescent="0.4">
      <c r="B234" s="714"/>
      <c r="C234" s="890"/>
      <c r="D234" s="409" t="s">
        <v>1426</v>
      </c>
      <c r="E234" s="410"/>
      <c r="F234" s="700"/>
      <c r="G234" s="769"/>
      <c r="H234" s="714"/>
      <c r="I234" s="714"/>
    </row>
    <row r="235" spans="2:9" ht="15" thickBot="1" x14ac:dyDescent="0.4">
      <c r="B235" s="714"/>
      <c r="C235" s="890"/>
      <c r="D235" s="409" t="s">
        <v>1375</v>
      </c>
      <c r="E235" s="410">
        <v>71145</v>
      </c>
      <c r="F235" s="754">
        <v>71145</v>
      </c>
      <c r="G235" s="769" t="s">
        <v>1413</v>
      </c>
      <c r="H235" s="714"/>
      <c r="I235" s="714"/>
    </row>
    <row r="236" spans="2:9" ht="15" thickBot="1" x14ac:dyDescent="0.4">
      <c r="B236" s="714"/>
      <c r="C236" s="890"/>
      <c r="D236" s="409" t="s">
        <v>475</v>
      </c>
      <c r="E236" s="410"/>
      <c r="F236" s="700"/>
      <c r="G236" s="769"/>
      <c r="H236" s="714"/>
      <c r="I236" s="714"/>
    </row>
    <row r="237" spans="2:9" ht="15" thickBot="1" x14ac:dyDescent="0.4">
      <c r="B237" s="714"/>
      <c r="C237" s="891"/>
      <c r="D237" s="409" t="s">
        <v>1427</v>
      </c>
      <c r="E237" s="410"/>
      <c r="F237" s="700"/>
      <c r="G237" s="769"/>
      <c r="H237" s="714"/>
      <c r="I237" s="714"/>
    </row>
    <row r="238" spans="2:9" ht="15" thickBot="1" x14ac:dyDescent="0.4">
      <c r="B238" s="714"/>
      <c r="C238" s="887" t="s">
        <v>1428</v>
      </c>
      <c r="D238" s="755" t="s">
        <v>1377</v>
      </c>
      <c r="E238" s="758">
        <v>25702.35</v>
      </c>
      <c r="F238" s="745">
        <v>25702.35</v>
      </c>
      <c r="G238" s="759" t="s">
        <v>1429</v>
      </c>
      <c r="H238" s="714"/>
      <c r="I238" s="714"/>
    </row>
    <row r="239" spans="2:9" ht="15" thickBot="1" x14ac:dyDescent="0.4">
      <c r="B239" s="714"/>
      <c r="C239" s="890"/>
      <c r="D239" s="409" t="s">
        <v>1430</v>
      </c>
      <c r="E239" s="410"/>
      <c r="F239" s="700"/>
      <c r="G239" s="769"/>
      <c r="H239" s="714"/>
      <c r="I239" s="714"/>
    </row>
    <row r="240" spans="2:9" ht="15" thickBot="1" x14ac:dyDescent="0.4">
      <c r="B240" s="714"/>
      <c r="C240" s="891"/>
      <c r="D240" s="409" t="s">
        <v>1431</v>
      </c>
      <c r="E240" s="410"/>
      <c r="F240" s="700"/>
      <c r="G240" s="769"/>
      <c r="H240" s="714"/>
      <c r="I240" s="714"/>
    </row>
    <row r="241" spans="2:9" ht="15" thickBot="1" x14ac:dyDescent="0.4">
      <c r="B241" s="714"/>
      <c r="C241" s="887" t="s">
        <v>1432</v>
      </c>
      <c r="D241" s="755" t="s">
        <v>1379</v>
      </c>
      <c r="E241" s="410">
        <v>39775.08</v>
      </c>
      <c r="F241" s="754">
        <v>39775.08</v>
      </c>
      <c r="G241" s="769" t="s">
        <v>1433</v>
      </c>
      <c r="H241" s="714"/>
      <c r="I241" s="714"/>
    </row>
    <row r="242" spans="2:9" ht="15" thickBot="1" x14ac:dyDescent="0.4">
      <c r="B242" s="714"/>
      <c r="C242" s="890"/>
      <c r="D242" s="409" t="s">
        <v>1434</v>
      </c>
      <c r="E242" s="410"/>
      <c r="F242" s="700"/>
      <c r="G242" s="769"/>
      <c r="H242" s="714"/>
      <c r="I242" s="714"/>
    </row>
    <row r="243" spans="2:9" ht="15" thickBot="1" x14ac:dyDescent="0.4">
      <c r="B243" s="714"/>
      <c r="C243" s="890"/>
      <c r="D243" s="409" t="s">
        <v>1435</v>
      </c>
      <c r="E243" s="410"/>
      <c r="F243" s="700"/>
      <c r="G243" s="769"/>
      <c r="H243" s="714"/>
      <c r="I243" s="714"/>
    </row>
    <row r="244" spans="2:9" ht="15" thickBot="1" x14ac:dyDescent="0.4">
      <c r="B244" s="714"/>
      <c r="C244" s="890"/>
      <c r="D244" s="409" t="s">
        <v>1436</v>
      </c>
      <c r="E244" s="410"/>
      <c r="F244" s="700"/>
      <c r="G244" s="769"/>
      <c r="H244" s="714"/>
      <c r="I244" s="714"/>
    </row>
    <row r="245" spans="2:9" ht="15" thickBot="1" x14ac:dyDescent="0.4">
      <c r="B245" s="714"/>
      <c r="C245" s="890"/>
      <c r="D245" s="409" t="s">
        <v>1437</v>
      </c>
      <c r="E245" s="410"/>
      <c r="F245" s="700"/>
      <c r="G245" s="769"/>
      <c r="H245" s="714"/>
      <c r="I245" s="714"/>
    </row>
    <row r="246" spans="2:9" ht="15" thickBot="1" x14ac:dyDescent="0.4">
      <c r="B246" s="714"/>
      <c r="C246" s="891"/>
      <c r="D246" s="409" t="s">
        <v>1438</v>
      </c>
      <c r="E246" s="410"/>
      <c r="F246" s="700"/>
      <c r="G246" s="769"/>
      <c r="H246" s="714"/>
      <c r="I246" s="714"/>
    </row>
    <row r="247" spans="2:9" ht="73" thickBot="1" x14ac:dyDescent="0.4">
      <c r="B247" s="714"/>
      <c r="C247" s="764" t="s">
        <v>1439</v>
      </c>
      <c r="D247" s="409" t="s">
        <v>1440</v>
      </c>
      <c r="E247" s="410">
        <v>17415</v>
      </c>
      <c r="F247" s="754">
        <v>17415</v>
      </c>
      <c r="G247" s="769" t="s">
        <v>1441</v>
      </c>
      <c r="H247" s="714"/>
      <c r="I247" s="714"/>
    </row>
    <row r="248" spans="2:9" ht="15" thickBot="1" x14ac:dyDescent="0.4">
      <c r="B248" s="714"/>
      <c r="C248" s="887" t="s">
        <v>1442</v>
      </c>
      <c r="D248" s="755" t="s">
        <v>1443</v>
      </c>
      <c r="E248" s="410">
        <v>9500</v>
      </c>
      <c r="F248" s="700"/>
      <c r="G248" s="769"/>
      <c r="H248" s="714"/>
      <c r="I248" s="714"/>
    </row>
    <row r="249" spans="2:9" ht="15" thickBot="1" x14ac:dyDescent="0.4">
      <c r="B249" s="714"/>
      <c r="C249" s="890"/>
      <c r="D249" s="409" t="s">
        <v>1444</v>
      </c>
      <c r="E249" s="410">
        <v>9254</v>
      </c>
      <c r="F249" s="700"/>
      <c r="G249" s="769"/>
      <c r="H249" s="714"/>
      <c r="I249" s="714"/>
    </row>
    <row r="250" spans="2:9" ht="15" thickBot="1" x14ac:dyDescent="0.4">
      <c r="B250" s="714"/>
      <c r="C250" s="891"/>
      <c r="D250" s="409" t="s">
        <v>1445</v>
      </c>
      <c r="E250" s="410">
        <v>8512</v>
      </c>
      <c r="F250" s="754">
        <v>8512</v>
      </c>
      <c r="G250" s="769" t="s">
        <v>1006</v>
      </c>
      <c r="H250" s="714"/>
      <c r="I250" s="714"/>
    </row>
    <row r="251" spans="2:9" ht="15" thickBot="1" x14ac:dyDescent="0.4">
      <c r="B251" s="714"/>
      <c r="C251" s="887" t="s">
        <v>1446</v>
      </c>
      <c r="D251" s="755" t="s">
        <v>1385</v>
      </c>
      <c r="E251" s="410">
        <v>9195.1</v>
      </c>
      <c r="F251" s="754">
        <v>9195.1</v>
      </c>
      <c r="G251" s="769" t="s">
        <v>1413</v>
      </c>
      <c r="H251" s="714"/>
      <c r="I251" s="714"/>
    </row>
    <row r="252" spans="2:9" ht="15" thickBot="1" x14ac:dyDescent="0.4">
      <c r="B252" s="714"/>
      <c r="C252" s="890"/>
      <c r="D252" s="409" t="s">
        <v>1447</v>
      </c>
      <c r="E252" s="410"/>
      <c r="F252" s="700"/>
      <c r="G252" s="769"/>
      <c r="H252" s="714"/>
      <c r="I252" s="714"/>
    </row>
    <row r="253" spans="2:9" ht="15" thickBot="1" x14ac:dyDescent="0.4">
      <c r="B253" s="714"/>
      <c r="C253" s="891"/>
      <c r="D253" s="409" t="s">
        <v>1448</v>
      </c>
      <c r="E253" s="410"/>
      <c r="F253" s="700"/>
      <c r="G253" s="769"/>
      <c r="H253" s="714"/>
      <c r="I253" s="714"/>
    </row>
    <row r="254" spans="2:9" ht="73" thickBot="1" x14ac:dyDescent="0.4">
      <c r="B254" s="714"/>
      <c r="C254" s="764" t="s">
        <v>1449</v>
      </c>
      <c r="D254" s="409" t="s">
        <v>1450</v>
      </c>
      <c r="E254" s="410">
        <v>19230</v>
      </c>
      <c r="F254" s="754">
        <v>19230</v>
      </c>
      <c r="G254" s="769" t="s">
        <v>1441</v>
      </c>
      <c r="H254" s="714"/>
      <c r="I254" s="714"/>
    </row>
    <row r="255" spans="2:9" ht="73" thickBot="1" x14ac:dyDescent="0.4">
      <c r="B255" s="714"/>
      <c r="C255" s="764" t="s">
        <v>1451</v>
      </c>
      <c r="D255" s="409" t="s">
        <v>1391</v>
      </c>
      <c r="E255" s="410">
        <v>99600</v>
      </c>
      <c r="F255" s="700">
        <v>99600</v>
      </c>
      <c r="G255" s="769" t="s">
        <v>1452</v>
      </c>
      <c r="H255" s="714"/>
      <c r="I255" s="714"/>
    </row>
    <row r="256" spans="2:9" ht="15" thickBot="1" x14ac:dyDescent="0.4">
      <c r="B256" s="714"/>
      <c r="C256" s="887" t="s">
        <v>1453</v>
      </c>
      <c r="D256" s="760" t="s">
        <v>1454</v>
      </c>
      <c r="E256" s="410">
        <v>23287.5</v>
      </c>
      <c r="F256" s="700"/>
      <c r="G256" s="769"/>
      <c r="H256" s="714"/>
      <c r="I256" s="714"/>
    </row>
    <row r="257" spans="2:9" ht="15" thickBot="1" x14ac:dyDescent="0.4">
      <c r="B257" s="714"/>
      <c r="C257" s="890"/>
      <c r="D257" s="409" t="s">
        <v>1455</v>
      </c>
      <c r="E257" s="410">
        <v>33847.589999999997</v>
      </c>
      <c r="F257" s="700"/>
      <c r="G257" s="769"/>
      <c r="H257" s="714"/>
      <c r="I257" s="714"/>
    </row>
    <row r="258" spans="2:9" ht="15" thickBot="1" x14ac:dyDescent="0.4">
      <c r="B258" s="714"/>
      <c r="C258" s="891"/>
      <c r="D258" s="409" t="s">
        <v>1393</v>
      </c>
      <c r="E258" s="410">
        <v>27575.49</v>
      </c>
      <c r="F258" s="700" t="s">
        <v>1394</v>
      </c>
      <c r="G258" s="769" t="s">
        <v>1006</v>
      </c>
      <c r="H258" s="714"/>
      <c r="I258" s="714"/>
    </row>
    <row r="259" spans="2:9" ht="15" thickBot="1" x14ac:dyDescent="0.4">
      <c r="B259" s="714"/>
      <c r="C259" s="887" t="s">
        <v>1456</v>
      </c>
      <c r="D259" s="755" t="s">
        <v>1415</v>
      </c>
      <c r="E259" s="410"/>
      <c r="F259" s="700"/>
      <c r="G259" s="769"/>
      <c r="H259" s="714"/>
      <c r="I259" s="714"/>
    </row>
    <row r="260" spans="2:9" ht="15" thickBot="1" x14ac:dyDescent="0.4">
      <c r="B260" s="714"/>
      <c r="C260" s="890"/>
      <c r="D260" s="409" t="s">
        <v>1457</v>
      </c>
      <c r="E260" s="410"/>
      <c r="F260" s="700"/>
      <c r="G260" s="769"/>
      <c r="H260" s="714"/>
      <c r="I260" s="714"/>
    </row>
    <row r="261" spans="2:9" ht="17.5" customHeight="1" thickBot="1" x14ac:dyDescent="0.4">
      <c r="B261" s="714"/>
      <c r="C261" s="890"/>
      <c r="D261" s="409" t="s">
        <v>1458</v>
      </c>
      <c r="E261" s="410">
        <v>25674.75</v>
      </c>
      <c r="F261" s="700"/>
      <c r="G261" s="769"/>
      <c r="H261" s="714"/>
      <c r="I261" s="714"/>
    </row>
    <row r="262" spans="2:9" ht="15" thickBot="1" x14ac:dyDescent="0.4">
      <c r="B262" s="714"/>
      <c r="C262" s="890"/>
      <c r="D262" s="409" t="s">
        <v>1457</v>
      </c>
      <c r="E262" s="410">
        <v>27984.37</v>
      </c>
      <c r="F262" s="700"/>
      <c r="G262" s="769"/>
      <c r="H262" s="714"/>
      <c r="I262" s="714"/>
    </row>
    <row r="263" spans="2:9" ht="15" thickBot="1" x14ac:dyDescent="0.4">
      <c r="B263" s="714"/>
      <c r="C263" s="891"/>
      <c r="D263" s="409" t="s">
        <v>1371</v>
      </c>
      <c r="E263" s="410">
        <v>29063.25</v>
      </c>
      <c r="F263" s="754">
        <v>29063.25</v>
      </c>
      <c r="G263" s="769" t="s">
        <v>1006</v>
      </c>
      <c r="H263" s="714"/>
      <c r="I263" s="714"/>
    </row>
    <row r="264" spans="2:9" ht="15" thickBot="1" x14ac:dyDescent="0.4">
      <c r="B264" s="714"/>
      <c r="C264" s="887" t="s">
        <v>1459</v>
      </c>
      <c r="D264" s="756" t="s">
        <v>1460</v>
      </c>
      <c r="E264" s="758">
        <v>8140.16</v>
      </c>
      <c r="F264" s="745">
        <v>8140.16</v>
      </c>
      <c r="G264" s="759" t="s">
        <v>1006</v>
      </c>
      <c r="H264" s="714"/>
      <c r="I264" s="714"/>
    </row>
    <row r="265" spans="2:9" ht="15" thickBot="1" x14ac:dyDescent="0.4">
      <c r="B265" s="714"/>
      <c r="C265" s="890"/>
      <c r="D265" s="756" t="s">
        <v>1461</v>
      </c>
      <c r="E265" s="410">
        <v>7255.8</v>
      </c>
      <c r="F265" s="700"/>
      <c r="G265" s="769"/>
      <c r="H265" s="714"/>
      <c r="I265" s="714"/>
    </row>
    <row r="266" spans="2:9" ht="26.5" thickBot="1" x14ac:dyDescent="0.4">
      <c r="B266" s="714"/>
      <c r="C266" s="891"/>
      <c r="D266" s="699" t="s">
        <v>1462</v>
      </c>
      <c r="E266" s="410">
        <v>8330.43</v>
      </c>
      <c r="F266" s="700"/>
      <c r="G266" s="769"/>
      <c r="H266" s="714"/>
      <c r="I266" s="714"/>
    </row>
    <row r="267" spans="2:9" ht="15" thickBot="1" x14ac:dyDescent="0.4">
      <c r="B267" s="714"/>
      <c r="C267" s="887" t="s">
        <v>1463</v>
      </c>
      <c r="D267" s="756" t="s">
        <v>1464</v>
      </c>
      <c r="E267" s="410">
        <v>4781.25</v>
      </c>
      <c r="F267" s="700"/>
      <c r="G267" s="769"/>
      <c r="H267" s="714"/>
      <c r="I267" s="714"/>
    </row>
    <row r="268" spans="2:9" ht="15" thickBot="1" x14ac:dyDescent="0.4">
      <c r="B268" s="714"/>
      <c r="C268" s="890"/>
      <c r="D268" s="699" t="s">
        <v>1371</v>
      </c>
      <c r="E268" s="410">
        <v>5287.5</v>
      </c>
      <c r="F268" s="700"/>
      <c r="G268" s="769"/>
      <c r="H268" s="714"/>
      <c r="I268" s="714"/>
    </row>
    <row r="269" spans="2:9" ht="15" thickBot="1" x14ac:dyDescent="0.4">
      <c r="B269" s="714"/>
      <c r="C269" s="891"/>
      <c r="D269" s="699" t="s">
        <v>989</v>
      </c>
      <c r="E269" s="410">
        <v>4725</v>
      </c>
      <c r="F269" s="754">
        <v>4725</v>
      </c>
      <c r="G269" s="769" t="s">
        <v>1006</v>
      </c>
      <c r="H269" s="714"/>
      <c r="I269" s="714"/>
    </row>
    <row r="270" spans="2:9" ht="15" thickBot="1" x14ac:dyDescent="0.4">
      <c r="B270" s="714"/>
      <c r="C270" s="887" t="s">
        <v>1465</v>
      </c>
      <c r="D270" s="756" t="s">
        <v>1399</v>
      </c>
      <c r="E270" s="758">
        <v>28904.84</v>
      </c>
      <c r="F270" s="745">
        <v>28904.84</v>
      </c>
      <c r="G270" s="759" t="s">
        <v>1006</v>
      </c>
      <c r="H270" s="714"/>
      <c r="I270" s="714"/>
    </row>
    <row r="271" spans="2:9" ht="15" thickBot="1" x14ac:dyDescent="0.4">
      <c r="B271" s="714"/>
      <c r="C271" s="890"/>
      <c r="D271" s="699" t="s">
        <v>1466</v>
      </c>
      <c r="E271" s="410">
        <v>32575</v>
      </c>
      <c r="F271" s="700"/>
      <c r="G271" s="769"/>
      <c r="H271" s="714"/>
      <c r="I271" s="714"/>
    </row>
    <row r="272" spans="2:9" ht="15" thickBot="1" x14ac:dyDescent="0.4">
      <c r="B272" s="714"/>
      <c r="C272" s="891"/>
      <c r="D272" s="699" t="s">
        <v>1467</v>
      </c>
      <c r="E272" s="410">
        <v>59056.14</v>
      </c>
      <c r="F272" s="700"/>
      <c r="G272" s="769"/>
      <c r="H272" s="714"/>
      <c r="I272" s="714"/>
    </row>
    <row r="273" spans="1:9" ht="63" customHeight="1" thickBot="1" x14ac:dyDescent="0.4">
      <c r="B273" s="714"/>
      <c r="C273" s="764" t="s">
        <v>1536</v>
      </c>
      <c r="D273" s="699" t="s">
        <v>1401</v>
      </c>
      <c r="E273" s="410">
        <v>232670</v>
      </c>
      <c r="F273" s="754">
        <v>232670</v>
      </c>
      <c r="G273" s="769" t="s">
        <v>1468</v>
      </c>
      <c r="H273" s="714"/>
      <c r="I273" s="714"/>
    </row>
    <row r="274" spans="1:9" ht="15" thickBot="1" x14ac:dyDescent="0.4">
      <c r="B274" s="714"/>
      <c r="C274" s="887" t="s">
        <v>1537</v>
      </c>
      <c r="D274" s="699" t="s">
        <v>955</v>
      </c>
      <c r="E274" s="410">
        <v>9852.16</v>
      </c>
      <c r="F274" s="754"/>
      <c r="G274" s="769"/>
      <c r="H274" s="714"/>
      <c r="I274" s="714"/>
    </row>
    <row r="275" spans="1:9" ht="15" thickBot="1" x14ac:dyDescent="0.4">
      <c r="B275" s="714"/>
      <c r="C275" s="890"/>
      <c r="D275" s="699" t="s">
        <v>1097</v>
      </c>
      <c r="E275" s="410">
        <v>9070.7800000000007</v>
      </c>
      <c r="F275" s="754"/>
      <c r="G275" s="769"/>
      <c r="H275" s="714"/>
      <c r="I275" s="714"/>
    </row>
    <row r="276" spans="1:9" ht="15" thickBot="1" x14ac:dyDescent="0.4">
      <c r="B276" s="714"/>
      <c r="C276" s="891"/>
      <c r="D276" s="699" t="s">
        <v>988</v>
      </c>
      <c r="E276" s="410">
        <v>7033.61</v>
      </c>
      <c r="F276" s="754">
        <v>7033.61</v>
      </c>
      <c r="G276" s="769" t="s">
        <v>1006</v>
      </c>
      <c r="H276" s="714"/>
      <c r="I276" s="714"/>
    </row>
    <row r="277" spans="1:9" ht="15" thickBot="1" x14ac:dyDescent="0.4">
      <c r="B277" s="714"/>
      <c r="C277" s="887" t="s">
        <v>1538</v>
      </c>
      <c r="D277" s="699" t="s">
        <v>1519</v>
      </c>
      <c r="E277" s="410">
        <v>6950</v>
      </c>
      <c r="F277" s="754">
        <v>6950</v>
      </c>
      <c r="G277" s="769" t="s">
        <v>1006</v>
      </c>
      <c r="H277" s="714"/>
      <c r="I277" s="714"/>
    </row>
    <row r="278" spans="1:9" ht="15" thickBot="1" x14ac:dyDescent="0.4">
      <c r="B278" s="714"/>
      <c r="C278" s="890"/>
      <c r="D278" s="699" t="s">
        <v>1539</v>
      </c>
      <c r="E278" s="410">
        <v>7750</v>
      </c>
      <c r="F278" s="754"/>
      <c r="G278" s="769"/>
      <c r="H278" s="714"/>
      <c r="I278" s="714"/>
    </row>
    <row r="279" spans="1:9" x14ac:dyDescent="0.35">
      <c r="B279" s="714"/>
      <c r="C279" s="890"/>
      <c r="D279" s="899" t="s">
        <v>1540</v>
      </c>
      <c r="E279" s="900">
        <v>7250</v>
      </c>
      <c r="F279" s="900"/>
      <c r="G279" s="902"/>
      <c r="H279" s="714"/>
      <c r="I279" s="714"/>
    </row>
    <row r="280" spans="1:9" ht="15" thickBot="1" x14ac:dyDescent="0.4">
      <c r="B280" s="84"/>
      <c r="C280" s="898"/>
      <c r="D280" s="891"/>
      <c r="E280" s="901"/>
      <c r="F280" s="901"/>
      <c r="G280" s="898"/>
      <c r="H280" s="714"/>
      <c r="I280" s="714"/>
    </row>
    <row r="281" spans="1:9" ht="45" customHeight="1" thickBot="1" x14ac:dyDescent="0.4">
      <c r="B281" s="82"/>
      <c r="C281" s="764" t="s">
        <v>1541</v>
      </c>
      <c r="D281" s="699" t="s">
        <v>1377</v>
      </c>
      <c r="E281" s="807">
        <v>31800</v>
      </c>
      <c r="F281" s="700">
        <v>31800</v>
      </c>
      <c r="G281" s="761" t="s">
        <v>1542</v>
      </c>
      <c r="H281" s="714"/>
      <c r="I281" s="714"/>
    </row>
    <row r="282" spans="1:9" ht="28.9" customHeight="1" thickBot="1" x14ac:dyDescent="0.4">
      <c r="B282" s="82"/>
      <c r="C282" s="893" t="s">
        <v>1543</v>
      </c>
      <c r="D282" s="808" t="s">
        <v>989</v>
      </c>
      <c r="E282" s="809">
        <v>21612.5</v>
      </c>
      <c r="F282" s="762"/>
      <c r="G282" s="762"/>
      <c r="H282" s="714"/>
      <c r="I282" s="714"/>
    </row>
    <row r="283" spans="1:9" ht="14.5" customHeight="1" thickBot="1" x14ac:dyDescent="0.4">
      <c r="B283" s="714"/>
      <c r="C283" s="894"/>
      <c r="D283" s="808" t="s">
        <v>1522</v>
      </c>
      <c r="E283" s="810">
        <v>22499.49</v>
      </c>
      <c r="F283" s="809">
        <v>22499.49</v>
      </c>
      <c r="G283" s="811" t="s">
        <v>1006</v>
      </c>
      <c r="H283" s="714"/>
      <c r="I283" s="714"/>
    </row>
    <row r="284" spans="1:9" ht="29.5" customHeight="1" thickBot="1" x14ac:dyDescent="0.4">
      <c r="B284" s="714"/>
      <c r="C284" s="812" t="s">
        <v>1544</v>
      </c>
      <c r="D284" s="811" t="s">
        <v>1445</v>
      </c>
      <c r="E284" s="809">
        <v>8350</v>
      </c>
      <c r="F284" s="813">
        <v>8350</v>
      </c>
      <c r="G284" s="814" t="s">
        <v>1545</v>
      </c>
      <c r="H284" s="714"/>
      <c r="I284" s="714"/>
    </row>
    <row r="285" spans="1:9" ht="29.5" customHeight="1" thickBot="1" x14ac:dyDescent="0.4">
      <c r="A285" s="895"/>
      <c r="B285" s="84"/>
      <c r="C285" s="897" t="s">
        <v>1546</v>
      </c>
      <c r="D285" s="762" t="s">
        <v>1547</v>
      </c>
      <c r="E285" s="809">
        <v>4855.5</v>
      </c>
      <c r="F285" s="813">
        <v>4855.3999999999996</v>
      </c>
      <c r="G285" s="815" t="s">
        <v>1006</v>
      </c>
      <c r="H285" s="714"/>
      <c r="I285" s="714"/>
    </row>
    <row r="286" spans="1:9" ht="14.5" customHeight="1" thickBot="1" x14ac:dyDescent="0.4">
      <c r="A286" s="896"/>
      <c r="B286" s="714"/>
      <c r="C286" s="890"/>
      <c r="D286" s="762" t="s">
        <v>1548</v>
      </c>
      <c r="E286" s="809">
        <v>8718.75</v>
      </c>
      <c r="F286" s="813"/>
      <c r="G286" s="815"/>
      <c r="H286" s="714"/>
      <c r="I286" s="714"/>
    </row>
    <row r="287" spans="1:9" ht="17.5" customHeight="1" thickBot="1" x14ac:dyDescent="0.4">
      <c r="A287" s="895"/>
      <c r="B287" s="714"/>
      <c r="C287" s="891"/>
      <c r="D287" s="762" t="s">
        <v>1549</v>
      </c>
      <c r="E287" s="809">
        <v>4798.12</v>
      </c>
      <c r="F287" s="813"/>
      <c r="G287" s="815"/>
      <c r="H287" s="714"/>
      <c r="I287" s="714"/>
    </row>
    <row r="288" spans="1:9" ht="17.5" customHeight="1" thickBot="1" x14ac:dyDescent="0.4">
      <c r="A288" s="895"/>
      <c r="B288" s="714"/>
      <c r="C288" s="887" t="s">
        <v>1550</v>
      </c>
      <c r="D288" s="762" t="s">
        <v>989</v>
      </c>
      <c r="E288" s="816">
        <v>9852.4</v>
      </c>
      <c r="F288" s="813">
        <v>9852.4</v>
      </c>
      <c r="G288" s="815" t="s">
        <v>1006</v>
      </c>
      <c r="H288" s="714"/>
      <c r="I288" s="714"/>
    </row>
    <row r="289" spans="1:9" ht="17.5" customHeight="1" thickBot="1" x14ac:dyDescent="0.4">
      <c r="A289" s="895"/>
      <c r="B289" s="714"/>
      <c r="C289" s="890"/>
      <c r="D289" s="762" t="s">
        <v>1551</v>
      </c>
      <c r="E289" s="816">
        <v>9775.48</v>
      </c>
      <c r="F289" s="813"/>
      <c r="G289" s="815"/>
      <c r="H289" s="714"/>
      <c r="I289" s="714"/>
    </row>
    <row r="290" spans="1:9" ht="17.5" customHeight="1" thickBot="1" x14ac:dyDescent="0.4">
      <c r="A290" s="895"/>
      <c r="B290" s="82"/>
      <c r="C290" s="891"/>
      <c r="D290" s="762" t="s">
        <v>1522</v>
      </c>
      <c r="E290" s="816">
        <v>14754.9</v>
      </c>
      <c r="F290" s="813"/>
      <c r="G290" s="815"/>
      <c r="H290" s="714"/>
      <c r="I290" s="714"/>
    </row>
    <row r="291" spans="1:9" ht="31.15" customHeight="1" thickBot="1" x14ac:dyDescent="0.4">
      <c r="A291" s="817"/>
      <c r="B291" s="84"/>
      <c r="C291" s="887" t="s">
        <v>1552</v>
      </c>
      <c r="D291" s="756" t="s">
        <v>1464</v>
      </c>
      <c r="E291" s="754">
        <v>4781.25</v>
      </c>
      <c r="F291" s="818"/>
      <c r="G291" s="815"/>
      <c r="H291" s="714"/>
      <c r="I291" s="714"/>
    </row>
    <row r="292" spans="1:9" ht="12.65" customHeight="1" thickBot="1" x14ac:dyDescent="0.4">
      <c r="B292" s="84"/>
      <c r="C292" s="888"/>
      <c r="D292" s="699" t="s">
        <v>1371</v>
      </c>
      <c r="E292" s="754">
        <v>5287.5</v>
      </c>
      <c r="F292" s="762"/>
      <c r="G292" s="769"/>
      <c r="H292" s="714"/>
      <c r="I292" s="714"/>
    </row>
    <row r="293" spans="1:9" ht="15" thickBot="1" x14ac:dyDescent="0.4">
      <c r="B293" s="84"/>
      <c r="C293" s="889"/>
      <c r="D293" s="699" t="s">
        <v>989</v>
      </c>
      <c r="E293" s="410">
        <v>4725</v>
      </c>
      <c r="F293" s="754">
        <v>4725</v>
      </c>
      <c r="G293" s="769" t="s">
        <v>1006</v>
      </c>
      <c r="H293" s="714"/>
      <c r="I293" s="714"/>
    </row>
    <row r="294" spans="1:9" ht="58.5" thickBot="1" x14ac:dyDescent="0.4">
      <c r="B294" s="84"/>
      <c r="C294" s="819" t="s">
        <v>1045</v>
      </c>
      <c r="D294" s="699" t="s">
        <v>1553</v>
      </c>
      <c r="E294" s="410">
        <v>16659</v>
      </c>
      <c r="F294" s="754">
        <v>16659</v>
      </c>
      <c r="G294" s="769" t="s">
        <v>1554</v>
      </c>
      <c r="H294" s="714"/>
      <c r="I294" s="714"/>
    </row>
    <row r="295" spans="1:9" ht="44" thickBot="1" x14ac:dyDescent="0.4">
      <c r="B295" s="714"/>
      <c r="C295" s="761" t="s">
        <v>1555</v>
      </c>
      <c r="D295" s="699" t="s">
        <v>1531</v>
      </c>
      <c r="E295" s="410">
        <v>25000</v>
      </c>
      <c r="F295" s="700">
        <v>25000</v>
      </c>
      <c r="G295" s="769" t="s">
        <v>1556</v>
      </c>
      <c r="H295" s="714"/>
      <c r="I295" s="714"/>
    </row>
    <row r="296" spans="1:9" ht="15" thickBot="1" x14ac:dyDescent="0.4">
      <c r="B296" s="714"/>
      <c r="C296" s="887" t="s">
        <v>1557</v>
      </c>
      <c r="D296" s="699" t="s">
        <v>1558</v>
      </c>
      <c r="E296" s="410">
        <v>3656.25</v>
      </c>
      <c r="F296" s="757">
        <v>3656.25</v>
      </c>
      <c r="G296" s="769" t="s">
        <v>1006</v>
      </c>
      <c r="H296" s="714"/>
      <c r="I296" s="714"/>
    </row>
    <row r="297" spans="1:9" ht="15" thickBot="1" x14ac:dyDescent="0.4">
      <c r="B297" s="714"/>
      <c r="C297" s="890"/>
      <c r="D297" s="699" t="s">
        <v>1539</v>
      </c>
      <c r="E297" s="410">
        <v>6036.52</v>
      </c>
      <c r="F297" s="700"/>
      <c r="G297" s="769"/>
      <c r="H297" s="714"/>
      <c r="I297" s="714"/>
    </row>
    <row r="298" spans="1:9" ht="15" thickBot="1" x14ac:dyDescent="0.4">
      <c r="B298" s="714"/>
      <c r="C298" s="891"/>
      <c r="D298" s="699" t="s">
        <v>1559</v>
      </c>
      <c r="E298" s="410">
        <v>1700</v>
      </c>
      <c r="F298" s="700"/>
      <c r="G298" s="769"/>
      <c r="H298" s="714"/>
      <c r="I298" s="714"/>
    </row>
    <row r="299" spans="1:9" ht="15" thickBot="1" x14ac:dyDescent="0.4">
      <c r="B299" s="714"/>
      <c r="C299" s="892" t="s">
        <v>1560</v>
      </c>
      <c r="D299" s="699" t="s">
        <v>1534</v>
      </c>
      <c r="E299" s="410">
        <v>5166.8</v>
      </c>
      <c r="F299" s="754">
        <v>5166.8</v>
      </c>
      <c r="G299" s="769" t="s">
        <v>1006</v>
      </c>
      <c r="H299" s="714"/>
      <c r="I299" s="714"/>
    </row>
    <row r="300" spans="1:9" ht="15" thickBot="1" x14ac:dyDescent="0.4">
      <c r="B300" s="714"/>
      <c r="C300" s="890"/>
      <c r="D300" s="699" t="s">
        <v>1561</v>
      </c>
      <c r="E300" s="410">
        <v>7727.02</v>
      </c>
      <c r="F300" s="700"/>
      <c r="G300" s="769"/>
      <c r="H300" s="714"/>
      <c r="I300" s="714"/>
    </row>
    <row r="301" spans="1:9" ht="15" thickBot="1" x14ac:dyDescent="0.4">
      <c r="B301" s="714"/>
      <c r="C301" s="891"/>
      <c r="D301" s="699" t="s">
        <v>1562</v>
      </c>
      <c r="E301" s="410">
        <v>9150.0300000000007</v>
      </c>
      <c r="F301" s="743"/>
      <c r="G301" s="780"/>
      <c r="H301" s="714"/>
      <c r="I301" s="714"/>
    </row>
    <row r="302" spans="1:9" x14ac:dyDescent="0.35">
      <c r="B302" s="714"/>
      <c r="C302" s="820"/>
      <c r="D302" s="821"/>
      <c r="E302" s="822"/>
      <c r="F302" s="823"/>
      <c r="G302" s="778"/>
      <c r="H302" s="714"/>
      <c r="I302" s="714"/>
    </row>
  </sheetData>
  <mergeCells count="96">
    <mergeCell ref="C181:C182"/>
    <mergeCell ref="C178:C180"/>
    <mergeCell ref="G178:G180"/>
    <mergeCell ref="C113:C115"/>
    <mergeCell ref="G113:G115"/>
    <mergeCell ref="C124:C126"/>
    <mergeCell ref="D124:D126"/>
    <mergeCell ref="E124:E126"/>
    <mergeCell ref="G124:G126"/>
    <mergeCell ref="C147:C151"/>
    <mergeCell ref="C152:C153"/>
    <mergeCell ref="C154:C156"/>
    <mergeCell ref="G154:G156"/>
    <mergeCell ref="C158:C164"/>
    <mergeCell ref="G158:G164"/>
    <mergeCell ref="C133:C135"/>
    <mergeCell ref="I113:I115"/>
    <mergeCell ref="I103:I112"/>
    <mergeCell ref="C3:H3"/>
    <mergeCell ref="B6:H6"/>
    <mergeCell ref="B4:H4"/>
    <mergeCell ref="C9:H9"/>
    <mergeCell ref="C10:F10"/>
    <mergeCell ref="C12:D12"/>
    <mergeCell ref="C13:H13"/>
    <mergeCell ref="G29:G30"/>
    <mergeCell ref="H29:H30"/>
    <mergeCell ref="C44:C45"/>
    <mergeCell ref="C93:D93"/>
    <mergeCell ref="C94:E94"/>
    <mergeCell ref="C96:C102"/>
    <mergeCell ref="G96:G102"/>
    <mergeCell ref="I124:I126"/>
    <mergeCell ref="C116:C120"/>
    <mergeCell ref="G116:G120"/>
    <mergeCell ref="I116:I120"/>
    <mergeCell ref="C121:C123"/>
    <mergeCell ref="G121:G123"/>
    <mergeCell ref="I121:I123"/>
    <mergeCell ref="C219:C222"/>
    <mergeCell ref="C223:C225"/>
    <mergeCell ref="C183:C186"/>
    <mergeCell ref="G183:G186"/>
    <mergeCell ref="C187:C188"/>
    <mergeCell ref="C189:C190"/>
    <mergeCell ref="C192:C194"/>
    <mergeCell ref="G192:G194"/>
    <mergeCell ref="C216:C217"/>
    <mergeCell ref="G195:G197"/>
    <mergeCell ref="C198:C200"/>
    <mergeCell ref="C201:C203"/>
    <mergeCell ref="C204:C214"/>
    <mergeCell ref="G204:G214"/>
    <mergeCell ref="G216:G217"/>
    <mergeCell ref="C103:C112"/>
    <mergeCell ref="G103:G112"/>
    <mergeCell ref="C128:C130"/>
    <mergeCell ref="G128:G130"/>
    <mergeCell ref="C131:C132"/>
    <mergeCell ref="G131:G132"/>
    <mergeCell ref="G133:G135"/>
    <mergeCell ref="C136:C139"/>
    <mergeCell ref="G136:G139"/>
    <mergeCell ref="C140:C143"/>
    <mergeCell ref="G140:G143"/>
    <mergeCell ref="C144:C146"/>
    <mergeCell ref="C165:C166"/>
    <mergeCell ref="C167:C168"/>
    <mergeCell ref="G167:G168"/>
    <mergeCell ref="C171:C176"/>
    <mergeCell ref="G171:G176"/>
    <mergeCell ref="C226:C232"/>
    <mergeCell ref="C233:C237"/>
    <mergeCell ref="C267:C269"/>
    <mergeCell ref="C270:C272"/>
    <mergeCell ref="C274:C276"/>
    <mergeCell ref="C259:C263"/>
    <mergeCell ref="C264:C266"/>
    <mergeCell ref="C248:C250"/>
    <mergeCell ref="C256:C258"/>
    <mergeCell ref="C238:C240"/>
    <mergeCell ref="C241:C246"/>
    <mergeCell ref="C251:C253"/>
    <mergeCell ref="C277:C280"/>
    <mergeCell ref="D279:D280"/>
    <mergeCell ref="E279:E280"/>
    <mergeCell ref="F279:F280"/>
    <mergeCell ref="G279:G280"/>
    <mergeCell ref="C291:C293"/>
    <mergeCell ref="C296:C298"/>
    <mergeCell ref="C299:C301"/>
    <mergeCell ref="C282:C283"/>
    <mergeCell ref="A285:A287"/>
    <mergeCell ref="C285:C287"/>
    <mergeCell ref="A288:A290"/>
    <mergeCell ref="C288:C290"/>
  </mergeCells>
  <dataValidations count="2">
    <dataValidation type="whole" allowBlank="1" showInputMessage="1" showErrorMessage="1" sqref="E141:H141" xr:uid="{00000000-0002-0000-0200-000000000000}">
      <formula1>-999999999</formula1>
      <formula2>999999999</formula2>
    </dataValidation>
    <dataValidation type="list" allowBlank="1" showInputMessage="1" showErrorMessage="1" sqref="E145:H145" xr:uid="{00000000-0002-0000-0200-000001000000}">
      <formula1>$M$154:$M$155</formula1>
    </dataValidation>
  </dataValidations>
  <pageMargins left="0.2" right="0.21" top="0.17" bottom="0.17" header="0.17" footer="0.17"/>
  <pageSetup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77"/>
  <sheetViews>
    <sheetView zoomScaleNormal="100" workbookViewId="0">
      <selection activeCell="I12" sqref="I12"/>
    </sheetView>
    <sheetView topLeftCell="A46" workbookViewId="1"/>
  </sheetViews>
  <sheetFormatPr defaultColWidth="8.81640625" defaultRowHeight="14" x14ac:dyDescent="0.3"/>
  <cols>
    <col min="1" max="2" width="1.81640625" style="13" customWidth="1"/>
    <col min="3" max="3" width="42.7265625" style="13" customWidth="1"/>
    <col min="4" max="4" width="30.54296875" style="13" customWidth="1"/>
    <col min="5" max="5" width="22.81640625" style="13" customWidth="1"/>
    <col min="6" max="6" width="62.26953125" style="13" customWidth="1"/>
    <col min="7" max="7" width="3" style="13" customWidth="1"/>
    <col min="8" max="8" width="1.54296875" style="13" customWidth="1"/>
    <col min="9" max="16384" width="8.81640625" style="13"/>
  </cols>
  <sheetData>
    <row r="1" spans="2:9" ht="14.5" thickBot="1" x14ac:dyDescent="0.35"/>
    <row r="2" spans="2:9" ht="14.5" thickBot="1" x14ac:dyDescent="0.35">
      <c r="B2" s="95"/>
      <c r="C2" s="57"/>
      <c r="D2" s="57"/>
      <c r="E2" s="57"/>
      <c r="F2" s="57"/>
      <c r="G2" s="58"/>
    </row>
    <row r="3" spans="2:9" ht="20.5" thickBot="1" x14ac:dyDescent="0.45">
      <c r="B3" s="96"/>
      <c r="C3" s="868" t="s">
        <v>222</v>
      </c>
      <c r="D3" s="869"/>
      <c r="E3" s="869"/>
      <c r="F3" s="870"/>
      <c r="G3" s="50"/>
    </row>
    <row r="4" spans="2:9" x14ac:dyDescent="0.3">
      <c r="B4" s="933"/>
      <c r="C4" s="934"/>
      <c r="D4" s="934"/>
      <c r="E4" s="934"/>
      <c r="F4" s="934"/>
      <c r="G4" s="50"/>
    </row>
    <row r="5" spans="2:9" x14ac:dyDescent="0.3">
      <c r="B5" s="51"/>
      <c r="C5" s="991"/>
      <c r="D5" s="991"/>
      <c r="E5" s="991"/>
      <c r="F5" s="991"/>
      <c r="G5" s="50"/>
    </row>
    <row r="6" spans="2:9" x14ac:dyDescent="0.3">
      <c r="B6" s="51"/>
      <c r="C6" s="52"/>
      <c r="D6" s="53"/>
      <c r="E6" s="52"/>
      <c r="F6" s="53"/>
      <c r="G6" s="50"/>
    </row>
    <row r="7" spans="2:9" x14ac:dyDescent="0.3">
      <c r="B7" s="51"/>
      <c r="C7" s="938" t="s">
        <v>233</v>
      </c>
      <c r="D7" s="938"/>
      <c r="E7" s="54"/>
      <c r="F7" s="53"/>
      <c r="G7" s="50"/>
    </row>
    <row r="8" spans="2:9" ht="14.5" thickBot="1" x14ac:dyDescent="0.35">
      <c r="B8" s="51"/>
      <c r="C8" s="961" t="s">
        <v>314</v>
      </c>
      <c r="D8" s="961"/>
      <c r="E8" s="961"/>
      <c r="F8" s="961"/>
      <c r="G8" s="50"/>
    </row>
    <row r="9" spans="2:9" ht="14.5" thickBot="1" x14ac:dyDescent="0.35">
      <c r="B9" s="51"/>
      <c r="C9" s="27" t="s">
        <v>235</v>
      </c>
      <c r="D9" s="28" t="s">
        <v>234</v>
      </c>
      <c r="E9" s="992" t="s">
        <v>282</v>
      </c>
      <c r="F9" s="993"/>
      <c r="G9" s="50"/>
    </row>
    <row r="10" spans="2:9" ht="14.5" thickBot="1" x14ac:dyDescent="0.35">
      <c r="B10" s="51"/>
      <c r="C10" s="983" t="s">
        <v>430</v>
      </c>
      <c r="D10" s="984"/>
      <c r="E10" s="983"/>
      <c r="F10" s="983"/>
      <c r="G10" s="50"/>
    </row>
    <row r="11" spans="2:9" ht="79.900000000000006" customHeight="1" x14ac:dyDescent="0.3">
      <c r="B11" s="51"/>
      <c r="C11" s="981" t="s">
        <v>429</v>
      </c>
      <c r="D11" s="973" t="s">
        <v>428</v>
      </c>
      <c r="E11" s="977" t="s">
        <v>894</v>
      </c>
      <c r="F11" s="977"/>
      <c r="G11" s="50"/>
      <c r="H11" s="908"/>
      <c r="I11" s="161"/>
    </row>
    <row r="12" spans="2:9" ht="83.25" customHeight="1" x14ac:dyDescent="0.3">
      <c r="B12" s="51"/>
      <c r="C12" s="982"/>
      <c r="D12" s="973"/>
      <c r="E12" s="978" t="s">
        <v>919</v>
      </c>
      <c r="F12" s="978"/>
      <c r="G12" s="50"/>
      <c r="H12" s="909"/>
      <c r="I12" s="161"/>
    </row>
    <row r="13" spans="2:9" ht="104.5" customHeight="1" x14ac:dyDescent="0.3">
      <c r="B13" s="51"/>
      <c r="C13" s="995"/>
      <c r="D13" s="973"/>
      <c r="E13" s="978" t="s">
        <v>1165</v>
      </c>
      <c r="F13" s="978"/>
      <c r="G13" s="50"/>
      <c r="H13" s="909"/>
      <c r="I13" s="161"/>
    </row>
    <row r="14" spans="2:9" ht="78" customHeight="1" x14ac:dyDescent="0.3">
      <c r="B14" s="51"/>
      <c r="C14" s="995"/>
      <c r="D14" s="973"/>
      <c r="E14" s="978" t="s">
        <v>1166</v>
      </c>
      <c r="F14" s="978"/>
      <c r="G14" s="50"/>
      <c r="H14" s="909"/>
      <c r="I14" s="161"/>
    </row>
    <row r="15" spans="2:9" ht="51" customHeight="1" x14ac:dyDescent="0.3">
      <c r="B15" s="51"/>
      <c r="C15" s="995"/>
      <c r="D15" s="973"/>
      <c r="E15" s="979" t="s">
        <v>411</v>
      </c>
      <c r="F15" s="979"/>
      <c r="G15" s="50"/>
      <c r="H15" s="976"/>
      <c r="I15" s="161"/>
    </row>
    <row r="16" spans="2:9" ht="64.900000000000006" customHeight="1" x14ac:dyDescent="0.3">
      <c r="B16" s="51"/>
      <c r="C16" s="996"/>
      <c r="D16" s="973"/>
      <c r="E16" s="994" t="s">
        <v>924</v>
      </c>
      <c r="F16" s="994"/>
      <c r="G16" s="50"/>
      <c r="H16" s="353"/>
      <c r="I16" s="161"/>
    </row>
    <row r="17" spans="2:9" ht="19.149999999999999" customHeight="1" thickBot="1" x14ac:dyDescent="0.35">
      <c r="B17" s="51"/>
      <c r="C17" s="985" t="s">
        <v>431</v>
      </c>
      <c r="D17" s="986"/>
      <c r="E17" s="986"/>
      <c r="F17" s="986"/>
      <c r="G17" s="50"/>
      <c r="H17" s="155"/>
      <c r="I17" s="161"/>
    </row>
    <row r="18" spans="2:9" ht="103.5" customHeight="1" thickBot="1" x14ac:dyDescent="0.35">
      <c r="B18" s="51"/>
      <c r="C18" s="344" t="s">
        <v>432</v>
      </c>
      <c r="D18" s="184" t="s">
        <v>428</v>
      </c>
      <c r="E18" s="987" t="s">
        <v>902</v>
      </c>
      <c r="F18" s="988"/>
      <c r="G18" s="50"/>
      <c r="H18" s="155"/>
      <c r="I18" s="161"/>
    </row>
    <row r="19" spans="2:9" ht="93" customHeight="1" thickBot="1" x14ac:dyDescent="0.35">
      <c r="B19" s="51"/>
      <c r="C19" s="345" t="s">
        <v>433</v>
      </c>
      <c r="D19" s="182" t="s">
        <v>428</v>
      </c>
      <c r="E19" s="989" t="s">
        <v>434</v>
      </c>
      <c r="F19" s="990"/>
      <c r="G19" s="50"/>
      <c r="H19" s="155"/>
      <c r="I19" s="161"/>
    </row>
    <row r="20" spans="2:9" ht="22.9" customHeight="1" x14ac:dyDescent="0.3">
      <c r="B20" s="51"/>
      <c r="C20" s="968" t="s">
        <v>435</v>
      </c>
      <c r="D20" s="969"/>
      <c r="E20" s="969"/>
      <c r="F20" s="969"/>
      <c r="G20" s="50"/>
      <c r="H20" s="155"/>
      <c r="I20" s="161"/>
    </row>
    <row r="21" spans="2:9" ht="49.9" customHeight="1" x14ac:dyDescent="0.3">
      <c r="B21" s="51"/>
      <c r="C21" s="970" t="s">
        <v>436</v>
      </c>
      <c r="D21" s="973" t="s">
        <v>437</v>
      </c>
      <c r="E21" s="980" t="s">
        <v>412</v>
      </c>
      <c r="F21" s="980"/>
      <c r="G21" s="50"/>
      <c r="I21" s="161"/>
    </row>
    <row r="22" spans="2:9" ht="153.65" customHeight="1" x14ac:dyDescent="0.3">
      <c r="B22" s="51"/>
      <c r="C22" s="971"/>
      <c r="D22" s="973"/>
      <c r="E22" s="980" t="s">
        <v>1155</v>
      </c>
      <c r="F22" s="980"/>
      <c r="G22" s="50"/>
      <c r="I22" s="161"/>
    </row>
    <row r="23" spans="2:9" ht="36.65" customHeight="1" x14ac:dyDescent="0.3">
      <c r="B23" s="51"/>
      <c r="C23" s="971"/>
      <c r="D23" s="973"/>
      <c r="E23" s="980" t="s">
        <v>419</v>
      </c>
      <c r="F23" s="980"/>
      <c r="G23" s="50"/>
    </row>
    <row r="24" spans="2:9" ht="51" customHeight="1" x14ac:dyDescent="0.3">
      <c r="B24" s="51"/>
      <c r="C24" s="972"/>
      <c r="D24" s="973"/>
      <c r="E24" s="974" t="s">
        <v>903</v>
      </c>
      <c r="F24" s="975"/>
      <c r="G24" s="50"/>
    </row>
    <row r="25" spans="2:9" ht="56.5" customHeight="1" x14ac:dyDescent="0.3">
      <c r="B25" s="51"/>
      <c r="C25" s="156" t="s">
        <v>438</v>
      </c>
      <c r="D25" s="165" t="s">
        <v>428</v>
      </c>
      <c r="E25" s="974" t="s">
        <v>439</v>
      </c>
      <c r="F25" s="975"/>
      <c r="G25" s="50"/>
    </row>
    <row r="26" spans="2:9" ht="48.65" customHeight="1" x14ac:dyDescent="0.3">
      <c r="B26" s="51"/>
      <c r="C26" s="972" t="s">
        <v>440</v>
      </c>
      <c r="D26" s="998" t="s">
        <v>428</v>
      </c>
      <c r="E26" s="997" t="s">
        <v>413</v>
      </c>
      <c r="F26" s="997"/>
      <c r="G26" s="50"/>
    </row>
    <row r="27" spans="2:9" ht="81.75" customHeight="1" x14ac:dyDescent="0.3">
      <c r="B27" s="51"/>
      <c r="C27" s="1001"/>
      <c r="D27" s="998"/>
      <c r="E27" s="997" t="s">
        <v>414</v>
      </c>
      <c r="F27" s="997"/>
      <c r="G27" s="50"/>
    </row>
    <row r="28" spans="2:9" ht="64.150000000000006" customHeight="1" x14ac:dyDescent="0.3">
      <c r="B28" s="51"/>
      <c r="C28" s="1001"/>
      <c r="D28" s="998"/>
      <c r="E28" s="997" t="s">
        <v>417</v>
      </c>
      <c r="F28" s="997"/>
      <c r="G28" s="50"/>
    </row>
    <row r="29" spans="2:9" ht="25.9" customHeight="1" x14ac:dyDescent="0.3">
      <c r="B29" s="51"/>
      <c r="C29" s="1001"/>
      <c r="D29" s="998"/>
      <c r="E29" s="997" t="s">
        <v>415</v>
      </c>
      <c r="F29" s="997"/>
      <c r="G29" s="50"/>
    </row>
    <row r="30" spans="2:9" ht="34.9" customHeight="1" x14ac:dyDescent="0.3">
      <c r="B30" s="51"/>
      <c r="C30" s="1001"/>
      <c r="D30" s="998"/>
      <c r="E30" s="997" t="s">
        <v>416</v>
      </c>
      <c r="F30" s="997"/>
      <c r="G30" s="50"/>
    </row>
    <row r="31" spans="2:9" ht="19.899999999999999" customHeight="1" x14ac:dyDescent="0.3">
      <c r="B31" s="51"/>
      <c r="C31" s="999" t="s">
        <v>441</v>
      </c>
      <c r="D31" s="1000"/>
      <c r="E31" s="1000"/>
      <c r="F31" s="1000"/>
      <c r="G31" s="50"/>
    </row>
    <row r="32" spans="2:9" ht="40.15" customHeight="1" x14ac:dyDescent="0.3">
      <c r="B32" s="51"/>
      <c r="C32" s="167" t="s">
        <v>442</v>
      </c>
      <c r="D32" s="168" t="s">
        <v>428</v>
      </c>
      <c r="E32" s="1004" t="s">
        <v>1157</v>
      </c>
      <c r="F32" s="1004"/>
      <c r="G32" s="50"/>
    </row>
    <row r="33" spans="2:7" ht="46.9" customHeight="1" x14ac:dyDescent="0.3">
      <c r="B33" s="51"/>
      <c r="C33" s="144" t="s">
        <v>443</v>
      </c>
      <c r="D33" s="169" t="s">
        <v>437</v>
      </c>
      <c r="E33" s="1004" t="s">
        <v>532</v>
      </c>
      <c r="F33" s="1004"/>
      <c r="G33" s="50"/>
    </row>
    <row r="34" spans="2:7" ht="31.9" customHeight="1" x14ac:dyDescent="0.3">
      <c r="B34" s="51"/>
      <c r="C34" s="167" t="s">
        <v>444</v>
      </c>
      <c r="D34" s="168" t="s">
        <v>428</v>
      </c>
      <c r="E34" s="1004" t="s">
        <v>1158</v>
      </c>
      <c r="F34" s="1004"/>
      <c r="G34" s="50"/>
    </row>
    <row r="35" spans="2:7" ht="107.5" customHeight="1" x14ac:dyDescent="0.3">
      <c r="B35" s="51"/>
      <c r="C35" s="1004" t="s">
        <v>1167</v>
      </c>
      <c r="D35" s="1009" t="s">
        <v>437</v>
      </c>
      <c r="E35" s="1005" t="s">
        <v>904</v>
      </c>
      <c r="F35" s="1004"/>
      <c r="G35" s="50"/>
    </row>
    <row r="36" spans="2:7" ht="106.9" customHeight="1" x14ac:dyDescent="0.3">
      <c r="B36" s="51"/>
      <c r="C36" s="1004"/>
      <c r="D36" s="1009"/>
      <c r="E36" s="1005" t="s">
        <v>905</v>
      </c>
      <c r="F36" s="1004"/>
      <c r="G36" s="50"/>
    </row>
    <row r="37" spans="2:7" ht="55.15" customHeight="1" x14ac:dyDescent="0.3">
      <c r="B37" s="51"/>
      <c r="C37" s="1004"/>
      <c r="D37" s="1009"/>
      <c r="E37" s="1005" t="s">
        <v>418</v>
      </c>
      <c r="F37" s="1004"/>
      <c r="G37" s="50"/>
    </row>
    <row r="38" spans="2:7" ht="115.15" customHeight="1" x14ac:dyDescent="0.3">
      <c r="B38" s="51"/>
      <c r="C38" s="1004"/>
      <c r="D38" s="1009"/>
      <c r="E38" s="1008" t="s">
        <v>918</v>
      </c>
      <c r="F38" s="1008"/>
      <c r="G38" s="50"/>
    </row>
    <row r="39" spans="2:7" ht="46.9" customHeight="1" x14ac:dyDescent="0.3">
      <c r="B39" s="388"/>
      <c r="C39" s="1004"/>
      <c r="D39" s="1009"/>
      <c r="E39" s="1008" t="s">
        <v>1156</v>
      </c>
      <c r="F39" s="1008"/>
      <c r="G39" s="387"/>
    </row>
    <row r="40" spans="2:7" x14ac:dyDescent="0.3">
      <c r="B40" s="51"/>
      <c r="C40" s="53"/>
      <c r="D40" s="53"/>
      <c r="E40" s="53"/>
      <c r="F40" s="53"/>
      <c r="G40" s="50"/>
    </row>
    <row r="41" spans="2:7" x14ac:dyDescent="0.3">
      <c r="B41" s="51"/>
      <c r="C41" s="1006" t="s">
        <v>265</v>
      </c>
      <c r="D41" s="1006"/>
      <c r="E41" s="1006"/>
      <c r="F41" s="1006"/>
      <c r="G41" s="50"/>
    </row>
    <row r="42" spans="2:7" ht="14.5" thickBot="1" x14ac:dyDescent="0.35">
      <c r="B42" s="51"/>
      <c r="C42" s="1007" t="s">
        <v>280</v>
      </c>
      <c r="D42" s="1007"/>
      <c r="E42" s="1007"/>
      <c r="F42" s="1007"/>
      <c r="G42" s="50"/>
    </row>
    <row r="43" spans="2:7" ht="14.5" thickBot="1" x14ac:dyDescent="0.35">
      <c r="B43" s="51"/>
      <c r="C43" s="452" t="s">
        <v>235</v>
      </c>
      <c r="D43" s="160" t="s">
        <v>234</v>
      </c>
      <c r="E43" s="965" t="s">
        <v>282</v>
      </c>
      <c r="F43" s="966"/>
      <c r="G43" s="50"/>
    </row>
    <row r="44" spans="2:7" ht="102" customHeight="1" x14ac:dyDescent="0.3">
      <c r="B44" s="51"/>
      <c r="C44" s="449" t="s">
        <v>893</v>
      </c>
      <c r="D44" s="453" t="s">
        <v>445</v>
      </c>
      <c r="E44" s="1002" t="s">
        <v>424</v>
      </c>
      <c r="F44" s="1003"/>
      <c r="G44" s="50"/>
    </row>
    <row r="45" spans="2:7" ht="42.65" customHeight="1" thickBot="1" x14ac:dyDescent="0.35">
      <c r="B45" s="51"/>
      <c r="C45" s="454" t="s">
        <v>422</v>
      </c>
      <c r="D45" s="455" t="s">
        <v>428</v>
      </c>
      <c r="E45" s="962" t="s">
        <v>425</v>
      </c>
      <c r="F45" s="963"/>
      <c r="G45" s="50"/>
    </row>
    <row r="46" spans="2:7" x14ac:dyDescent="0.3">
      <c r="B46" s="51"/>
      <c r="C46" s="53"/>
      <c r="D46" s="53"/>
      <c r="E46" s="53"/>
      <c r="F46" s="53"/>
      <c r="G46" s="50"/>
    </row>
    <row r="47" spans="2:7" x14ac:dyDescent="0.3">
      <c r="B47" s="51"/>
      <c r="C47" s="53"/>
      <c r="D47" s="53"/>
      <c r="E47" s="53"/>
      <c r="F47" s="53"/>
      <c r="G47" s="50"/>
    </row>
    <row r="48" spans="2:7" ht="31.5" customHeight="1" x14ac:dyDescent="0.3">
      <c r="B48" s="51"/>
      <c r="C48" s="967" t="s">
        <v>264</v>
      </c>
      <c r="D48" s="967"/>
      <c r="E48" s="967"/>
      <c r="F48" s="967"/>
      <c r="G48" s="50"/>
    </row>
    <row r="49" spans="2:7" ht="14.5" thickBot="1" x14ac:dyDescent="0.35">
      <c r="B49" s="51"/>
      <c r="C49" s="961" t="s">
        <v>283</v>
      </c>
      <c r="D49" s="961"/>
      <c r="E49" s="964"/>
      <c r="F49" s="964"/>
      <c r="G49" s="50"/>
    </row>
    <row r="50" spans="2:7" ht="100" customHeight="1" thickBot="1" x14ac:dyDescent="0.35">
      <c r="B50" s="51"/>
      <c r="C50" s="958" t="s">
        <v>1168</v>
      </c>
      <c r="D50" s="959"/>
      <c r="E50" s="959"/>
      <c r="F50" s="960"/>
      <c r="G50" s="50"/>
    </row>
    <row r="51" spans="2:7" x14ac:dyDescent="0.3">
      <c r="B51" s="51"/>
      <c r="C51" s="53"/>
      <c r="D51" s="53"/>
      <c r="E51" s="53"/>
      <c r="F51" s="53"/>
      <c r="G51" s="50"/>
    </row>
    <row r="52" spans="2:7" x14ac:dyDescent="0.3">
      <c r="B52" s="51"/>
      <c r="C52" s="53"/>
      <c r="D52" s="53"/>
      <c r="E52" s="53"/>
      <c r="F52" s="53"/>
      <c r="G52" s="50"/>
    </row>
    <row r="53" spans="2:7" x14ac:dyDescent="0.3">
      <c r="B53" s="51"/>
      <c r="C53" s="53"/>
      <c r="D53" s="53"/>
      <c r="E53" s="53"/>
      <c r="F53" s="53"/>
      <c r="G53" s="50"/>
    </row>
    <row r="54" spans="2:7" ht="14.5" thickBot="1" x14ac:dyDescent="0.35">
      <c r="B54" s="163"/>
      <c r="C54" s="48"/>
      <c r="D54" s="48"/>
      <c r="E54" s="48"/>
      <c r="F54" s="48"/>
      <c r="G54" s="65"/>
    </row>
    <row r="55" spans="2:7" x14ac:dyDescent="0.3">
      <c r="B55" s="7"/>
      <c r="C55" s="7"/>
      <c r="D55" s="7"/>
      <c r="E55" s="7"/>
      <c r="F55" s="7"/>
      <c r="G55" s="7"/>
    </row>
    <row r="56" spans="2:7" x14ac:dyDescent="0.3">
      <c r="B56" s="7"/>
      <c r="C56" s="7"/>
      <c r="D56" s="7"/>
      <c r="E56" s="7"/>
      <c r="F56" s="7"/>
      <c r="G56" s="7"/>
    </row>
    <row r="57" spans="2:7" x14ac:dyDescent="0.3">
      <c r="B57" s="7"/>
      <c r="C57" s="7"/>
      <c r="D57" s="7"/>
      <c r="E57" s="7"/>
      <c r="F57" s="7"/>
      <c r="G57" s="7"/>
    </row>
    <row r="58" spans="2:7" x14ac:dyDescent="0.3">
      <c r="B58" s="7"/>
      <c r="C58" s="7"/>
      <c r="D58" s="7"/>
      <c r="E58" s="7"/>
      <c r="F58" s="164"/>
      <c r="G58" s="7"/>
    </row>
    <row r="59" spans="2:7" x14ac:dyDescent="0.3">
      <c r="B59" s="7"/>
      <c r="C59" s="7"/>
      <c r="D59" s="7"/>
      <c r="E59" s="7"/>
      <c r="F59" s="7"/>
      <c r="G59" s="7"/>
    </row>
    <row r="60" spans="2:7" x14ac:dyDescent="0.3">
      <c r="B60" s="7"/>
      <c r="C60" s="7"/>
      <c r="D60" s="7"/>
      <c r="E60" s="7"/>
      <c r="F60" s="7"/>
      <c r="G60" s="7"/>
    </row>
    <row r="61" spans="2:7" x14ac:dyDescent="0.3">
      <c r="B61" s="7"/>
      <c r="C61" s="956"/>
      <c r="D61" s="956"/>
      <c r="E61" s="16"/>
      <c r="F61" s="7"/>
      <c r="G61" s="7"/>
    </row>
    <row r="62" spans="2:7" x14ac:dyDescent="0.3">
      <c r="B62" s="7"/>
      <c r="C62" s="956"/>
      <c r="D62" s="956"/>
      <c r="E62" s="16"/>
      <c r="F62" s="7"/>
      <c r="G62" s="7"/>
    </row>
    <row r="63" spans="2:7" x14ac:dyDescent="0.3">
      <c r="B63" s="7"/>
      <c r="C63" s="957"/>
      <c r="D63" s="957"/>
      <c r="E63" s="957"/>
      <c r="F63" s="957"/>
      <c r="G63" s="7"/>
    </row>
    <row r="64" spans="2:7" x14ac:dyDescent="0.3">
      <c r="B64" s="7"/>
      <c r="C64" s="955"/>
      <c r="D64" s="955"/>
      <c r="E64" s="881"/>
      <c r="F64" s="881"/>
      <c r="G64" s="7"/>
    </row>
    <row r="65" spans="2:7" x14ac:dyDescent="0.3">
      <c r="B65" s="7"/>
      <c r="C65" s="955"/>
      <c r="D65" s="955"/>
      <c r="E65" s="880"/>
      <c r="F65" s="880"/>
      <c r="G65" s="7"/>
    </row>
    <row r="66" spans="2:7" x14ac:dyDescent="0.3">
      <c r="B66" s="7"/>
      <c r="C66" s="7"/>
      <c r="D66" s="7"/>
      <c r="E66" s="7"/>
      <c r="F66" s="7"/>
      <c r="G66" s="7"/>
    </row>
    <row r="67" spans="2:7" x14ac:dyDescent="0.3">
      <c r="B67" s="7"/>
      <c r="C67" s="956"/>
      <c r="D67" s="956"/>
      <c r="E67" s="16"/>
      <c r="F67" s="7"/>
      <c r="G67" s="7"/>
    </row>
    <row r="68" spans="2:7" x14ac:dyDescent="0.3">
      <c r="B68" s="7"/>
      <c r="C68" s="956"/>
      <c r="D68" s="956"/>
      <c r="E68" s="878"/>
      <c r="F68" s="878"/>
      <c r="G68" s="7"/>
    </row>
    <row r="69" spans="2:7" x14ac:dyDescent="0.3">
      <c r="B69" s="7"/>
      <c r="C69" s="16"/>
      <c r="D69" s="16"/>
      <c r="E69" s="16"/>
      <c r="F69" s="16"/>
      <c r="G69" s="7"/>
    </row>
    <row r="70" spans="2:7" x14ac:dyDescent="0.3">
      <c r="B70" s="7"/>
      <c r="C70" s="955"/>
      <c r="D70" s="955"/>
      <c r="E70" s="881"/>
      <c r="F70" s="881"/>
      <c r="G70" s="7"/>
    </row>
    <row r="71" spans="2:7" x14ac:dyDescent="0.3">
      <c r="B71" s="7"/>
      <c r="C71" s="955"/>
      <c r="D71" s="955"/>
      <c r="E71" s="880"/>
      <c r="F71" s="880"/>
      <c r="G71" s="7"/>
    </row>
    <row r="72" spans="2:7" x14ac:dyDescent="0.3">
      <c r="B72" s="7"/>
      <c r="C72" s="7"/>
      <c r="D72" s="7"/>
      <c r="E72" s="7"/>
      <c r="F72" s="7"/>
      <c r="G72" s="7"/>
    </row>
    <row r="73" spans="2:7" x14ac:dyDescent="0.3">
      <c r="B73" s="7"/>
      <c r="C73" s="956"/>
      <c r="D73" s="956"/>
      <c r="E73" s="7"/>
      <c r="F73" s="7"/>
      <c r="G73" s="7"/>
    </row>
    <row r="74" spans="2:7" x14ac:dyDescent="0.3">
      <c r="B74" s="7"/>
      <c r="C74" s="956"/>
      <c r="D74" s="956"/>
      <c r="E74" s="880"/>
      <c r="F74" s="880"/>
      <c r="G74" s="7"/>
    </row>
    <row r="75" spans="2:7" x14ac:dyDescent="0.3">
      <c r="B75" s="7"/>
      <c r="C75" s="955"/>
      <c r="D75" s="955"/>
      <c r="E75" s="880"/>
      <c r="F75" s="880"/>
      <c r="G75" s="7"/>
    </row>
    <row r="76" spans="2:7" x14ac:dyDescent="0.3">
      <c r="B76" s="7"/>
      <c r="C76" s="22"/>
      <c r="D76" s="7"/>
      <c r="E76" s="22"/>
      <c r="F76" s="7"/>
      <c r="G76" s="7"/>
    </row>
    <row r="77" spans="2:7" x14ac:dyDescent="0.3">
      <c r="B77" s="7"/>
      <c r="C77" s="22"/>
      <c r="D77" s="22"/>
      <c r="E77" s="22"/>
      <c r="F77" s="22"/>
      <c r="G77" s="6"/>
    </row>
  </sheetData>
  <mergeCells count="74">
    <mergeCell ref="E44:F44"/>
    <mergeCell ref="E32:F32"/>
    <mergeCell ref="E33:F33"/>
    <mergeCell ref="E34:F34"/>
    <mergeCell ref="E36:F36"/>
    <mergeCell ref="E37:F37"/>
    <mergeCell ref="E35:F35"/>
    <mergeCell ref="C41:F41"/>
    <mergeCell ref="C42:F42"/>
    <mergeCell ref="E38:F38"/>
    <mergeCell ref="E39:F39"/>
    <mergeCell ref="D35:D39"/>
    <mergeCell ref="C35:C39"/>
    <mergeCell ref="E30:F30"/>
    <mergeCell ref="D26:D30"/>
    <mergeCell ref="C31:F31"/>
    <mergeCell ref="C26:C30"/>
    <mergeCell ref="E26:F26"/>
    <mergeCell ref="E27:F27"/>
    <mergeCell ref="E28:F28"/>
    <mergeCell ref="E29:F29"/>
    <mergeCell ref="C10:F10"/>
    <mergeCell ref="C17:F17"/>
    <mergeCell ref="E18:F18"/>
    <mergeCell ref="E19:F19"/>
    <mergeCell ref="B4:F4"/>
    <mergeCell ref="C5:F5"/>
    <mergeCell ref="C7:D7"/>
    <mergeCell ref="C8:F8"/>
    <mergeCell ref="E9:F9"/>
    <mergeCell ref="E16:F16"/>
    <mergeCell ref="D11:D16"/>
    <mergeCell ref="C13:C16"/>
    <mergeCell ref="C20:F20"/>
    <mergeCell ref="C21:C24"/>
    <mergeCell ref="D21:D24"/>
    <mergeCell ref="E25:F25"/>
    <mergeCell ref="H11:H15"/>
    <mergeCell ref="E11:F11"/>
    <mergeCell ref="E12:F12"/>
    <mergeCell ref="E13:F13"/>
    <mergeCell ref="E14:F14"/>
    <mergeCell ref="E15:F15"/>
    <mergeCell ref="E21:F21"/>
    <mergeCell ref="E22:F22"/>
    <mergeCell ref="E23:F23"/>
    <mergeCell ref="E24:F24"/>
    <mergeCell ref="C11:C12"/>
    <mergeCell ref="C3:F3"/>
    <mergeCell ref="C73:D73"/>
    <mergeCell ref="C74:D74"/>
    <mergeCell ref="E74:F74"/>
    <mergeCell ref="C68:D68"/>
    <mergeCell ref="E68:F68"/>
    <mergeCell ref="C70:D70"/>
    <mergeCell ref="E70:F70"/>
    <mergeCell ref="C50:F50"/>
    <mergeCell ref="C49:D49"/>
    <mergeCell ref="E64:F64"/>
    <mergeCell ref="C65:D65"/>
    <mergeCell ref="E45:F45"/>
    <mergeCell ref="E49:F49"/>
    <mergeCell ref="E43:F43"/>
    <mergeCell ref="C48:F48"/>
    <mergeCell ref="C75:D75"/>
    <mergeCell ref="E75:F75"/>
    <mergeCell ref="C71:D71"/>
    <mergeCell ref="E71:F71"/>
    <mergeCell ref="C61:D61"/>
    <mergeCell ref="C62:D62"/>
    <mergeCell ref="E65:F65"/>
    <mergeCell ref="C67:D67"/>
    <mergeCell ref="C63:F63"/>
    <mergeCell ref="C64:D64"/>
  </mergeCells>
  <dataValidations count="2">
    <dataValidation type="whole" allowBlank="1" showInputMessage="1" showErrorMessage="1" sqref="E70 E64" xr:uid="{00000000-0002-0000-0300-000000000000}">
      <formula1>-999999999</formula1>
      <formula2>999999999</formula2>
    </dataValidation>
    <dataValidation type="list" allowBlank="1" showInputMessage="1" showErrorMessage="1" sqref="E74" xr:uid="{00000000-0002-0000-0300-000001000000}">
      <formula1>#REF!</formula1>
    </dataValidation>
  </dataValidations>
  <pageMargins left="0.25" right="0.25" top="0.17" bottom="0.17" header="0.17" footer="0.17"/>
  <pageSetup scale="6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22"/>
  <sheetViews>
    <sheetView tabSelected="1" topLeftCell="A88" zoomScale="110" zoomScaleNormal="110" workbookViewId="0">
      <selection activeCell="F91" sqref="F91:G93"/>
    </sheetView>
    <sheetView topLeftCell="A252" zoomScale="76" zoomScaleNormal="76" workbookViewId="1">
      <selection activeCell="E259" sqref="E259"/>
    </sheetView>
  </sheetViews>
  <sheetFormatPr defaultColWidth="8.81640625" defaultRowHeight="14" x14ac:dyDescent="0.3"/>
  <cols>
    <col min="1" max="1" width="2.1796875" style="13" customWidth="1"/>
    <col min="2" max="2" width="2.26953125" style="13" customWidth="1"/>
    <col min="3" max="3" width="22.54296875" style="12" customWidth="1"/>
    <col min="4" max="4" width="15.54296875" style="13" customWidth="1"/>
    <col min="5" max="5" width="15.26953125" style="13" customWidth="1"/>
    <col min="6" max="6" width="18.81640625" style="13" customWidth="1"/>
    <col min="7" max="7" width="14.26953125" style="13" customWidth="1"/>
    <col min="8" max="8" width="107.54296875" style="13" customWidth="1"/>
    <col min="9" max="9" width="13.81640625" style="13" customWidth="1"/>
    <col min="10" max="10" width="2.7265625" style="13" customWidth="1"/>
    <col min="11" max="11" width="2" style="13" customWidth="1"/>
    <col min="12" max="12" width="9.26953125" style="13" customWidth="1"/>
    <col min="13" max="13" width="24" style="13" customWidth="1"/>
    <col min="14" max="16384" width="8.81640625" style="13"/>
  </cols>
  <sheetData>
    <row r="1" spans="2:28" ht="14.5" thickBot="1" x14ac:dyDescent="0.35">
      <c r="H1" s="23"/>
      <c r="I1" s="23"/>
      <c r="L1" s="23"/>
      <c r="M1" s="23"/>
      <c r="N1" s="23"/>
      <c r="O1" s="23"/>
      <c r="P1" s="23"/>
      <c r="Q1" s="23"/>
      <c r="R1" s="23"/>
      <c r="S1" s="23"/>
      <c r="T1" s="23"/>
      <c r="U1" s="23"/>
      <c r="V1" s="23"/>
      <c r="W1" s="23"/>
      <c r="X1" s="23"/>
      <c r="Y1" s="23"/>
      <c r="Z1" s="23"/>
      <c r="AA1" s="23"/>
      <c r="AB1" s="23"/>
    </row>
    <row r="2" spans="2:28" ht="14.5" thickBot="1" x14ac:dyDescent="0.35">
      <c r="B2" s="32"/>
      <c r="C2" s="33"/>
      <c r="D2" s="34"/>
      <c r="E2" s="34"/>
      <c r="F2" s="34"/>
      <c r="G2" s="34"/>
      <c r="H2" s="172"/>
      <c r="I2" s="172"/>
      <c r="J2" s="35"/>
      <c r="L2" s="23"/>
      <c r="M2" s="23"/>
      <c r="N2" s="23"/>
      <c r="O2" s="23"/>
      <c r="P2" s="23"/>
      <c r="Q2" s="23"/>
      <c r="R2" s="23"/>
      <c r="S2" s="23"/>
      <c r="T2" s="23"/>
      <c r="U2" s="23"/>
      <c r="V2" s="23"/>
      <c r="W2" s="23"/>
      <c r="X2" s="23"/>
      <c r="Y2" s="23"/>
      <c r="Z2" s="23"/>
      <c r="AA2" s="23"/>
      <c r="AB2" s="23"/>
    </row>
    <row r="3" spans="2:28" ht="20.5" thickBot="1" x14ac:dyDescent="0.45">
      <c r="B3" s="96"/>
      <c r="C3" s="868" t="s">
        <v>261</v>
      </c>
      <c r="D3" s="869"/>
      <c r="E3" s="869"/>
      <c r="F3" s="869"/>
      <c r="G3" s="869"/>
      <c r="H3" s="869"/>
      <c r="I3" s="870"/>
      <c r="J3" s="83"/>
      <c r="L3" s="23"/>
      <c r="M3" s="23"/>
      <c r="N3" s="23"/>
      <c r="O3" s="23"/>
      <c r="P3" s="23"/>
      <c r="Q3" s="23"/>
      <c r="R3" s="23"/>
      <c r="S3" s="23"/>
      <c r="T3" s="23"/>
      <c r="U3" s="23"/>
      <c r="V3" s="23"/>
      <c r="W3" s="23"/>
      <c r="X3" s="23"/>
      <c r="Y3" s="23"/>
      <c r="Z3" s="23"/>
      <c r="AA3" s="23"/>
      <c r="AB3" s="23"/>
    </row>
    <row r="4" spans="2:28" x14ac:dyDescent="0.3">
      <c r="B4" s="36"/>
      <c r="C4" s="1061" t="s">
        <v>223</v>
      </c>
      <c r="D4" s="1061"/>
      <c r="E4" s="1061"/>
      <c r="F4" s="1061"/>
      <c r="G4" s="1061"/>
      <c r="H4" s="1061"/>
      <c r="I4" s="1061"/>
      <c r="J4" s="37"/>
      <c r="L4" s="23"/>
      <c r="M4" s="23"/>
      <c r="N4" s="23"/>
      <c r="O4" s="23"/>
      <c r="P4" s="23"/>
      <c r="Q4" s="23"/>
      <c r="R4" s="23"/>
      <c r="S4" s="23"/>
      <c r="T4" s="23"/>
      <c r="U4" s="23"/>
      <c r="V4" s="23"/>
      <c r="W4" s="23"/>
      <c r="X4" s="23"/>
      <c r="Y4" s="23"/>
      <c r="Z4" s="23"/>
      <c r="AA4" s="23"/>
      <c r="AB4" s="23"/>
    </row>
    <row r="5" spans="2:28" x14ac:dyDescent="0.3">
      <c r="B5" s="36"/>
      <c r="C5" s="322"/>
      <c r="D5" s="322"/>
      <c r="E5" s="322"/>
      <c r="F5" s="322"/>
      <c r="G5" s="322"/>
      <c r="H5" s="322"/>
      <c r="I5" s="322"/>
      <c r="J5" s="37"/>
      <c r="L5" s="23"/>
      <c r="M5" s="23"/>
      <c r="N5" s="23"/>
      <c r="O5" s="23"/>
      <c r="P5" s="23"/>
      <c r="Q5" s="23"/>
      <c r="R5" s="23"/>
      <c r="S5" s="23"/>
      <c r="T5" s="23"/>
      <c r="U5" s="23"/>
      <c r="V5" s="23"/>
      <c r="W5" s="23"/>
      <c r="X5" s="23"/>
      <c r="Y5" s="23"/>
      <c r="Z5" s="23"/>
      <c r="AA5" s="23"/>
      <c r="AB5" s="23"/>
    </row>
    <row r="6" spans="2:28" x14ac:dyDescent="0.3">
      <c r="B6" s="36"/>
      <c r="C6" s="322"/>
      <c r="D6" s="322"/>
      <c r="E6" s="322"/>
      <c r="F6" s="322"/>
      <c r="G6" s="322"/>
      <c r="H6" s="322"/>
      <c r="I6" s="322"/>
      <c r="J6" s="37"/>
      <c r="L6" s="23"/>
      <c r="M6" s="23"/>
      <c r="N6" s="23"/>
      <c r="O6" s="23"/>
      <c r="P6" s="23"/>
      <c r="Q6" s="23"/>
      <c r="R6" s="23"/>
      <c r="S6" s="23"/>
      <c r="T6" s="23"/>
      <c r="U6" s="23"/>
      <c r="V6" s="23"/>
      <c r="W6" s="23"/>
      <c r="X6" s="23"/>
      <c r="Y6" s="23"/>
      <c r="Z6" s="23"/>
      <c r="AA6" s="23"/>
      <c r="AB6" s="23"/>
    </row>
    <row r="7" spans="2:28" x14ac:dyDescent="0.3">
      <c r="B7" s="36"/>
      <c r="C7" s="322"/>
      <c r="D7" s="322"/>
      <c r="E7" s="322"/>
      <c r="F7" s="322"/>
      <c r="G7" s="322"/>
      <c r="H7" s="322"/>
      <c r="I7" s="322"/>
      <c r="J7" s="37"/>
      <c r="L7" s="23"/>
      <c r="M7" s="23"/>
      <c r="N7" s="23"/>
      <c r="O7" s="23"/>
      <c r="P7" s="23"/>
      <c r="Q7" s="23"/>
      <c r="R7" s="23"/>
      <c r="S7" s="23"/>
      <c r="T7" s="23"/>
      <c r="U7" s="23"/>
      <c r="V7" s="23"/>
      <c r="W7" s="23"/>
      <c r="X7" s="23"/>
      <c r="Y7" s="23"/>
      <c r="Z7" s="23"/>
      <c r="AA7" s="23"/>
      <c r="AB7" s="23"/>
    </row>
    <row r="8" spans="2:28" x14ac:dyDescent="0.3">
      <c r="B8" s="36"/>
      <c r="C8" s="38"/>
      <c r="D8" s="39"/>
      <c r="E8" s="39"/>
      <c r="F8" s="39"/>
      <c r="G8" s="39"/>
      <c r="H8" s="173"/>
      <c r="I8" s="173"/>
      <c r="J8" s="37"/>
      <c r="L8" s="23"/>
      <c r="M8" s="23"/>
      <c r="N8" s="23"/>
      <c r="O8" s="23"/>
      <c r="P8" s="23"/>
      <c r="Q8" s="23"/>
      <c r="R8" s="23"/>
      <c r="S8" s="23"/>
      <c r="T8" s="23"/>
      <c r="U8" s="23"/>
      <c r="V8" s="23"/>
      <c r="W8" s="23"/>
      <c r="X8" s="23"/>
      <c r="Y8" s="23"/>
      <c r="Z8" s="23"/>
      <c r="AA8" s="23"/>
      <c r="AB8" s="23"/>
    </row>
    <row r="9" spans="2:28" ht="14.5" thickBot="1" x14ac:dyDescent="0.35">
      <c r="B9" s="41"/>
      <c r="C9" s="44"/>
      <c r="D9" s="1044" t="s">
        <v>262</v>
      </c>
      <c r="E9" s="1044"/>
      <c r="F9" s="1044" t="s">
        <v>266</v>
      </c>
      <c r="G9" s="1044"/>
      <c r="H9" s="92" t="s">
        <v>267</v>
      </c>
      <c r="I9" s="92" t="s">
        <v>232</v>
      </c>
      <c r="J9" s="42"/>
      <c r="K9" s="14"/>
      <c r="L9" s="23"/>
      <c r="M9" s="23"/>
      <c r="N9" s="23"/>
      <c r="O9" s="23"/>
      <c r="P9" s="23"/>
      <c r="Q9" s="23"/>
      <c r="R9" s="23"/>
      <c r="S9" s="23"/>
      <c r="T9" s="23"/>
      <c r="U9" s="23"/>
      <c r="V9" s="23"/>
      <c r="W9" s="23"/>
      <c r="X9" s="23"/>
      <c r="Y9" s="23"/>
      <c r="Z9" s="23"/>
      <c r="AA9" s="23"/>
      <c r="AB9" s="23"/>
    </row>
    <row r="10" spans="2:28" ht="36" customHeight="1" thickBot="1" x14ac:dyDescent="0.35">
      <c r="B10" s="41"/>
      <c r="C10" s="91" t="s">
        <v>259</v>
      </c>
      <c r="D10" s="1037" t="s">
        <v>931</v>
      </c>
      <c r="E10" s="1038"/>
      <c r="F10" s="1037" t="s">
        <v>1115</v>
      </c>
      <c r="G10" s="1038"/>
      <c r="H10" s="408" t="s">
        <v>916</v>
      </c>
      <c r="I10" s="384" t="s">
        <v>20</v>
      </c>
      <c r="J10" s="42"/>
      <c r="K10" s="14"/>
      <c r="L10" s="23"/>
      <c r="M10" s="23"/>
      <c r="N10" s="23"/>
      <c r="O10" s="23"/>
      <c r="P10" s="23"/>
      <c r="Q10" s="23"/>
      <c r="R10" s="23"/>
      <c r="S10" s="23"/>
      <c r="T10" s="23"/>
      <c r="U10" s="23"/>
      <c r="V10" s="23"/>
      <c r="W10" s="23"/>
      <c r="X10" s="23"/>
      <c r="Y10" s="23"/>
      <c r="Z10" s="23"/>
      <c r="AA10" s="23"/>
      <c r="AB10" s="23"/>
    </row>
    <row r="11" spans="2:28" ht="63" customHeight="1" thickBot="1" x14ac:dyDescent="0.35">
      <c r="B11" s="41"/>
      <c r="C11" s="91"/>
      <c r="D11" s="1039" t="s">
        <v>506</v>
      </c>
      <c r="E11" s="1040"/>
      <c r="F11" s="1037" t="s">
        <v>507</v>
      </c>
      <c r="G11" s="1038"/>
      <c r="H11" s="162" t="s">
        <v>1110</v>
      </c>
      <c r="I11" s="384" t="s">
        <v>20</v>
      </c>
      <c r="J11" s="42"/>
      <c r="L11" s="23"/>
      <c r="M11" s="23"/>
      <c r="N11" s="23"/>
      <c r="O11" s="23"/>
      <c r="P11" s="23"/>
      <c r="Q11" s="23"/>
      <c r="R11" s="23"/>
      <c r="S11" s="23"/>
      <c r="T11" s="23"/>
      <c r="U11" s="23"/>
      <c r="V11" s="23"/>
      <c r="W11" s="23"/>
      <c r="X11" s="23"/>
      <c r="Y11" s="23"/>
      <c r="Z11" s="23"/>
      <c r="AA11" s="23"/>
      <c r="AB11" s="23"/>
    </row>
    <row r="12" spans="2:28" ht="19.899999999999999" customHeight="1" thickBot="1" x14ac:dyDescent="0.35">
      <c r="B12" s="41"/>
      <c r="C12" s="91"/>
      <c r="D12" s="1037" t="s">
        <v>505</v>
      </c>
      <c r="E12" s="1067"/>
      <c r="F12" s="1041" t="s">
        <v>504</v>
      </c>
      <c r="G12" s="1042"/>
      <c r="H12" s="360" t="s">
        <v>1516</v>
      </c>
      <c r="I12" s="1062" t="s">
        <v>20</v>
      </c>
      <c r="J12" s="42"/>
      <c r="L12" s="23"/>
      <c r="M12" s="23"/>
      <c r="N12" s="23"/>
      <c r="O12" s="23"/>
      <c r="P12" s="23"/>
      <c r="Q12" s="23"/>
      <c r="R12" s="23"/>
      <c r="S12" s="23"/>
      <c r="T12" s="23"/>
      <c r="U12" s="23"/>
      <c r="V12" s="23"/>
      <c r="W12" s="23"/>
      <c r="X12" s="23"/>
      <c r="Y12" s="23"/>
      <c r="Z12" s="23"/>
      <c r="AA12" s="23"/>
      <c r="AB12" s="23"/>
    </row>
    <row r="13" spans="2:28" ht="94.15" customHeight="1" thickBot="1" x14ac:dyDescent="0.35">
      <c r="B13" s="41"/>
      <c r="C13" s="91"/>
      <c r="D13" s="1068"/>
      <c r="E13" s="1069"/>
      <c r="F13" s="1052" t="s">
        <v>932</v>
      </c>
      <c r="G13" s="1053"/>
      <c r="H13" s="508" t="s">
        <v>1197</v>
      </c>
      <c r="I13" s="1063"/>
      <c r="J13" s="42"/>
      <c r="L13" s="23"/>
      <c r="M13" s="23"/>
      <c r="N13" s="23"/>
      <c r="O13" s="23"/>
      <c r="P13" s="23"/>
      <c r="Q13" s="23"/>
      <c r="R13" s="23"/>
      <c r="S13" s="23"/>
      <c r="T13" s="23"/>
      <c r="U13" s="23"/>
      <c r="V13" s="23"/>
      <c r="W13" s="23"/>
      <c r="X13" s="23"/>
      <c r="Y13" s="23"/>
      <c r="Z13" s="23"/>
      <c r="AA13" s="23"/>
      <c r="AB13" s="23"/>
    </row>
    <row r="14" spans="2:28" ht="14.5" thickBot="1" x14ac:dyDescent="0.35">
      <c r="B14" s="41"/>
      <c r="C14" s="38"/>
      <c r="D14" s="38"/>
      <c r="E14" s="38"/>
      <c r="F14" s="38"/>
      <c r="G14" s="38"/>
      <c r="H14" s="93" t="s">
        <v>263</v>
      </c>
      <c r="I14" s="374" t="s">
        <v>20</v>
      </c>
      <c r="J14" s="42"/>
      <c r="L14" s="23"/>
      <c r="M14" s="23"/>
      <c r="N14" s="23"/>
      <c r="O14" s="23"/>
      <c r="P14" s="23"/>
      <c r="Q14" s="23"/>
      <c r="R14" s="23"/>
      <c r="S14" s="23"/>
      <c r="T14" s="23"/>
      <c r="U14" s="23"/>
      <c r="V14" s="23"/>
      <c r="W14" s="23"/>
      <c r="X14" s="23"/>
      <c r="Y14" s="23"/>
      <c r="Z14" s="23"/>
      <c r="AA14" s="23"/>
      <c r="AB14" s="23"/>
    </row>
    <row r="15" spans="2:28" x14ac:dyDescent="0.3">
      <c r="B15" s="41"/>
      <c r="C15" s="38"/>
      <c r="D15" s="38"/>
      <c r="E15" s="38"/>
      <c r="F15" s="38"/>
      <c r="G15" s="38"/>
      <c r="H15" s="76"/>
      <c r="I15" s="38"/>
      <c r="J15" s="42"/>
      <c r="L15" s="23"/>
      <c r="M15" s="23"/>
      <c r="N15" s="23"/>
      <c r="O15" s="23"/>
      <c r="P15" s="23"/>
      <c r="Q15" s="23"/>
      <c r="R15" s="23"/>
      <c r="S15" s="23"/>
      <c r="T15" s="23"/>
      <c r="U15" s="23"/>
      <c r="V15" s="23"/>
      <c r="W15" s="23"/>
      <c r="X15" s="23"/>
      <c r="Y15" s="23"/>
      <c r="Z15" s="23"/>
      <c r="AA15" s="23"/>
      <c r="AB15" s="23"/>
    </row>
    <row r="16" spans="2:28" ht="14.5" thickBot="1" x14ac:dyDescent="0.35">
      <c r="B16" s="41"/>
      <c r="C16" s="38"/>
      <c r="D16" s="121" t="s">
        <v>289</v>
      </c>
      <c r="E16" s="174"/>
      <c r="F16" s="38"/>
      <c r="G16" s="38"/>
      <c r="H16" s="94"/>
      <c r="I16" s="38"/>
      <c r="J16" s="42"/>
      <c r="L16" s="23"/>
      <c r="M16" s="23"/>
      <c r="N16" s="23"/>
      <c r="O16" s="23"/>
      <c r="P16" s="23"/>
      <c r="Q16" s="23"/>
      <c r="R16" s="23"/>
      <c r="S16" s="23"/>
      <c r="T16" s="23"/>
      <c r="U16" s="23"/>
      <c r="V16" s="23"/>
      <c r="W16" s="23"/>
      <c r="X16" s="23"/>
      <c r="Y16" s="23"/>
      <c r="Z16" s="23"/>
      <c r="AA16" s="23"/>
      <c r="AB16" s="23"/>
    </row>
    <row r="17" spans="2:28" ht="14.5" thickBot="1" x14ac:dyDescent="0.35">
      <c r="B17" s="41"/>
      <c r="C17" s="38"/>
      <c r="D17" s="76" t="s">
        <v>60</v>
      </c>
      <c r="E17" s="1032" t="s">
        <v>378</v>
      </c>
      <c r="F17" s="1033"/>
      <c r="G17" s="1033"/>
      <c r="H17" s="1034"/>
      <c r="I17" s="38"/>
      <c r="J17" s="42"/>
      <c r="L17" s="23"/>
      <c r="M17" s="23"/>
      <c r="N17" s="23"/>
      <c r="O17" s="23"/>
      <c r="P17" s="23"/>
      <c r="Q17" s="23"/>
      <c r="R17" s="23"/>
      <c r="S17" s="23"/>
      <c r="T17" s="23"/>
      <c r="U17" s="23"/>
      <c r="V17" s="23"/>
      <c r="W17" s="23"/>
      <c r="X17" s="23"/>
      <c r="Y17" s="23"/>
      <c r="Z17" s="23"/>
      <c r="AA17" s="23"/>
      <c r="AB17" s="23"/>
    </row>
    <row r="18" spans="2:28" ht="15" thickBot="1" x14ac:dyDescent="0.4">
      <c r="B18" s="41"/>
      <c r="C18" s="38"/>
      <c r="D18" s="76" t="s">
        <v>62</v>
      </c>
      <c r="E18" s="1043" t="s">
        <v>928</v>
      </c>
      <c r="F18" s="1033"/>
      <c r="G18" s="1033"/>
      <c r="H18" s="1034"/>
      <c r="I18" s="38"/>
      <c r="J18" s="42"/>
      <c r="L18" s="23"/>
      <c r="M18" s="23"/>
      <c r="N18" s="23"/>
      <c r="O18" s="23"/>
      <c r="P18" s="23"/>
      <c r="Q18" s="23"/>
      <c r="R18" s="23"/>
      <c r="S18" s="23"/>
      <c r="T18" s="23"/>
      <c r="U18" s="23"/>
      <c r="V18" s="23"/>
      <c r="W18" s="23"/>
      <c r="X18" s="23"/>
      <c r="Y18" s="23"/>
      <c r="Z18" s="23"/>
      <c r="AA18" s="23"/>
      <c r="AB18" s="23"/>
    </row>
    <row r="19" spans="2:28" x14ac:dyDescent="0.3">
      <c r="B19" s="41"/>
      <c r="C19" s="38"/>
      <c r="D19" s="76"/>
      <c r="E19" s="76"/>
      <c r="F19" s="76"/>
      <c r="G19" s="76"/>
      <c r="H19" s="76"/>
      <c r="I19" s="38"/>
      <c r="J19" s="42"/>
      <c r="M19" s="23"/>
      <c r="N19" s="23"/>
      <c r="O19" s="23"/>
      <c r="P19" s="23"/>
      <c r="Q19" s="23"/>
      <c r="R19" s="23"/>
      <c r="S19" s="23"/>
      <c r="T19" s="23"/>
      <c r="U19" s="23"/>
      <c r="V19" s="23"/>
      <c r="W19" s="23"/>
      <c r="X19" s="23"/>
      <c r="Y19" s="23"/>
      <c r="Z19" s="23"/>
      <c r="AA19" s="23"/>
      <c r="AB19" s="23"/>
    </row>
    <row r="20" spans="2:28" x14ac:dyDescent="0.3">
      <c r="B20" s="41"/>
      <c r="C20" s="38"/>
      <c r="D20" s="76"/>
      <c r="E20" s="76"/>
      <c r="F20" s="76"/>
      <c r="G20" s="76"/>
      <c r="H20" s="76"/>
      <c r="I20" s="38"/>
      <c r="J20" s="42"/>
      <c r="L20" s="23"/>
      <c r="M20" s="23"/>
      <c r="N20" s="23"/>
      <c r="O20" s="23"/>
      <c r="P20" s="23"/>
      <c r="Q20" s="23"/>
      <c r="R20" s="23"/>
      <c r="S20" s="23"/>
      <c r="T20" s="23"/>
      <c r="U20" s="23"/>
      <c r="V20" s="23"/>
      <c r="W20" s="23"/>
      <c r="X20" s="23"/>
      <c r="Y20" s="23"/>
      <c r="Z20" s="23"/>
      <c r="AA20" s="23"/>
      <c r="AB20" s="23"/>
    </row>
    <row r="21" spans="2:28" ht="14.5" thickBot="1" x14ac:dyDescent="0.35">
      <c r="B21" s="36"/>
      <c r="C21" s="38"/>
      <c r="D21" s="1044" t="s">
        <v>262</v>
      </c>
      <c r="E21" s="1044"/>
      <c r="F21" s="1044" t="s">
        <v>266</v>
      </c>
      <c r="G21" s="1044"/>
      <c r="H21" s="92" t="s">
        <v>267</v>
      </c>
      <c r="I21" s="92" t="s">
        <v>232</v>
      </c>
      <c r="J21" s="37"/>
      <c r="L21" s="23"/>
      <c r="M21" s="23"/>
      <c r="N21" s="23"/>
      <c r="O21" s="23"/>
      <c r="P21" s="23"/>
      <c r="Q21" s="23"/>
      <c r="R21" s="23"/>
      <c r="S21" s="23"/>
      <c r="T21" s="23"/>
      <c r="U21" s="23"/>
      <c r="V21" s="23"/>
      <c r="W21" s="23"/>
      <c r="X21" s="23"/>
      <c r="Y21" s="23"/>
      <c r="Z21" s="23"/>
      <c r="AA21" s="23"/>
      <c r="AB21" s="23"/>
    </row>
    <row r="22" spans="2:28" s="12" customFormat="1" ht="32.5" customHeight="1" thickBot="1" x14ac:dyDescent="0.35">
      <c r="B22" s="41"/>
      <c r="C22" s="91"/>
      <c r="D22" s="1037" t="s">
        <v>451</v>
      </c>
      <c r="E22" s="1038"/>
      <c r="F22" s="1037" t="s">
        <v>916</v>
      </c>
      <c r="G22" s="1038"/>
      <c r="H22" s="1070"/>
      <c r="I22" s="1062"/>
      <c r="J22" s="42"/>
      <c r="L22" s="171"/>
      <c r="M22" s="23"/>
      <c r="N22" s="23"/>
      <c r="O22" s="23"/>
      <c r="P22" s="23"/>
      <c r="Q22" s="23"/>
      <c r="R22" s="23"/>
      <c r="S22" s="23"/>
      <c r="T22" s="23"/>
      <c r="U22" s="23"/>
      <c r="V22" s="23"/>
      <c r="W22" s="23"/>
      <c r="X22" s="23"/>
      <c r="Y22" s="23"/>
      <c r="Z22" s="23"/>
      <c r="AA22" s="23"/>
      <c r="AB22" s="23"/>
    </row>
    <row r="23" spans="2:28" s="12" customFormat="1" ht="7.9" customHeight="1" thickBot="1" x14ac:dyDescent="0.35">
      <c r="B23" s="41"/>
      <c r="C23" s="91"/>
      <c r="D23" s="1064"/>
      <c r="E23" s="1065"/>
      <c r="F23" s="1064"/>
      <c r="G23" s="1065"/>
      <c r="H23" s="1071"/>
      <c r="I23" s="1066"/>
      <c r="J23" s="42"/>
      <c r="L23" s="370"/>
      <c r="M23" s="23"/>
      <c r="N23" s="23"/>
      <c r="O23" s="23"/>
      <c r="P23" s="23"/>
      <c r="Q23" s="23"/>
      <c r="R23" s="23"/>
      <c r="S23" s="23"/>
      <c r="T23" s="23"/>
      <c r="U23" s="23"/>
      <c r="V23" s="23"/>
      <c r="W23" s="23"/>
      <c r="X23" s="23"/>
      <c r="Y23" s="23"/>
      <c r="Z23" s="23"/>
      <c r="AA23" s="23"/>
      <c r="AB23" s="23"/>
    </row>
    <row r="24" spans="2:28" s="12" customFormat="1" ht="37.9" customHeight="1" thickBot="1" x14ac:dyDescent="0.35">
      <c r="B24" s="41"/>
      <c r="C24" s="91"/>
      <c r="D24" s="1010" t="s">
        <v>452</v>
      </c>
      <c r="E24" s="1003"/>
      <c r="F24" s="1010" t="s">
        <v>916</v>
      </c>
      <c r="G24" s="1002"/>
      <c r="H24" s="326"/>
      <c r="I24" s="361"/>
      <c r="J24" s="42"/>
      <c r="L24" s="23"/>
      <c r="M24" s="23"/>
      <c r="N24" s="23"/>
      <c r="O24" s="23"/>
      <c r="P24" s="23"/>
      <c r="Q24" s="23"/>
      <c r="R24" s="23"/>
      <c r="S24" s="23"/>
      <c r="T24" s="23"/>
      <c r="U24" s="23"/>
      <c r="V24" s="23"/>
      <c r="W24" s="23"/>
      <c r="X24" s="23"/>
      <c r="Y24" s="23"/>
      <c r="Z24" s="23"/>
      <c r="AA24" s="23"/>
      <c r="AB24" s="23"/>
    </row>
    <row r="25" spans="2:28" s="12" customFormat="1" ht="48" customHeight="1" thickBot="1" x14ac:dyDescent="0.35">
      <c r="B25" s="41"/>
      <c r="C25" s="91"/>
      <c r="D25" s="958" t="s">
        <v>907</v>
      </c>
      <c r="E25" s="960"/>
      <c r="F25" s="958" t="s">
        <v>916</v>
      </c>
      <c r="G25" s="960"/>
      <c r="H25" s="574"/>
      <c r="I25" s="178"/>
      <c r="J25" s="42"/>
      <c r="L25" s="23"/>
      <c r="M25" s="23"/>
      <c r="N25" s="23"/>
      <c r="O25" s="23"/>
      <c r="P25" s="23"/>
      <c r="Q25" s="23"/>
      <c r="R25" s="23"/>
      <c r="S25" s="23"/>
      <c r="T25" s="23"/>
      <c r="U25" s="23"/>
      <c r="V25" s="23"/>
      <c r="W25" s="23"/>
      <c r="X25" s="23"/>
      <c r="Y25" s="23"/>
      <c r="Z25" s="23"/>
      <c r="AA25" s="23"/>
      <c r="AB25" s="23"/>
    </row>
    <row r="26" spans="2:28" s="12" customFormat="1" ht="58.15" customHeight="1" thickBot="1" x14ac:dyDescent="0.35">
      <c r="B26" s="41"/>
      <c r="C26" s="91"/>
      <c r="D26" s="958" t="s">
        <v>515</v>
      </c>
      <c r="E26" s="960"/>
      <c r="F26" s="958" t="s">
        <v>916</v>
      </c>
      <c r="G26" s="960"/>
      <c r="H26" s="358"/>
      <c r="I26" s="178"/>
      <c r="J26" s="42"/>
      <c r="L26" s="23"/>
      <c r="M26" s="23"/>
      <c r="N26" s="23"/>
      <c r="O26" s="23"/>
      <c r="P26" s="23"/>
      <c r="Q26" s="23"/>
      <c r="R26" s="23"/>
      <c r="S26" s="23"/>
      <c r="T26" s="23"/>
      <c r="U26" s="23"/>
      <c r="V26" s="23"/>
      <c r="W26" s="23"/>
      <c r="X26" s="23"/>
      <c r="Y26" s="23"/>
      <c r="Z26" s="23"/>
      <c r="AA26" s="23"/>
      <c r="AB26" s="23"/>
    </row>
    <row r="27" spans="2:28" s="12" customFormat="1" ht="52.15" customHeight="1" thickBot="1" x14ac:dyDescent="0.35">
      <c r="B27" s="41"/>
      <c r="C27" s="91"/>
      <c r="D27" s="958" t="s">
        <v>908</v>
      </c>
      <c r="E27" s="960"/>
      <c r="F27" s="958" t="s">
        <v>916</v>
      </c>
      <c r="G27" s="960"/>
      <c r="H27" s="358"/>
      <c r="I27" s="178"/>
      <c r="J27" s="42"/>
      <c r="L27" s="23"/>
      <c r="M27" s="23"/>
      <c r="N27" s="23"/>
      <c r="O27" s="23"/>
      <c r="P27" s="23"/>
      <c r="Q27" s="23"/>
      <c r="R27" s="23"/>
      <c r="S27" s="23"/>
      <c r="T27" s="23"/>
      <c r="U27" s="23"/>
      <c r="V27" s="23"/>
      <c r="W27" s="23"/>
      <c r="X27" s="23"/>
      <c r="Y27" s="23"/>
      <c r="Z27" s="23"/>
      <c r="AA27" s="23"/>
      <c r="AB27" s="23"/>
    </row>
    <row r="28" spans="2:28" s="12" customFormat="1" ht="74.5" customHeight="1" thickBot="1" x14ac:dyDescent="0.35">
      <c r="B28" s="41"/>
      <c r="C28" s="91"/>
      <c r="D28" s="958" t="s">
        <v>909</v>
      </c>
      <c r="E28" s="960"/>
      <c r="F28" s="958" t="s">
        <v>916</v>
      </c>
      <c r="G28" s="960"/>
      <c r="H28" s="358"/>
      <c r="I28" s="178"/>
      <c r="J28" s="42"/>
      <c r="L28" s="23"/>
      <c r="M28" s="23"/>
      <c r="N28" s="23"/>
      <c r="O28" s="23"/>
      <c r="P28" s="23"/>
      <c r="Q28" s="23"/>
      <c r="R28" s="23"/>
      <c r="S28" s="23"/>
      <c r="T28" s="23"/>
      <c r="U28" s="23"/>
      <c r="V28" s="23"/>
      <c r="W28" s="23"/>
      <c r="X28" s="23"/>
      <c r="Y28" s="23"/>
      <c r="Z28" s="23"/>
      <c r="AA28" s="23"/>
      <c r="AB28" s="23"/>
    </row>
    <row r="29" spans="2:28" s="12" customFormat="1" ht="50.5" customHeight="1" thickBot="1" x14ac:dyDescent="0.35">
      <c r="B29" s="41"/>
      <c r="C29" s="91"/>
      <c r="D29" s="958" t="s">
        <v>518</v>
      </c>
      <c r="E29" s="960"/>
      <c r="F29" s="958" t="s">
        <v>1207</v>
      </c>
      <c r="G29" s="960"/>
      <c r="H29" s="358"/>
      <c r="I29" s="178"/>
      <c r="J29" s="42"/>
      <c r="L29" s="23"/>
      <c r="M29" s="23"/>
      <c r="N29" s="23"/>
      <c r="O29" s="23"/>
      <c r="P29" s="23"/>
      <c r="Q29" s="23"/>
      <c r="R29" s="23"/>
      <c r="S29" s="23"/>
      <c r="T29" s="23"/>
      <c r="U29" s="23"/>
      <c r="V29" s="23"/>
      <c r="W29" s="23"/>
      <c r="X29" s="23"/>
      <c r="Y29" s="23"/>
      <c r="Z29" s="23"/>
      <c r="AA29" s="23"/>
      <c r="AB29" s="23"/>
    </row>
    <row r="30" spans="2:28" s="12" customFormat="1" ht="47.5" customHeight="1" x14ac:dyDescent="0.3">
      <c r="B30" s="41"/>
      <c r="C30" s="91"/>
      <c r="D30" s="1010" t="s">
        <v>459</v>
      </c>
      <c r="E30" s="1003"/>
      <c r="F30" s="1010" t="s">
        <v>1200</v>
      </c>
      <c r="G30" s="1003"/>
      <c r="H30" s="507" t="s">
        <v>1201</v>
      </c>
      <c r="I30" s="1011" t="s">
        <v>20</v>
      </c>
      <c r="J30" s="42"/>
      <c r="L30" s="23"/>
      <c r="M30" s="23"/>
      <c r="N30" s="23"/>
      <c r="O30" s="23"/>
      <c r="P30" s="23"/>
      <c r="Q30" s="23"/>
      <c r="R30" s="23"/>
      <c r="S30" s="23"/>
      <c r="T30" s="23"/>
      <c r="U30" s="23"/>
      <c r="V30" s="23"/>
      <c r="W30" s="23"/>
      <c r="X30" s="23"/>
      <c r="Y30" s="23"/>
      <c r="Z30" s="23"/>
      <c r="AA30" s="23"/>
      <c r="AB30" s="23"/>
    </row>
    <row r="31" spans="2:28" s="12" customFormat="1" ht="47.5" customHeight="1" x14ac:dyDescent="0.3">
      <c r="B31" s="41"/>
      <c r="C31" s="91"/>
      <c r="D31" s="918"/>
      <c r="E31" s="1014"/>
      <c r="F31" s="918"/>
      <c r="G31" s="1014"/>
      <c r="H31" s="531" t="s">
        <v>1199</v>
      </c>
      <c r="I31" s="1012"/>
      <c r="J31" s="42"/>
      <c r="L31" s="23"/>
      <c r="M31" s="23"/>
      <c r="N31" s="23"/>
      <c r="O31" s="23"/>
      <c r="P31" s="23"/>
      <c r="Q31" s="23"/>
      <c r="R31" s="23"/>
      <c r="S31" s="23"/>
      <c r="T31" s="23"/>
      <c r="U31" s="23"/>
      <c r="V31" s="23"/>
      <c r="W31" s="23"/>
      <c r="X31" s="23"/>
      <c r="Y31" s="23"/>
      <c r="Z31" s="23"/>
      <c r="AA31" s="23"/>
      <c r="AB31" s="23"/>
    </row>
    <row r="32" spans="2:28" s="12" customFormat="1" ht="107.5" customHeight="1" thickBot="1" x14ac:dyDescent="0.35">
      <c r="B32" s="41"/>
      <c r="C32" s="91"/>
      <c r="D32" s="918"/>
      <c r="E32" s="1014"/>
      <c r="F32" s="1015"/>
      <c r="G32" s="1016"/>
      <c r="H32" s="528" t="s">
        <v>1202</v>
      </c>
      <c r="I32" s="1013"/>
      <c r="J32" s="42"/>
      <c r="L32" s="23"/>
      <c r="M32" s="23"/>
      <c r="N32" s="23"/>
      <c r="O32" s="23"/>
      <c r="P32" s="23"/>
      <c r="Q32" s="23"/>
      <c r="R32" s="23"/>
      <c r="S32" s="23"/>
      <c r="T32" s="23"/>
      <c r="U32" s="23"/>
      <c r="V32" s="23"/>
      <c r="W32" s="23"/>
      <c r="X32" s="23"/>
      <c r="Y32" s="23"/>
      <c r="Z32" s="23"/>
      <c r="AA32" s="23"/>
      <c r="AB32" s="23"/>
    </row>
    <row r="33" spans="2:28" s="12" customFormat="1" ht="93.65" customHeight="1" thickBot="1" x14ac:dyDescent="0.35">
      <c r="B33" s="41"/>
      <c r="C33" s="91"/>
      <c r="D33" s="918"/>
      <c r="E33" s="1014"/>
      <c r="F33" s="1010" t="s">
        <v>460</v>
      </c>
      <c r="G33" s="1003"/>
      <c r="H33" s="181" t="s">
        <v>1198</v>
      </c>
      <c r="I33" s="380" t="s">
        <v>20</v>
      </c>
      <c r="J33" s="42"/>
      <c r="L33" s="23"/>
      <c r="M33" s="23"/>
      <c r="N33" s="23"/>
      <c r="O33" s="23"/>
      <c r="P33" s="23"/>
      <c r="Q33" s="23"/>
      <c r="R33" s="23"/>
      <c r="S33" s="23"/>
      <c r="T33" s="23"/>
      <c r="U33" s="23"/>
      <c r="V33" s="23"/>
      <c r="W33" s="23"/>
      <c r="X33" s="23"/>
      <c r="Y33" s="23"/>
      <c r="Z33" s="23"/>
      <c r="AA33" s="23"/>
      <c r="AB33" s="23"/>
    </row>
    <row r="34" spans="2:28" s="12" customFormat="1" ht="21.65" customHeight="1" thickBot="1" x14ac:dyDescent="0.35">
      <c r="B34" s="41"/>
      <c r="C34" s="91"/>
      <c r="D34" s="918"/>
      <c r="E34" s="1014"/>
      <c r="F34" s="958" t="s">
        <v>461</v>
      </c>
      <c r="G34" s="960"/>
      <c r="H34" s="180" t="s">
        <v>1224</v>
      </c>
      <c r="I34" s="554"/>
      <c r="J34" s="42"/>
      <c r="L34" s="23"/>
      <c r="M34" s="23"/>
      <c r="N34" s="23"/>
      <c r="O34" s="23"/>
      <c r="P34" s="23"/>
      <c r="Q34" s="23"/>
      <c r="R34" s="23"/>
      <c r="S34" s="23"/>
      <c r="T34" s="23"/>
      <c r="U34" s="23"/>
      <c r="V34" s="23"/>
      <c r="W34" s="23"/>
      <c r="X34" s="23"/>
      <c r="Y34" s="23"/>
      <c r="Z34" s="23"/>
      <c r="AA34" s="23"/>
      <c r="AB34" s="23"/>
    </row>
    <row r="35" spans="2:28" s="12" customFormat="1" ht="79.900000000000006" customHeight="1" x14ac:dyDescent="0.3">
      <c r="B35" s="41"/>
      <c r="C35" s="91"/>
      <c r="D35" s="918"/>
      <c r="E35" s="1014"/>
      <c r="F35" s="1010" t="s">
        <v>1210</v>
      </c>
      <c r="G35" s="1002"/>
      <c r="H35" s="578" t="s">
        <v>1225</v>
      </c>
      <c r="I35" s="554" t="s">
        <v>948</v>
      </c>
      <c r="J35" s="42"/>
      <c r="L35" s="23"/>
      <c r="M35" s="23"/>
      <c r="N35" s="23"/>
      <c r="O35" s="23"/>
      <c r="P35" s="23"/>
      <c r="Q35" s="23"/>
      <c r="R35" s="23"/>
      <c r="S35" s="23"/>
      <c r="T35" s="23"/>
      <c r="U35" s="23"/>
      <c r="V35" s="23"/>
      <c r="W35" s="23"/>
      <c r="X35" s="23"/>
      <c r="Y35" s="23"/>
      <c r="Z35" s="23"/>
      <c r="AA35" s="23"/>
      <c r="AB35" s="23"/>
    </row>
    <row r="36" spans="2:28" s="12" customFormat="1" ht="70.150000000000006" customHeight="1" x14ac:dyDescent="0.3">
      <c r="B36" s="41"/>
      <c r="C36" s="91"/>
      <c r="D36" s="918"/>
      <c r="E36" s="1014"/>
      <c r="F36" s="918"/>
      <c r="G36" s="1017"/>
      <c r="H36" s="579" t="s">
        <v>1226</v>
      </c>
      <c r="I36" s="555"/>
      <c r="J36" s="42"/>
      <c r="L36" s="23"/>
      <c r="M36" s="23"/>
      <c r="N36" s="23"/>
      <c r="O36" s="23"/>
      <c r="P36" s="23"/>
      <c r="Q36" s="23"/>
      <c r="R36" s="23"/>
      <c r="S36" s="23"/>
      <c r="T36" s="23"/>
      <c r="U36" s="23"/>
      <c r="V36" s="23"/>
      <c r="W36" s="23"/>
      <c r="X36" s="23"/>
      <c r="Y36" s="23"/>
      <c r="Z36" s="23"/>
      <c r="AA36" s="23"/>
      <c r="AB36" s="23"/>
    </row>
    <row r="37" spans="2:28" s="12" customFormat="1" ht="104.5" customHeight="1" thickBot="1" x14ac:dyDescent="0.35">
      <c r="B37" s="41"/>
      <c r="C37" s="91"/>
      <c r="D37" s="1015"/>
      <c r="E37" s="1016"/>
      <c r="F37" s="1015"/>
      <c r="G37" s="1018"/>
      <c r="H37" s="580" t="s">
        <v>1227</v>
      </c>
      <c r="I37" s="560"/>
      <c r="J37" s="42"/>
      <c r="L37" s="23"/>
      <c r="M37" s="23"/>
      <c r="N37" s="23"/>
      <c r="O37" s="23"/>
      <c r="P37" s="23"/>
      <c r="Q37" s="23"/>
      <c r="R37" s="23"/>
      <c r="S37" s="23"/>
      <c r="T37" s="23"/>
      <c r="U37" s="23"/>
      <c r="V37" s="23"/>
      <c r="W37" s="23"/>
      <c r="X37" s="23"/>
      <c r="Y37" s="23"/>
      <c r="Z37" s="23"/>
      <c r="AA37" s="23"/>
      <c r="AB37" s="23"/>
    </row>
    <row r="38" spans="2:28" s="12" customFormat="1" ht="75" customHeight="1" x14ac:dyDescent="0.3">
      <c r="B38" s="41"/>
      <c r="C38" s="91"/>
      <c r="D38" s="1010" t="s">
        <v>462</v>
      </c>
      <c r="E38" s="1003"/>
      <c r="F38" s="1010" t="s">
        <v>463</v>
      </c>
      <c r="G38" s="1002"/>
      <c r="H38" s="371" t="s">
        <v>1203</v>
      </c>
      <c r="I38" s="1029" t="s">
        <v>20</v>
      </c>
      <c r="J38" s="42"/>
      <c r="L38" s="23"/>
      <c r="M38" s="23"/>
      <c r="N38" s="23"/>
      <c r="O38" s="23"/>
      <c r="P38" s="23"/>
      <c r="Q38" s="23"/>
      <c r="R38" s="23"/>
      <c r="S38" s="23"/>
      <c r="T38" s="23"/>
      <c r="U38" s="23"/>
      <c r="V38" s="23"/>
      <c r="W38" s="23"/>
      <c r="X38" s="23"/>
      <c r="Y38" s="23"/>
      <c r="Z38" s="23"/>
      <c r="AA38" s="23"/>
      <c r="AB38" s="23"/>
    </row>
    <row r="39" spans="2:28" s="12" customFormat="1" ht="87" customHeight="1" x14ac:dyDescent="0.3">
      <c r="B39" s="41"/>
      <c r="C39" s="91"/>
      <c r="D39" s="918"/>
      <c r="E39" s="1014"/>
      <c r="F39" s="918"/>
      <c r="G39" s="1017"/>
      <c r="H39" s="371" t="s">
        <v>1204</v>
      </c>
      <c r="I39" s="1029"/>
      <c r="J39" s="42"/>
      <c r="L39" s="23"/>
      <c r="M39" s="23"/>
      <c r="N39" s="23"/>
      <c r="O39" s="23"/>
      <c r="P39" s="23"/>
      <c r="Q39" s="23"/>
      <c r="R39" s="23"/>
      <c r="S39" s="23"/>
      <c r="T39" s="23"/>
      <c r="U39" s="23"/>
      <c r="V39" s="23"/>
      <c r="W39" s="23"/>
      <c r="X39" s="23"/>
      <c r="Y39" s="23"/>
      <c r="Z39" s="23"/>
      <c r="AA39" s="23"/>
      <c r="AB39" s="23"/>
    </row>
    <row r="40" spans="2:28" s="12" customFormat="1" ht="159" customHeight="1" x14ac:dyDescent="0.3">
      <c r="B40" s="41"/>
      <c r="C40" s="91"/>
      <c r="D40" s="551"/>
      <c r="E40" s="552"/>
      <c r="F40" s="551"/>
      <c r="G40" s="553"/>
      <c r="H40" s="371" t="s">
        <v>1205</v>
      </c>
      <c r="I40" s="550"/>
      <c r="J40" s="42"/>
      <c r="L40" s="23"/>
      <c r="M40" s="23"/>
      <c r="N40" s="23"/>
      <c r="O40" s="23"/>
      <c r="P40" s="23"/>
      <c r="Q40" s="23"/>
      <c r="R40" s="23"/>
      <c r="S40" s="23"/>
      <c r="T40" s="23"/>
      <c r="U40" s="23"/>
      <c r="V40" s="23"/>
      <c r="W40" s="23"/>
      <c r="X40" s="23"/>
      <c r="Y40" s="23"/>
      <c r="Z40" s="23"/>
      <c r="AA40" s="23"/>
      <c r="AB40" s="23"/>
    </row>
    <row r="41" spans="2:28" s="12" customFormat="1" ht="100.15" customHeight="1" thickBot="1" x14ac:dyDescent="0.35">
      <c r="B41" s="41"/>
      <c r="C41" s="91"/>
      <c r="D41" s="551"/>
      <c r="E41" s="552"/>
      <c r="F41" s="551"/>
      <c r="G41" s="553"/>
      <c r="H41" s="577" t="s">
        <v>1206</v>
      </c>
      <c r="I41" s="550"/>
      <c r="J41" s="42"/>
      <c r="L41" s="23"/>
      <c r="M41" s="23"/>
      <c r="N41" s="23"/>
      <c r="O41" s="23"/>
      <c r="P41" s="23"/>
      <c r="Q41" s="23"/>
      <c r="R41" s="23"/>
      <c r="S41" s="23"/>
      <c r="T41" s="23"/>
      <c r="U41" s="23"/>
      <c r="V41" s="23"/>
      <c r="W41" s="23"/>
      <c r="X41" s="23"/>
      <c r="Y41" s="23"/>
      <c r="Z41" s="23"/>
      <c r="AA41" s="23"/>
      <c r="AB41" s="23"/>
    </row>
    <row r="42" spans="2:28" s="12" customFormat="1" ht="130.15" customHeight="1" x14ac:dyDescent="0.3">
      <c r="B42" s="41"/>
      <c r="C42" s="91"/>
      <c r="D42" s="551"/>
      <c r="E42" s="552"/>
      <c r="F42" s="1010" t="s">
        <v>1208</v>
      </c>
      <c r="G42" s="1003"/>
      <c r="H42" s="371" t="s">
        <v>1228</v>
      </c>
      <c r="I42" s="550"/>
      <c r="J42" s="42"/>
      <c r="L42" s="23"/>
      <c r="M42" s="23"/>
      <c r="N42" s="23"/>
      <c r="O42" s="23"/>
      <c r="P42" s="23"/>
      <c r="Q42" s="23"/>
      <c r="R42" s="23"/>
      <c r="S42" s="23"/>
      <c r="T42" s="23"/>
      <c r="U42" s="23"/>
      <c r="V42" s="23"/>
      <c r="W42" s="23"/>
      <c r="X42" s="23"/>
      <c r="Y42" s="23"/>
      <c r="Z42" s="23"/>
      <c r="AA42" s="23"/>
      <c r="AB42" s="23"/>
    </row>
    <row r="43" spans="2:28" s="12" customFormat="1" ht="100.15" customHeight="1" thickBot="1" x14ac:dyDescent="0.35">
      <c r="B43" s="41"/>
      <c r="C43" s="91"/>
      <c r="D43" s="551"/>
      <c r="E43" s="552"/>
      <c r="F43" s="551"/>
      <c r="G43" s="552"/>
      <c r="H43" s="371" t="s">
        <v>1209</v>
      </c>
      <c r="I43" s="550"/>
      <c r="J43" s="42"/>
      <c r="L43" s="23"/>
      <c r="M43" s="23"/>
      <c r="N43" s="23"/>
      <c r="O43" s="23"/>
      <c r="P43" s="23"/>
      <c r="Q43" s="23"/>
      <c r="R43" s="23"/>
      <c r="S43" s="23"/>
      <c r="T43" s="23"/>
      <c r="U43" s="23"/>
      <c r="V43" s="23"/>
      <c r="W43" s="23"/>
      <c r="X43" s="23"/>
      <c r="Y43" s="23"/>
      <c r="Z43" s="23"/>
      <c r="AA43" s="23"/>
      <c r="AB43" s="23"/>
    </row>
    <row r="44" spans="2:28" s="12" customFormat="1" ht="171" customHeight="1" x14ac:dyDescent="0.3">
      <c r="B44" s="41"/>
      <c r="C44" s="547"/>
      <c r="D44" s="1010" t="s">
        <v>910</v>
      </c>
      <c r="E44" s="1003"/>
      <c r="F44" s="1010" t="s">
        <v>1229</v>
      </c>
      <c r="G44" s="1003"/>
      <c r="H44" s="583" t="s">
        <v>1231</v>
      </c>
      <c r="I44" s="554" t="s">
        <v>446</v>
      </c>
      <c r="J44" s="42"/>
      <c r="L44" s="23"/>
      <c r="M44" s="23"/>
      <c r="N44" s="23"/>
      <c r="O44" s="23"/>
      <c r="P44" s="23"/>
      <c r="Q44" s="23"/>
      <c r="R44" s="23"/>
      <c r="S44" s="23"/>
      <c r="T44" s="23"/>
      <c r="U44" s="23"/>
      <c r="V44" s="23"/>
      <c r="W44" s="23"/>
      <c r="X44" s="23"/>
      <c r="Y44" s="23"/>
      <c r="Z44" s="23"/>
      <c r="AA44" s="23"/>
      <c r="AB44" s="23"/>
    </row>
    <row r="45" spans="2:28" s="12" customFormat="1" ht="163.15" customHeight="1" x14ac:dyDescent="0.3">
      <c r="B45" s="41"/>
      <c r="C45" s="547"/>
      <c r="D45" s="551"/>
      <c r="E45" s="552"/>
      <c r="F45" s="918"/>
      <c r="G45" s="1014"/>
      <c r="H45" s="576" t="s">
        <v>1230</v>
      </c>
      <c r="I45" s="555"/>
      <c r="J45" s="42"/>
      <c r="L45" s="23"/>
      <c r="M45" s="23"/>
      <c r="N45" s="23"/>
      <c r="O45" s="23"/>
      <c r="P45" s="23"/>
      <c r="Q45" s="23"/>
      <c r="R45" s="23"/>
      <c r="S45" s="23"/>
      <c r="T45" s="23"/>
      <c r="U45" s="23"/>
      <c r="V45" s="23"/>
      <c r="W45" s="23"/>
      <c r="X45" s="23"/>
      <c r="Y45" s="23"/>
      <c r="Z45" s="23"/>
      <c r="AA45" s="23"/>
      <c r="AB45" s="23"/>
    </row>
    <row r="46" spans="2:28" s="12" customFormat="1" ht="67.150000000000006" customHeight="1" x14ac:dyDescent="0.3">
      <c r="B46" s="41"/>
      <c r="C46" s="547"/>
      <c r="D46" s="551"/>
      <c r="E46" s="552"/>
      <c r="F46" s="918"/>
      <c r="G46" s="1014"/>
      <c r="H46" s="576" t="s">
        <v>1232</v>
      </c>
      <c r="I46" s="555"/>
      <c r="J46" s="42"/>
      <c r="L46" s="23"/>
      <c r="M46" s="23"/>
      <c r="N46" s="23"/>
      <c r="O46" s="23"/>
      <c r="P46" s="23"/>
      <c r="Q46" s="23"/>
      <c r="R46" s="23"/>
      <c r="S46" s="23"/>
      <c r="T46" s="23"/>
      <c r="U46" s="23"/>
      <c r="V46" s="23"/>
      <c r="W46" s="23"/>
      <c r="X46" s="23"/>
      <c r="Y46" s="23"/>
      <c r="Z46" s="23"/>
      <c r="AA46" s="23"/>
      <c r="AB46" s="23"/>
    </row>
    <row r="47" spans="2:28" s="12" customFormat="1" ht="94.15" customHeight="1" x14ac:dyDescent="0.3">
      <c r="B47" s="41"/>
      <c r="C47" s="547"/>
      <c r="D47" s="551"/>
      <c r="E47" s="552"/>
      <c r="F47" s="918"/>
      <c r="G47" s="1014"/>
      <c r="H47" s="576" t="s">
        <v>1233</v>
      </c>
      <c r="I47" s="555"/>
      <c r="J47" s="42"/>
      <c r="L47" s="23"/>
      <c r="M47" s="23"/>
      <c r="N47" s="23"/>
      <c r="O47" s="23"/>
      <c r="P47" s="23"/>
      <c r="Q47" s="23"/>
      <c r="R47" s="23"/>
      <c r="S47" s="23"/>
      <c r="T47" s="23"/>
      <c r="U47" s="23"/>
      <c r="V47" s="23"/>
      <c r="W47" s="23"/>
      <c r="X47" s="23"/>
      <c r="Y47" s="23"/>
      <c r="Z47" s="23"/>
      <c r="AA47" s="23"/>
      <c r="AB47" s="23"/>
    </row>
    <row r="48" spans="2:28" s="12" customFormat="1" ht="109.15" customHeight="1" x14ac:dyDescent="0.3">
      <c r="B48" s="41"/>
      <c r="C48" s="547"/>
      <c r="D48" s="551"/>
      <c r="E48" s="552"/>
      <c r="F48" s="918"/>
      <c r="G48" s="1014"/>
      <c r="H48" s="576" t="s">
        <v>1234</v>
      </c>
      <c r="I48" s="555"/>
      <c r="J48" s="42"/>
      <c r="L48" s="23"/>
      <c r="M48" s="23"/>
      <c r="N48" s="23"/>
      <c r="O48" s="23"/>
      <c r="P48" s="23"/>
      <c r="Q48" s="23"/>
      <c r="R48" s="23"/>
      <c r="S48" s="23"/>
      <c r="T48" s="23"/>
      <c r="U48" s="23"/>
      <c r="V48" s="23"/>
      <c r="W48" s="23"/>
      <c r="X48" s="23"/>
      <c r="Y48" s="23"/>
      <c r="Z48" s="23"/>
      <c r="AA48" s="23"/>
      <c r="AB48" s="23"/>
    </row>
    <row r="49" spans="2:28" s="12" customFormat="1" ht="64.150000000000006" customHeight="1" x14ac:dyDescent="0.3">
      <c r="B49" s="41"/>
      <c r="C49" s="547"/>
      <c r="D49" s="551"/>
      <c r="E49" s="552"/>
      <c r="F49" s="918"/>
      <c r="G49" s="1014"/>
      <c r="H49" s="576" t="s">
        <v>1235</v>
      </c>
      <c r="I49" s="555"/>
      <c r="J49" s="42"/>
      <c r="L49" s="23"/>
      <c r="M49" s="23"/>
      <c r="N49" s="23"/>
      <c r="O49" s="23"/>
      <c r="P49" s="23"/>
      <c r="Q49" s="23"/>
      <c r="R49" s="23"/>
      <c r="S49" s="23"/>
      <c r="T49" s="23"/>
      <c r="U49" s="23"/>
      <c r="V49" s="23"/>
      <c r="W49" s="23"/>
      <c r="X49" s="23"/>
      <c r="Y49" s="23"/>
      <c r="Z49" s="23"/>
      <c r="AA49" s="23"/>
      <c r="AB49" s="23"/>
    </row>
    <row r="50" spans="2:28" s="12" customFormat="1" ht="170.5" customHeight="1" x14ac:dyDescent="0.3">
      <c r="B50" s="41"/>
      <c r="C50" s="547"/>
      <c r="D50" s="551"/>
      <c r="E50" s="552"/>
      <c r="F50" s="918"/>
      <c r="G50" s="1014"/>
      <c r="H50" s="576" t="s">
        <v>1236</v>
      </c>
      <c r="I50" s="555"/>
      <c r="J50" s="42"/>
      <c r="L50" s="23"/>
      <c r="M50" s="23"/>
      <c r="N50" s="23"/>
      <c r="O50" s="23"/>
      <c r="P50" s="23"/>
      <c r="Q50" s="23"/>
      <c r="R50" s="23"/>
      <c r="S50" s="23"/>
      <c r="T50" s="23"/>
      <c r="U50" s="23"/>
      <c r="V50" s="23"/>
      <c r="W50" s="23"/>
      <c r="X50" s="23"/>
      <c r="Y50" s="23"/>
      <c r="Z50" s="23"/>
      <c r="AA50" s="23"/>
      <c r="AB50" s="23"/>
    </row>
    <row r="51" spans="2:28" s="12" customFormat="1" ht="61.15" customHeight="1" x14ac:dyDescent="0.3">
      <c r="B51" s="41"/>
      <c r="C51" s="547"/>
      <c r="D51" s="551"/>
      <c r="E51" s="552"/>
      <c r="F51" s="918"/>
      <c r="G51" s="1014"/>
      <c r="H51" s="576" t="s">
        <v>1237</v>
      </c>
      <c r="I51" s="555"/>
      <c r="J51" s="42"/>
      <c r="L51" s="23"/>
      <c r="M51" s="23"/>
      <c r="N51" s="23"/>
      <c r="O51" s="23"/>
      <c r="P51" s="23"/>
      <c r="Q51" s="23"/>
      <c r="R51" s="23"/>
      <c r="S51" s="23"/>
      <c r="T51" s="23"/>
      <c r="U51" s="23"/>
      <c r="V51" s="23"/>
      <c r="W51" s="23"/>
      <c r="X51" s="23"/>
      <c r="Y51" s="23"/>
      <c r="Z51" s="23"/>
      <c r="AA51" s="23"/>
      <c r="AB51" s="23"/>
    </row>
    <row r="52" spans="2:28" s="12" customFormat="1" ht="215.5" customHeight="1" thickBot="1" x14ac:dyDescent="0.35">
      <c r="B52" s="41"/>
      <c r="C52" s="547"/>
      <c r="D52" s="556"/>
      <c r="E52" s="557"/>
      <c r="F52" s="1015"/>
      <c r="G52" s="1016"/>
      <c r="H52" s="584" t="s">
        <v>1238</v>
      </c>
      <c r="I52" s="560"/>
      <c r="J52" s="42"/>
      <c r="L52" s="23"/>
      <c r="M52" s="23"/>
      <c r="N52" s="23"/>
      <c r="O52" s="23"/>
      <c r="P52" s="23"/>
      <c r="Q52" s="23"/>
      <c r="R52" s="23"/>
      <c r="S52" s="23"/>
      <c r="T52" s="23"/>
      <c r="U52" s="23"/>
      <c r="V52" s="23"/>
      <c r="W52" s="23"/>
      <c r="X52" s="23"/>
      <c r="Y52" s="23"/>
      <c r="Z52" s="23"/>
      <c r="AA52" s="23"/>
      <c r="AB52" s="23"/>
    </row>
    <row r="53" spans="2:28" s="12" customFormat="1" ht="110.5" customHeight="1" x14ac:dyDescent="0.3">
      <c r="B53" s="41"/>
      <c r="C53" s="91"/>
      <c r="D53" s="918" t="s">
        <v>453</v>
      </c>
      <c r="E53" s="1014"/>
      <c r="F53" s="1010" t="s">
        <v>1055</v>
      </c>
      <c r="G53" s="1003"/>
      <c r="H53" s="581" t="s">
        <v>1211</v>
      </c>
      <c r="I53" s="550" t="s">
        <v>446</v>
      </c>
      <c r="J53" s="42"/>
      <c r="M53" s="23"/>
      <c r="N53" s="23"/>
      <c r="O53" s="23"/>
      <c r="P53" s="23"/>
      <c r="Q53" s="23"/>
      <c r="R53" s="23"/>
      <c r="S53" s="23"/>
      <c r="T53" s="23"/>
      <c r="U53" s="23"/>
      <c r="V53" s="23"/>
      <c r="W53" s="23"/>
      <c r="X53" s="23"/>
      <c r="Y53" s="23"/>
      <c r="Z53" s="23"/>
      <c r="AA53" s="23"/>
      <c r="AB53" s="23"/>
    </row>
    <row r="54" spans="2:28" s="12" customFormat="1" ht="120" customHeight="1" x14ac:dyDescent="0.3">
      <c r="B54" s="41"/>
      <c r="C54" s="91"/>
      <c r="D54" s="918"/>
      <c r="E54" s="1014"/>
      <c r="F54" s="918"/>
      <c r="G54" s="1014"/>
      <c r="H54" s="512" t="s">
        <v>1212</v>
      </c>
      <c r="I54" s="459"/>
      <c r="J54" s="42"/>
      <c r="M54" s="23"/>
      <c r="N54" s="23"/>
      <c r="O54" s="23"/>
      <c r="P54" s="23"/>
      <c r="Q54" s="23"/>
      <c r="R54" s="23"/>
      <c r="S54" s="23"/>
      <c r="T54" s="23"/>
      <c r="U54" s="23"/>
      <c r="V54" s="23"/>
      <c r="W54" s="23"/>
      <c r="X54" s="23"/>
      <c r="Y54" s="23"/>
      <c r="Z54" s="23"/>
      <c r="AA54" s="23"/>
      <c r="AB54" s="23"/>
    </row>
    <row r="55" spans="2:28" s="12" customFormat="1" ht="150" customHeight="1" x14ac:dyDescent="0.3">
      <c r="B55" s="41"/>
      <c r="C55" s="91"/>
      <c r="D55" s="918"/>
      <c r="E55" s="1014"/>
      <c r="F55" s="918"/>
      <c r="G55" s="1014"/>
      <c r="H55" s="448" t="s">
        <v>1213</v>
      </c>
      <c r="I55" s="459"/>
      <c r="J55" s="42"/>
      <c r="L55" s="23"/>
      <c r="M55" s="23"/>
      <c r="N55" s="23"/>
      <c r="O55" s="23"/>
      <c r="P55" s="23"/>
      <c r="Q55" s="23"/>
      <c r="R55" s="23"/>
      <c r="S55" s="23"/>
      <c r="T55" s="23"/>
      <c r="U55" s="23"/>
      <c r="V55" s="23"/>
      <c r="W55" s="23"/>
      <c r="X55" s="23"/>
      <c r="Y55" s="23"/>
      <c r="Z55" s="23"/>
      <c r="AA55" s="23"/>
      <c r="AB55" s="23"/>
    </row>
    <row r="56" spans="2:28" s="12" customFormat="1" ht="100.9" customHeight="1" thickBot="1" x14ac:dyDescent="0.35">
      <c r="B56" s="41"/>
      <c r="C56" s="91"/>
      <c r="D56" s="918"/>
      <c r="E56" s="1014"/>
      <c r="F56" s="1015"/>
      <c r="G56" s="1016"/>
      <c r="H56" s="448" t="s">
        <v>1214</v>
      </c>
      <c r="I56" s="550"/>
      <c r="J56" s="42"/>
      <c r="L56" s="23"/>
      <c r="M56" s="23"/>
      <c r="N56" s="23"/>
      <c r="O56" s="23"/>
      <c r="P56" s="23"/>
      <c r="Q56" s="23"/>
      <c r="R56" s="23"/>
      <c r="S56" s="23"/>
      <c r="T56" s="23"/>
      <c r="U56" s="23"/>
      <c r="V56" s="23"/>
      <c r="W56" s="23"/>
      <c r="X56" s="23"/>
      <c r="Y56" s="23"/>
      <c r="Z56" s="23"/>
      <c r="AA56" s="23"/>
      <c r="AB56" s="23"/>
    </row>
    <row r="57" spans="2:28" s="12" customFormat="1" ht="40.9" customHeight="1" thickBot="1" x14ac:dyDescent="0.35">
      <c r="B57" s="41"/>
      <c r="C57" s="91"/>
      <c r="D57" s="1010" t="s">
        <v>454</v>
      </c>
      <c r="E57" s="1003"/>
      <c r="F57" s="1010" t="s">
        <v>1177</v>
      </c>
      <c r="G57" s="1002"/>
      <c r="H57" s="585" t="s">
        <v>1239</v>
      </c>
      <c r="I57" s="1012"/>
      <c r="J57" s="42"/>
      <c r="L57" s="23"/>
      <c r="M57" s="23"/>
      <c r="N57" s="23"/>
      <c r="O57" s="23"/>
      <c r="P57" s="23"/>
      <c r="Q57" s="23"/>
      <c r="R57" s="23"/>
      <c r="S57" s="23"/>
      <c r="T57" s="23"/>
      <c r="U57" s="23"/>
      <c r="V57" s="23"/>
      <c r="W57" s="23"/>
      <c r="X57" s="23"/>
      <c r="Y57" s="23"/>
      <c r="Z57" s="23"/>
      <c r="AA57" s="23"/>
      <c r="AB57" s="23"/>
    </row>
    <row r="58" spans="2:28" s="12" customFormat="1" ht="52.15" customHeight="1" thickBot="1" x14ac:dyDescent="0.35">
      <c r="B58" s="41"/>
      <c r="C58" s="91"/>
      <c r="D58" s="958" t="s">
        <v>520</v>
      </c>
      <c r="E58" s="960"/>
      <c r="F58" s="958" t="s">
        <v>1112</v>
      </c>
      <c r="G58" s="960"/>
      <c r="H58" s="448" t="s">
        <v>1240</v>
      </c>
      <c r="I58" s="1013"/>
      <c r="J58" s="42"/>
      <c r="L58" s="23"/>
      <c r="M58" s="23"/>
      <c r="N58" s="23"/>
      <c r="O58" s="23"/>
      <c r="P58" s="23"/>
      <c r="Q58" s="23"/>
      <c r="R58" s="23"/>
      <c r="S58" s="23"/>
      <c r="T58" s="23"/>
      <c r="U58" s="23"/>
      <c r="V58" s="23"/>
      <c r="W58" s="23"/>
      <c r="X58" s="23"/>
      <c r="Y58" s="23"/>
      <c r="Z58" s="23"/>
      <c r="AA58" s="23"/>
      <c r="AB58" s="23"/>
    </row>
    <row r="59" spans="2:28" s="12" customFormat="1" ht="31.9" customHeight="1" thickBot="1" x14ac:dyDescent="0.35">
      <c r="B59" s="41"/>
      <c r="C59" s="91"/>
      <c r="D59" s="958" t="s">
        <v>911</v>
      </c>
      <c r="E59" s="960"/>
      <c r="F59" s="958" t="s">
        <v>1207</v>
      </c>
      <c r="G59" s="960"/>
      <c r="H59" s="508"/>
      <c r="I59" s="357"/>
      <c r="J59" s="42"/>
      <c r="L59" s="23"/>
      <c r="M59" s="23"/>
      <c r="N59" s="23"/>
      <c r="O59" s="23"/>
      <c r="P59" s="23"/>
      <c r="Q59" s="23"/>
      <c r="R59" s="23"/>
      <c r="S59" s="23"/>
      <c r="T59" s="23"/>
      <c r="U59" s="23"/>
      <c r="V59" s="23"/>
      <c r="W59" s="23"/>
      <c r="X59" s="23"/>
      <c r="Y59" s="23"/>
      <c r="Z59" s="23"/>
      <c r="AA59" s="23"/>
      <c r="AB59" s="23"/>
    </row>
    <row r="60" spans="2:28" s="12" customFormat="1" ht="37.9" customHeight="1" thickBot="1" x14ac:dyDescent="0.35">
      <c r="B60" s="41"/>
      <c r="C60" s="91"/>
      <c r="D60" s="958" t="s">
        <v>912</v>
      </c>
      <c r="E60" s="960"/>
      <c r="F60" s="958" t="s">
        <v>1207</v>
      </c>
      <c r="G60" s="960"/>
      <c r="H60" s="509"/>
      <c r="I60" s="357"/>
      <c r="J60" s="42"/>
      <c r="L60" s="23"/>
      <c r="M60" s="23"/>
      <c r="N60" s="23"/>
      <c r="O60" s="23"/>
      <c r="P60" s="23"/>
      <c r="Q60" s="23"/>
      <c r="R60" s="23"/>
      <c r="S60" s="23"/>
      <c r="T60" s="23"/>
      <c r="U60" s="23"/>
      <c r="V60" s="23"/>
      <c r="W60" s="23"/>
      <c r="X60" s="23"/>
      <c r="Y60" s="23"/>
      <c r="Z60" s="23"/>
      <c r="AA60" s="23"/>
      <c r="AB60" s="23"/>
    </row>
    <row r="61" spans="2:28" s="12" customFormat="1" ht="61.9" customHeight="1" thickBot="1" x14ac:dyDescent="0.35">
      <c r="B61" s="41"/>
      <c r="C61" s="91"/>
      <c r="D61" s="1010" t="s">
        <v>455</v>
      </c>
      <c r="E61" s="1003"/>
      <c r="F61" s="1010" t="s">
        <v>448</v>
      </c>
      <c r="G61" s="1002"/>
      <c r="H61" s="548" t="s">
        <v>1215</v>
      </c>
      <c r="I61" s="554" t="s">
        <v>20</v>
      </c>
      <c r="J61" s="42"/>
      <c r="L61" s="23"/>
      <c r="M61" s="23"/>
      <c r="N61" s="23"/>
      <c r="O61" s="23"/>
      <c r="P61" s="23"/>
      <c r="Q61" s="23"/>
      <c r="R61" s="23"/>
      <c r="S61" s="23"/>
      <c r="T61" s="23"/>
      <c r="U61" s="23"/>
      <c r="V61" s="23"/>
      <c r="W61" s="23"/>
      <c r="X61" s="23"/>
      <c r="Y61" s="23"/>
      <c r="Z61" s="23"/>
      <c r="AA61" s="23"/>
      <c r="AB61" s="23"/>
    </row>
    <row r="62" spans="2:28" s="12" customFormat="1" ht="46.15" customHeight="1" x14ac:dyDescent="0.3">
      <c r="B62" s="41"/>
      <c r="C62" s="547"/>
      <c r="D62" s="1010" t="s">
        <v>456</v>
      </c>
      <c r="E62" s="1003"/>
      <c r="F62" s="1010" t="s">
        <v>1222</v>
      </c>
      <c r="G62" s="1003"/>
      <c r="H62" s="510" t="s">
        <v>1241</v>
      </c>
      <c r="I62" s="554" t="s">
        <v>20</v>
      </c>
      <c r="J62" s="42"/>
      <c r="L62" s="23"/>
      <c r="M62" s="23"/>
      <c r="N62" s="23"/>
      <c r="O62" s="23"/>
      <c r="P62" s="23"/>
      <c r="Q62" s="23"/>
      <c r="R62" s="23"/>
      <c r="S62" s="23"/>
      <c r="T62" s="23"/>
      <c r="U62" s="23"/>
      <c r="V62" s="23"/>
      <c r="W62" s="23"/>
      <c r="X62" s="23"/>
      <c r="Y62" s="23"/>
      <c r="Z62" s="23"/>
      <c r="AA62" s="23"/>
      <c r="AB62" s="23"/>
    </row>
    <row r="63" spans="2:28" s="12" customFormat="1" ht="34.15" customHeight="1" x14ac:dyDescent="0.3">
      <c r="B63" s="41"/>
      <c r="C63" s="547"/>
      <c r="D63" s="551"/>
      <c r="E63" s="552"/>
      <c r="F63" s="551"/>
      <c r="G63" s="552"/>
      <c r="H63" s="372" t="s">
        <v>1242</v>
      </c>
      <c r="I63" s="555"/>
      <c r="J63" s="42"/>
      <c r="L63" s="23"/>
      <c r="M63" s="23"/>
      <c r="N63" s="23"/>
      <c r="O63" s="23"/>
      <c r="P63" s="23"/>
      <c r="Q63" s="23"/>
      <c r="R63" s="23"/>
      <c r="S63" s="23"/>
      <c r="T63" s="23"/>
      <c r="U63" s="23"/>
      <c r="V63" s="23"/>
      <c r="W63" s="23"/>
      <c r="X63" s="23"/>
      <c r="Y63" s="23"/>
      <c r="Z63" s="23"/>
      <c r="AA63" s="23"/>
      <c r="AB63" s="23"/>
    </row>
    <row r="64" spans="2:28" s="12" customFormat="1" ht="129" customHeight="1" x14ac:dyDescent="0.3">
      <c r="B64" s="41"/>
      <c r="C64" s="547"/>
      <c r="D64" s="551"/>
      <c r="E64" s="552"/>
      <c r="F64" s="551"/>
      <c r="G64" s="552"/>
      <c r="H64" s="372" t="s">
        <v>1220</v>
      </c>
      <c r="I64" s="555"/>
      <c r="J64" s="42"/>
      <c r="L64" s="23"/>
      <c r="M64" s="23"/>
      <c r="N64" s="23"/>
      <c r="O64" s="23"/>
      <c r="P64" s="23"/>
      <c r="Q64" s="23"/>
      <c r="R64" s="23"/>
      <c r="S64" s="23"/>
      <c r="T64" s="23"/>
      <c r="U64" s="23"/>
      <c r="V64" s="23"/>
      <c r="W64" s="23"/>
      <c r="X64" s="23"/>
      <c r="Y64" s="23"/>
      <c r="Z64" s="23"/>
      <c r="AA64" s="23"/>
      <c r="AB64" s="23"/>
    </row>
    <row r="65" spans="2:28" s="12" customFormat="1" ht="20.5" customHeight="1" thickBot="1" x14ac:dyDescent="0.35">
      <c r="B65" s="41"/>
      <c r="C65" s="547"/>
      <c r="D65" s="556"/>
      <c r="E65" s="557"/>
      <c r="F65" s="556"/>
      <c r="G65" s="557"/>
      <c r="H65" s="372" t="s">
        <v>1221</v>
      </c>
      <c r="I65" s="560"/>
      <c r="J65" s="42"/>
      <c r="L65" s="23"/>
      <c r="M65" s="23"/>
      <c r="N65" s="23"/>
      <c r="O65" s="23"/>
      <c r="P65" s="23"/>
      <c r="Q65" s="23"/>
      <c r="R65" s="23"/>
      <c r="S65" s="23"/>
      <c r="T65" s="23"/>
      <c r="U65" s="23"/>
      <c r="V65" s="23"/>
      <c r="W65" s="23"/>
      <c r="X65" s="23"/>
      <c r="Y65" s="23"/>
      <c r="Z65" s="23"/>
      <c r="AA65" s="23"/>
      <c r="AB65" s="23"/>
    </row>
    <row r="66" spans="2:28" s="12" customFormat="1" ht="250.15" customHeight="1" x14ac:dyDescent="0.3">
      <c r="B66" s="41"/>
      <c r="C66" s="91"/>
      <c r="D66" s="1010" t="s">
        <v>457</v>
      </c>
      <c r="E66" s="1002"/>
      <c r="F66" s="1010" t="s">
        <v>1216</v>
      </c>
      <c r="G66" s="1002"/>
      <c r="H66" s="507" t="s">
        <v>1243</v>
      </c>
      <c r="I66" s="521" t="s">
        <v>20</v>
      </c>
      <c r="J66" s="42"/>
      <c r="L66" s="23"/>
      <c r="M66" s="23"/>
      <c r="N66" s="23"/>
      <c r="O66" s="23"/>
      <c r="P66" s="23"/>
      <c r="Q66" s="23"/>
      <c r="R66" s="23"/>
      <c r="S66" s="23"/>
      <c r="T66" s="23"/>
      <c r="U66" s="23"/>
      <c r="V66" s="23"/>
      <c r="W66" s="23"/>
      <c r="X66" s="23"/>
      <c r="Y66" s="23"/>
      <c r="Z66" s="23"/>
      <c r="AA66" s="23"/>
      <c r="AB66" s="23"/>
    </row>
    <row r="67" spans="2:28" s="12" customFormat="1" ht="129" customHeight="1" x14ac:dyDescent="0.3">
      <c r="B67" s="41"/>
      <c r="C67" s="91"/>
      <c r="D67" s="918"/>
      <c r="E67" s="1017"/>
      <c r="F67" s="918"/>
      <c r="G67" s="1017"/>
      <c r="H67" s="181" t="s">
        <v>1217</v>
      </c>
      <c r="I67" s="559"/>
      <c r="J67" s="42"/>
      <c r="L67" s="23"/>
      <c r="M67" s="23"/>
      <c r="N67" s="23"/>
      <c r="O67" s="23"/>
      <c r="P67" s="23"/>
      <c r="Q67" s="23"/>
      <c r="R67" s="23"/>
      <c r="S67" s="23"/>
      <c r="T67" s="23"/>
      <c r="U67" s="23"/>
      <c r="V67" s="23"/>
      <c r="W67" s="23"/>
      <c r="X67" s="23"/>
      <c r="Y67" s="23"/>
      <c r="Z67" s="23"/>
      <c r="AA67" s="23"/>
      <c r="AB67" s="23"/>
    </row>
    <row r="68" spans="2:28" s="12" customFormat="1" ht="184.9" customHeight="1" x14ac:dyDescent="0.3">
      <c r="B68" s="41"/>
      <c r="C68" s="91"/>
      <c r="D68" s="918"/>
      <c r="E68" s="1017"/>
      <c r="F68" s="918"/>
      <c r="G68" s="1017"/>
      <c r="H68" s="373" t="s">
        <v>1244</v>
      </c>
      <c r="I68" s="559"/>
      <c r="J68" s="42"/>
      <c r="L68" s="23"/>
      <c r="M68" s="23"/>
      <c r="N68" s="23"/>
      <c r="O68" s="23"/>
      <c r="P68" s="23"/>
      <c r="Q68" s="23"/>
      <c r="R68" s="23"/>
      <c r="S68" s="23"/>
      <c r="T68" s="23"/>
      <c r="U68" s="23"/>
      <c r="V68" s="23"/>
      <c r="W68" s="23"/>
      <c r="X68" s="23"/>
      <c r="Y68" s="23"/>
      <c r="Z68" s="23"/>
      <c r="AA68" s="23"/>
      <c r="AB68" s="23"/>
    </row>
    <row r="69" spans="2:28" s="12" customFormat="1" ht="130.15" customHeight="1" thickBot="1" x14ac:dyDescent="0.35">
      <c r="B69" s="41"/>
      <c r="C69" s="91"/>
      <c r="D69" s="918"/>
      <c r="E69" s="1017"/>
      <c r="F69" s="918"/>
      <c r="G69" s="1017"/>
      <c r="H69" s="457" t="s">
        <v>1248</v>
      </c>
      <c r="I69" s="559"/>
      <c r="J69" s="42"/>
      <c r="L69" s="23"/>
      <c r="M69" s="23"/>
      <c r="N69" s="23"/>
      <c r="O69" s="23"/>
      <c r="P69" s="23"/>
      <c r="Q69" s="23"/>
      <c r="R69" s="23"/>
      <c r="S69" s="23"/>
      <c r="T69" s="23"/>
      <c r="U69" s="23"/>
      <c r="V69" s="23"/>
      <c r="W69" s="23"/>
      <c r="X69" s="23"/>
      <c r="Y69" s="23"/>
      <c r="Z69" s="23"/>
      <c r="AA69" s="23"/>
      <c r="AB69" s="23"/>
    </row>
    <row r="70" spans="2:28" s="12" customFormat="1" ht="74.5" customHeight="1" x14ac:dyDescent="0.3">
      <c r="B70" s="41"/>
      <c r="C70" s="91"/>
      <c r="D70" s="918"/>
      <c r="E70" s="1014"/>
      <c r="F70" s="1010" t="s">
        <v>949</v>
      </c>
      <c r="G70" s="1002"/>
      <c r="H70" s="548" t="s">
        <v>1245</v>
      </c>
      <c r="I70" s="519" t="s">
        <v>20</v>
      </c>
      <c r="J70" s="42"/>
      <c r="L70" s="23"/>
      <c r="M70" s="23"/>
      <c r="N70" s="23"/>
      <c r="O70" s="23"/>
      <c r="P70" s="23"/>
      <c r="Q70" s="23"/>
      <c r="R70" s="23"/>
      <c r="S70" s="23"/>
      <c r="T70" s="23"/>
      <c r="U70" s="23"/>
      <c r="V70" s="23"/>
      <c r="W70" s="23"/>
      <c r="X70" s="23"/>
      <c r="Y70" s="23"/>
      <c r="Z70" s="23"/>
      <c r="AA70" s="23"/>
      <c r="AB70" s="23"/>
    </row>
    <row r="71" spans="2:28" s="12" customFormat="1" ht="134.5" customHeight="1" x14ac:dyDescent="0.3">
      <c r="B71" s="41"/>
      <c r="C71" s="91"/>
      <c r="D71" s="918"/>
      <c r="E71" s="1014"/>
      <c r="F71" s="918"/>
      <c r="G71" s="1017"/>
      <c r="H71" s="512" t="s">
        <v>1246</v>
      </c>
      <c r="I71" s="558"/>
      <c r="J71" s="42"/>
      <c r="L71" s="23"/>
      <c r="M71" s="23"/>
      <c r="N71" s="23"/>
      <c r="O71" s="23"/>
      <c r="P71" s="23"/>
      <c r="Q71" s="23"/>
      <c r="R71" s="23"/>
      <c r="S71" s="23"/>
      <c r="T71" s="23"/>
      <c r="U71" s="23"/>
      <c r="V71" s="23"/>
      <c r="W71" s="23"/>
      <c r="X71" s="23"/>
      <c r="Y71" s="23"/>
      <c r="Z71" s="23"/>
      <c r="AA71" s="23"/>
      <c r="AB71" s="23"/>
    </row>
    <row r="72" spans="2:28" s="12" customFormat="1" ht="106.9" customHeight="1" x14ac:dyDescent="0.3">
      <c r="B72" s="41"/>
      <c r="C72" s="91"/>
      <c r="D72" s="918"/>
      <c r="E72" s="1014"/>
      <c r="F72" s="918"/>
      <c r="G72" s="1017"/>
      <c r="H72" s="443" t="s">
        <v>1247</v>
      </c>
      <c r="I72" s="558"/>
      <c r="J72" s="42"/>
      <c r="L72" s="23"/>
      <c r="M72" s="23"/>
      <c r="N72" s="23"/>
      <c r="O72" s="23"/>
      <c r="P72" s="23"/>
      <c r="Q72" s="23"/>
      <c r="R72" s="23"/>
      <c r="S72" s="23"/>
      <c r="T72" s="23"/>
      <c r="U72" s="23"/>
      <c r="V72" s="23"/>
      <c r="W72" s="23"/>
      <c r="X72" s="23"/>
      <c r="Y72" s="23"/>
      <c r="Z72" s="23"/>
      <c r="AA72" s="23"/>
      <c r="AB72" s="23"/>
    </row>
    <row r="73" spans="2:28" s="12" customFormat="1" ht="132" customHeight="1" thickBot="1" x14ac:dyDescent="0.35">
      <c r="B73" s="41"/>
      <c r="C73" s="91"/>
      <c r="D73" s="918"/>
      <c r="E73" s="1014"/>
      <c r="F73" s="918"/>
      <c r="G73" s="1017"/>
      <c r="H73" s="443" t="s">
        <v>1218</v>
      </c>
      <c r="I73" s="520"/>
      <c r="J73" s="42"/>
      <c r="L73" s="23"/>
      <c r="M73" s="23"/>
      <c r="N73" s="23"/>
      <c r="O73" s="23"/>
      <c r="P73" s="23"/>
      <c r="Q73" s="23"/>
      <c r="R73" s="23"/>
      <c r="S73" s="23"/>
      <c r="T73" s="23"/>
      <c r="U73" s="23"/>
      <c r="V73" s="23"/>
      <c r="W73" s="23"/>
      <c r="X73" s="23"/>
      <c r="Y73" s="23"/>
      <c r="Z73" s="23"/>
      <c r="AA73" s="23"/>
      <c r="AB73" s="23"/>
    </row>
    <row r="74" spans="2:28" s="12" customFormat="1" ht="117" customHeight="1" x14ac:dyDescent="0.3">
      <c r="B74" s="41"/>
      <c r="C74" s="91"/>
      <c r="D74" s="505"/>
      <c r="E74" s="506"/>
      <c r="F74" s="1010" t="s">
        <v>1113</v>
      </c>
      <c r="G74" s="1003"/>
      <c r="H74" s="442" t="s">
        <v>1249</v>
      </c>
      <c r="I74" s="519" t="s">
        <v>20</v>
      </c>
      <c r="J74" s="42"/>
      <c r="L74" s="23"/>
      <c r="M74" s="23"/>
      <c r="N74" s="23"/>
      <c r="O74" s="23"/>
      <c r="P74" s="23"/>
      <c r="Q74" s="23"/>
      <c r="R74" s="23"/>
      <c r="S74" s="23"/>
      <c r="T74" s="23"/>
      <c r="U74" s="23"/>
      <c r="V74" s="23"/>
      <c r="W74" s="23"/>
      <c r="X74" s="23"/>
      <c r="Y74" s="23"/>
      <c r="Z74" s="23"/>
      <c r="AA74" s="23"/>
      <c r="AB74" s="23"/>
    </row>
    <row r="75" spans="2:28" s="12" customFormat="1" ht="88.15" customHeight="1" x14ac:dyDescent="0.3">
      <c r="B75" s="41"/>
      <c r="C75" s="91"/>
      <c r="D75" s="505"/>
      <c r="E75" s="506"/>
      <c r="F75" s="918"/>
      <c r="G75" s="1014"/>
      <c r="H75" s="443" t="s">
        <v>1250</v>
      </c>
      <c r="I75" s="558"/>
      <c r="J75" s="42"/>
      <c r="L75" s="23"/>
      <c r="M75" s="23"/>
      <c r="N75" s="23"/>
      <c r="O75" s="23"/>
      <c r="P75" s="23"/>
      <c r="Q75" s="23"/>
      <c r="R75" s="23"/>
      <c r="S75" s="23"/>
      <c r="T75" s="23"/>
      <c r="U75" s="23"/>
      <c r="V75" s="23"/>
      <c r="W75" s="23"/>
      <c r="X75" s="23"/>
      <c r="Y75" s="23"/>
      <c r="Z75" s="23"/>
      <c r="AA75" s="23"/>
      <c r="AB75" s="23"/>
    </row>
    <row r="76" spans="2:28" s="12" customFormat="1" ht="108" customHeight="1" thickBot="1" x14ac:dyDescent="0.35">
      <c r="B76" s="41"/>
      <c r="C76" s="91"/>
      <c r="D76" s="505"/>
      <c r="E76" s="506"/>
      <c r="F76" s="918"/>
      <c r="G76" s="1014"/>
      <c r="H76" s="586" t="s">
        <v>1251</v>
      </c>
      <c r="I76" s="520"/>
      <c r="J76" s="42"/>
      <c r="L76" s="23"/>
      <c r="M76" s="23"/>
      <c r="N76" s="23"/>
      <c r="O76" s="23"/>
      <c r="P76" s="23"/>
      <c r="Q76" s="23"/>
      <c r="R76" s="23"/>
      <c r="S76" s="23"/>
      <c r="T76" s="23"/>
      <c r="U76" s="23"/>
      <c r="V76" s="23"/>
      <c r="W76" s="23"/>
      <c r="X76" s="23"/>
      <c r="Y76" s="23"/>
      <c r="Z76" s="23"/>
      <c r="AA76" s="23"/>
      <c r="AB76" s="23"/>
    </row>
    <row r="77" spans="2:28" s="12" customFormat="1" ht="52.15" customHeight="1" x14ac:dyDescent="0.3">
      <c r="B77" s="41"/>
      <c r="C77" s="91"/>
      <c r="D77" s="505"/>
      <c r="E77" s="506"/>
      <c r="F77" s="1010" t="s">
        <v>1114</v>
      </c>
      <c r="G77" s="1003"/>
      <c r="H77" s="442" t="s">
        <v>1252</v>
      </c>
      <c r="I77" s="522" t="s">
        <v>20</v>
      </c>
      <c r="J77" s="42"/>
      <c r="L77" s="23"/>
      <c r="M77" s="23"/>
      <c r="N77" s="23"/>
      <c r="O77" s="23"/>
      <c r="P77" s="23"/>
      <c r="Q77" s="23"/>
      <c r="R77" s="23"/>
      <c r="S77" s="23"/>
      <c r="T77" s="23"/>
      <c r="U77" s="23"/>
      <c r="V77" s="23"/>
      <c r="W77" s="23"/>
      <c r="X77" s="23"/>
      <c r="Y77" s="23"/>
      <c r="Z77" s="23"/>
      <c r="AA77" s="23"/>
      <c r="AB77" s="23"/>
    </row>
    <row r="78" spans="2:28" s="12" customFormat="1" ht="34.9" customHeight="1" x14ac:dyDescent="0.3">
      <c r="B78" s="41"/>
      <c r="C78" s="91"/>
      <c r="D78" s="505"/>
      <c r="E78" s="506"/>
      <c r="F78" s="918"/>
      <c r="G78" s="1014"/>
      <c r="H78" s="443" t="s">
        <v>1253</v>
      </c>
      <c r="I78" s="522"/>
      <c r="J78" s="42"/>
      <c r="L78" s="23"/>
      <c r="M78" s="23"/>
      <c r="N78" s="23"/>
      <c r="O78" s="23"/>
      <c r="P78" s="23"/>
      <c r="Q78" s="23"/>
      <c r="R78" s="23"/>
      <c r="S78" s="23"/>
      <c r="T78" s="23"/>
      <c r="U78" s="23"/>
      <c r="V78" s="23"/>
      <c r="W78" s="23"/>
      <c r="X78" s="23"/>
      <c r="Y78" s="23"/>
      <c r="Z78" s="23"/>
      <c r="AA78" s="23"/>
      <c r="AB78" s="23"/>
    </row>
    <row r="79" spans="2:28" s="12" customFormat="1" ht="45" customHeight="1" x14ac:dyDescent="0.3">
      <c r="B79" s="41"/>
      <c r="C79" s="91"/>
      <c r="D79" s="505"/>
      <c r="E79" s="506"/>
      <c r="F79" s="918"/>
      <c r="G79" s="1014"/>
      <c r="H79" s="512" t="s">
        <v>1254</v>
      </c>
      <c r="I79" s="522"/>
      <c r="J79" s="42"/>
      <c r="L79" s="23"/>
      <c r="M79" s="23"/>
      <c r="N79" s="23"/>
      <c r="O79" s="23"/>
      <c r="P79" s="23"/>
      <c r="Q79" s="23"/>
      <c r="R79" s="23"/>
      <c r="S79" s="23"/>
      <c r="T79" s="23"/>
      <c r="U79" s="23"/>
      <c r="V79" s="23"/>
      <c r="W79" s="23"/>
      <c r="X79" s="23"/>
      <c r="Y79" s="23"/>
      <c r="Z79" s="23"/>
      <c r="AA79" s="23"/>
      <c r="AB79" s="23"/>
    </row>
    <row r="80" spans="2:28" s="12" customFormat="1" ht="44.5" customHeight="1" thickBot="1" x14ac:dyDescent="0.35">
      <c r="B80" s="41"/>
      <c r="C80" s="91"/>
      <c r="D80" s="505"/>
      <c r="E80" s="506"/>
      <c r="F80" s="1015"/>
      <c r="G80" s="1016"/>
      <c r="H80" s="513" t="s">
        <v>1223</v>
      </c>
      <c r="I80" s="522"/>
      <c r="J80" s="42"/>
      <c r="L80" s="23"/>
      <c r="M80" s="23"/>
      <c r="N80" s="23"/>
      <c r="O80" s="23"/>
      <c r="P80" s="23"/>
      <c r="Q80" s="23"/>
      <c r="R80" s="23"/>
      <c r="S80" s="23"/>
      <c r="T80" s="23"/>
      <c r="U80" s="23"/>
      <c r="V80" s="23"/>
      <c r="W80" s="23"/>
      <c r="X80" s="23"/>
      <c r="Y80" s="23"/>
      <c r="Z80" s="23"/>
      <c r="AA80" s="23"/>
      <c r="AB80" s="23"/>
    </row>
    <row r="81" spans="2:28" s="12" customFormat="1" ht="88.9" customHeight="1" thickBot="1" x14ac:dyDescent="0.35">
      <c r="B81" s="41"/>
      <c r="C81" s="91"/>
      <c r="D81" s="1019" t="s">
        <v>458</v>
      </c>
      <c r="E81" s="1021"/>
      <c r="F81" s="1010" t="s">
        <v>937</v>
      </c>
      <c r="G81" s="1003"/>
      <c r="H81" s="512" t="s">
        <v>1258</v>
      </c>
      <c r="I81" s="554" t="s">
        <v>20</v>
      </c>
      <c r="J81" s="42"/>
      <c r="M81" s="23"/>
      <c r="N81" s="23"/>
      <c r="O81" s="23"/>
      <c r="P81" s="23"/>
      <c r="Q81" s="23"/>
      <c r="R81" s="23"/>
      <c r="S81" s="23"/>
      <c r="T81" s="23"/>
      <c r="U81" s="23"/>
      <c r="V81" s="23"/>
      <c r="W81" s="23"/>
      <c r="X81" s="23"/>
      <c r="Y81" s="23"/>
      <c r="Z81" s="23"/>
      <c r="AA81" s="23"/>
      <c r="AB81" s="23"/>
    </row>
    <row r="82" spans="2:28" s="12" customFormat="1" ht="79.900000000000006" customHeight="1" x14ac:dyDescent="0.3">
      <c r="B82" s="41"/>
      <c r="C82" s="91"/>
      <c r="D82" s="1010" t="s">
        <v>464</v>
      </c>
      <c r="E82" s="1003"/>
      <c r="F82" s="1010" t="s">
        <v>936</v>
      </c>
      <c r="G82" s="1002"/>
      <c r="H82" s="523" t="s">
        <v>1260</v>
      </c>
      <c r="I82" s="571" t="s">
        <v>948</v>
      </c>
      <c r="J82" s="42"/>
      <c r="L82" s="456"/>
      <c r="N82" s="23"/>
      <c r="O82" s="23"/>
      <c r="P82" s="23"/>
      <c r="Q82" s="23"/>
      <c r="R82" s="23"/>
      <c r="S82" s="23"/>
      <c r="T82" s="23"/>
      <c r="U82" s="23"/>
      <c r="V82" s="23"/>
      <c r="W82" s="23"/>
      <c r="X82" s="23"/>
      <c r="Y82" s="23"/>
      <c r="Z82" s="23"/>
      <c r="AA82" s="23"/>
      <c r="AB82" s="23"/>
    </row>
    <row r="83" spans="2:28" s="12" customFormat="1" ht="53.5" customHeight="1" x14ac:dyDescent="0.3">
      <c r="B83" s="41"/>
      <c r="C83" s="91"/>
      <c r="D83" s="918"/>
      <c r="E83" s="1014"/>
      <c r="F83" s="918"/>
      <c r="G83" s="1017"/>
      <c r="H83" s="512" t="s">
        <v>1255</v>
      </c>
      <c r="I83" s="573"/>
      <c r="J83" s="42"/>
      <c r="L83" s="456"/>
      <c r="M83" s="19"/>
      <c r="N83" s="23"/>
      <c r="O83" s="23"/>
      <c r="P83" s="23"/>
      <c r="Q83" s="23"/>
      <c r="R83" s="23"/>
      <c r="S83" s="23"/>
      <c r="T83" s="23"/>
      <c r="U83" s="23"/>
      <c r="V83" s="23"/>
      <c r="W83" s="23"/>
      <c r="X83" s="23"/>
      <c r="Y83" s="23"/>
      <c r="Z83" s="23"/>
      <c r="AA83" s="23"/>
      <c r="AB83" s="23"/>
    </row>
    <row r="84" spans="2:28" s="12" customFormat="1" ht="91.9" customHeight="1" thickBot="1" x14ac:dyDescent="0.35">
      <c r="B84" s="41"/>
      <c r="C84" s="91"/>
      <c r="D84" s="918"/>
      <c r="E84" s="1014"/>
      <c r="F84" s="918"/>
      <c r="G84" s="1017"/>
      <c r="H84" s="513" t="s">
        <v>1256</v>
      </c>
      <c r="I84" s="572"/>
      <c r="J84" s="42"/>
      <c r="L84" s="456"/>
      <c r="N84" s="23"/>
      <c r="O84" s="23"/>
      <c r="P84" s="23"/>
      <c r="Q84" s="23"/>
      <c r="R84" s="23"/>
      <c r="S84" s="23"/>
      <c r="T84" s="23"/>
      <c r="U84" s="23"/>
      <c r="V84" s="23"/>
      <c r="W84" s="23"/>
      <c r="X84" s="23"/>
      <c r="Y84" s="23"/>
      <c r="Z84" s="23"/>
      <c r="AA84" s="23"/>
      <c r="AB84" s="23"/>
    </row>
    <row r="85" spans="2:28" s="12" customFormat="1" ht="105" customHeight="1" x14ac:dyDescent="0.3">
      <c r="B85" s="41"/>
      <c r="C85" s="91"/>
      <c r="D85" s="918"/>
      <c r="E85" s="1014"/>
      <c r="F85" s="918"/>
      <c r="G85" s="1017"/>
      <c r="H85" s="523" t="s">
        <v>1261</v>
      </c>
      <c r="I85" s="571" t="s">
        <v>948</v>
      </c>
      <c r="J85" s="42"/>
      <c r="L85" s="456"/>
      <c r="N85" s="23"/>
      <c r="O85" s="23"/>
      <c r="P85" s="23"/>
      <c r="Q85" s="23"/>
      <c r="R85" s="23"/>
      <c r="S85" s="23"/>
      <c r="T85" s="23"/>
      <c r="U85" s="23"/>
      <c r="V85" s="23"/>
      <c r="W85" s="23"/>
      <c r="X85" s="23"/>
      <c r="Y85" s="23"/>
      <c r="Z85" s="23"/>
      <c r="AA85" s="23"/>
      <c r="AB85" s="23"/>
    </row>
    <row r="86" spans="2:28" s="12" customFormat="1" ht="173.5" customHeight="1" thickBot="1" x14ac:dyDescent="0.35">
      <c r="B86" s="41"/>
      <c r="C86" s="91"/>
      <c r="D86" s="918"/>
      <c r="E86" s="1014"/>
      <c r="F86" s="918"/>
      <c r="G86" s="1017"/>
      <c r="H86" s="513" t="s">
        <v>1259</v>
      </c>
      <c r="I86" s="572"/>
      <c r="J86" s="42"/>
      <c r="L86" s="456"/>
      <c r="M86" s="19"/>
      <c r="N86" s="23"/>
      <c r="O86" s="23"/>
      <c r="P86" s="23"/>
      <c r="Q86" s="23"/>
      <c r="R86" s="23"/>
      <c r="S86" s="23"/>
      <c r="T86" s="23"/>
      <c r="U86" s="23"/>
      <c r="V86" s="23"/>
      <c r="W86" s="23"/>
      <c r="X86" s="23"/>
      <c r="Y86" s="23"/>
      <c r="Z86" s="23"/>
      <c r="AA86" s="23"/>
      <c r="AB86" s="23"/>
    </row>
    <row r="87" spans="2:28" s="12" customFormat="1" ht="77.5" customHeight="1" x14ac:dyDescent="0.3">
      <c r="B87" s="41"/>
      <c r="C87" s="91"/>
      <c r="D87" s="918"/>
      <c r="E87" s="1014"/>
      <c r="F87" s="918"/>
      <c r="G87" s="1017"/>
      <c r="H87" s="523" t="s">
        <v>1262</v>
      </c>
      <c r="I87" s="570" t="s">
        <v>446</v>
      </c>
      <c r="J87" s="42"/>
      <c r="L87" s="456"/>
      <c r="N87" s="23"/>
      <c r="O87" s="23"/>
      <c r="P87" s="23"/>
      <c r="Q87" s="23"/>
      <c r="R87" s="23"/>
      <c r="S87" s="23"/>
      <c r="T87" s="23"/>
      <c r="U87" s="23"/>
      <c r="V87" s="23"/>
      <c r="W87" s="23"/>
      <c r="X87" s="23"/>
      <c r="Y87" s="23"/>
      <c r="Z87" s="23"/>
      <c r="AA87" s="23"/>
      <c r="AB87" s="23"/>
    </row>
    <row r="88" spans="2:28" s="12" customFormat="1" ht="87" customHeight="1" thickBot="1" x14ac:dyDescent="0.35">
      <c r="B88" s="41"/>
      <c r="C88" s="91"/>
      <c r="D88" s="918"/>
      <c r="E88" s="1014"/>
      <c r="F88" s="918"/>
      <c r="G88" s="1017"/>
      <c r="H88" s="512" t="s">
        <v>1257</v>
      </c>
      <c r="I88" s="570"/>
      <c r="J88" s="42"/>
      <c r="L88" s="456"/>
      <c r="M88" s="19"/>
      <c r="N88" s="23"/>
      <c r="O88" s="23"/>
      <c r="P88" s="23"/>
      <c r="Q88" s="23"/>
      <c r="R88" s="23"/>
      <c r="S88" s="23"/>
      <c r="T88" s="23"/>
      <c r="U88" s="23"/>
      <c r="V88" s="23"/>
      <c r="W88" s="23"/>
      <c r="X88" s="23"/>
      <c r="Y88" s="23"/>
      <c r="Z88" s="23"/>
      <c r="AA88" s="23"/>
      <c r="AB88" s="23"/>
    </row>
    <row r="89" spans="2:28" s="12" customFormat="1" ht="36.65" customHeight="1" thickBot="1" x14ac:dyDescent="0.35">
      <c r="B89" s="41"/>
      <c r="C89" s="91"/>
      <c r="D89" s="918"/>
      <c r="E89" s="1014"/>
      <c r="F89" s="567"/>
      <c r="G89" s="568"/>
      <c r="H89" s="408" t="s">
        <v>1359</v>
      </c>
      <c r="I89" s="594" t="s">
        <v>948</v>
      </c>
      <c r="J89" s="42"/>
      <c r="L89" s="456"/>
      <c r="M89" s="19"/>
      <c r="N89" s="23"/>
      <c r="O89" s="23"/>
      <c r="P89" s="23"/>
      <c r="Q89" s="23"/>
      <c r="R89" s="23"/>
      <c r="S89" s="23"/>
      <c r="T89" s="23"/>
      <c r="U89" s="23"/>
      <c r="V89" s="23"/>
      <c r="W89" s="23"/>
      <c r="X89" s="23"/>
      <c r="Y89" s="23"/>
      <c r="Z89" s="23"/>
      <c r="AA89" s="23"/>
      <c r="AB89" s="23"/>
    </row>
    <row r="90" spans="2:28" s="12" customFormat="1" ht="144.65" customHeight="1" thickBot="1" x14ac:dyDescent="0.35">
      <c r="B90" s="41"/>
      <c r="C90" s="91"/>
      <c r="D90" s="918"/>
      <c r="E90" s="1014"/>
      <c r="F90" s="1019" t="s">
        <v>465</v>
      </c>
      <c r="G90" s="1021"/>
      <c r="H90" s="586" t="s">
        <v>1263</v>
      </c>
      <c r="I90" s="573" t="s">
        <v>20</v>
      </c>
      <c r="J90" s="42"/>
      <c r="L90" s="19"/>
      <c r="M90" s="23"/>
      <c r="N90" s="23"/>
      <c r="O90" s="23"/>
      <c r="P90" s="23"/>
      <c r="Q90" s="23"/>
      <c r="R90" s="23"/>
      <c r="S90" s="23"/>
      <c r="T90" s="23"/>
      <c r="U90" s="23"/>
      <c r="V90" s="23"/>
      <c r="W90" s="23"/>
      <c r="X90" s="23"/>
      <c r="Y90" s="23"/>
      <c r="Z90" s="23"/>
      <c r="AA90" s="23"/>
      <c r="AB90" s="23"/>
    </row>
    <row r="91" spans="2:28" s="12" customFormat="1" ht="58.9" customHeight="1" x14ac:dyDescent="0.3">
      <c r="B91" s="41"/>
      <c r="C91" s="91"/>
      <c r="D91" s="1010" t="s">
        <v>466</v>
      </c>
      <c r="E91" s="1003"/>
      <c r="F91" s="1010" t="s">
        <v>938</v>
      </c>
      <c r="G91" s="1002"/>
      <c r="H91" s="349" t="s">
        <v>1265</v>
      </c>
      <c r="I91" s="516" t="s">
        <v>20</v>
      </c>
      <c r="J91" s="42"/>
      <c r="L91" s="19"/>
      <c r="M91" s="23"/>
      <c r="N91" s="23"/>
      <c r="O91" s="23"/>
      <c r="P91" s="23"/>
      <c r="Q91" s="23"/>
      <c r="R91" s="23"/>
      <c r="S91" s="23"/>
      <c r="T91" s="23"/>
      <c r="U91" s="23"/>
      <c r="V91" s="23"/>
      <c r="W91" s="23"/>
      <c r="X91" s="23"/>
      <c r="Y91" s="23"/>
      <c r="Z91" s="23"/>
      <c r="AA91" s="23"/>
      <c r="AB91" s="23"/>
    </row>
    <row r="92" spans="2:28" s="12" customFormat="1" ht="66" customHeight="1" x14ac:dyDescent="0.3">
      <c r="B92" s="41"/>
      <c r="C92" s="91"/>
      <c r="D92" s="918"/>
      <c r="E92" s="1014"/>
      <c r="F92" s="918"/>
      <c r="G92" s="1017"/>
      <c r="H92" s="348" t="s">
        <v>1264</v>
      </c>
      <c r="I92" s="517"/>
      <c r="J92" s="42"/>
      <c r="L92" s="19"/>
      <c r="M92" s="23"/>
      <c r="N92" s="23"/>
      <c r="O92" s="23"/>
      <c r="P92" s="23"/>
      <c r="Q92" s="23"/>
      <c r="R92" s="23"/>
      <c r="S92" s="23"/>
      <c r="T92" s="23"/>
      <c r="U92" s="23"/>
      <c r="V92" s="23"/>
      <c r="W92" s="23"/>
      <c r="X92" s="23"/>
      <c r="Y92" s="23"/>
      <c r="Z92" s="23"/>
      <c r="AA92" s="23"/>
      <c r="AB92" s="23"/>
    </row>
    <row r="93" spans="2:28" s="12" customFormat="1" ht="42" customHeight="1" thickBot="1" x14ac:dyDescent="0.35">
      <c r="B93" s="41"/>
      <c r="C93" s="91"/>
      <c r="D93" s="918"/>
      <c r="E93" s="1014"/>
      <c r="F93" s="918"/>
      <c r="G93" s="1017"/>
      <c r="H93" s="348" t="s">
        <v>1299</v>
      </c>
      <c r="I93" s="517"/>
      <c r="J93" s="42"/>
      <c r="L93" s="19"/>
      <c r="M93" s="23"/>
      <c r="N93" s="23"/>
      <c r="O93" s="23"/>
      <c r="P93" s="23"/>
      <c r="Q93" s="23"/>
      <c r="R93" s="23"/>
      <c r="S93" s="23"/>
      <c r="T93" s="23"/>
      <c r="U93" s="23"/>
      <c r="V93" s="23"/>
      <c r="W93" s="23"/>
      <c r="X93" s="23"/>
      <c r="Y93" s="23"/>
      <c r="Z93" s="23"/>
      <c r="AA93" s="23"/>
      <c r="AB93" s="23"/>
    </row>
    <row r="94" spans="2:28" s="12" customFormat="1" ht="18" customHeight="1" thickBot="1" x14ac:dyDescent="0.35">
      <c r="B94" s="41"/>
      <c r="C94" s="91"/>
      <c r="D94" s="958" t="s">
        <v>467</v>
      </c>
      <c r="E94" s="960"/>
      <c r="F94" s="958" t="s">
        <v>939</v>
      </c>
      <c r="G94" s="960"/>
      <c r="H94" s="183" t="s">
        <v>1207</v>
      </c>
      <c r="I94" s="178"/>
      <c r="J94" s="42"/>
      <c r="L94" s="19"/>
      <c r="M94" s="23"/>
      <c r="N94" s="23"/>
      <c r="O94" s="23"/>
      <c r="P94" s="23"/>
      <c r="Q94" s="23"/>
      <c r="R94" s="23"/>
      <c r="S94" s="23"/>
      <c r="T94" s="23"/>
      <c r="U94" s="23"/>
      <c r="V94" s="23"/>
      <c r="W94" s="23"/>
      <c r="X94" s="23"/>
      <c r="Y94" s="23"/>
      <c r="Z94" s="23"/>
      <c r="AA94" s="23"/>
      <c r="AB94" s="23"/>
    </row>
    <row r="95" spans="2:28" s="12" customFormat="1" ht="31.9" customHeight="1" thickBot="1" x14ac:dyDescent="0.35">
      <c r="B95" s="41"/>
      <c r="C95" s="91"/>
      <c r="D95" s="958" t="s">
        <v>523</v>
      </c>
      <c r="E95" s="960"/>
      <c r="F95" s="958" t="s">
        <v>940</v>
      </c>
      <c r="G95" s="960"/>
      <c r="H95" s="349" t="s">
        <v>1207</v>
      </c>
      <c r="I95" s="178"/>
      <c r="J95" s="42"/>
      <c r="L95" s="19"/>
      <c r="M95" s="23"/>
      <c r="N95" s="23"/>
      <c r="O95" s="23"/>
      <c r="P95" s="23"/>
      <c r="Q95" s="23"/>
      <c r="R95" s="23"/>
      <c r="S95" s="23"/>
      <c r="T95" s="23"/>
      <c r="U95" s="23"/>
      <c r="V95" s="23"/>
      <c r="W95" s="23"/>
      <c r="X95" s="23"/>
      <c r="Y95" s="23"/>
      <c r="Z95" s="23"/>
      <c r="AA95" s="23"/>
      <c r="AB95" s="23"/>
    </row>
    <row r="96" spans="2:28" s="12" customFormat="1" ht="115.9" customHeight="1" x14ac:dyDescent="0.3">
      <c r="B96" s="41"/>
      <c r="C96" s="547"/>
      <c r="D96" s="1010" t="s">
        <v>524</v>
      </c>
      <c r="E96" s="1003"/>
      <c r="F96" s="1010" t="s">
        <v>933</v>
      </c>
      <c r="G96" s="1003"/>
      <c r="H96" s="589" t="s">
        <v>1268</v>
      </c>
      <c r="I96" s="1011" t="s">
        <v>446</v>
      </c>
      <c r="J96" s="42"/>
      <c r="L96" s="456"/>
      <c r="M96" s="19"/>
      <c r="N96" s="23"/>
      <c r="O96" s="23"/>
      <c r="P96" s="23"/>
      <c r="Q96" s="23"/>
      <c r="R96" s="23"/>
      <c r="S96" s="23"/>
      <c r="T96" s="23"/>
      <c r="U96" s="23"/>
      <c r="V96" s="23"/>
      <c r="W96" s="23"/>
      <c r="X96" s="23"/>
      <c r="Y96" s="23"/>
      <c r="Z96" s="23"/>
      <c r="AA96" s="23"/>
      <c r="AB96" s="23"/>
    </row>
    <row r="97" spans="2:28" s="12" customFormat="1" ht="76.150000000000006" customHeight="1" x14ac:dyDescent="0.3">
      <c r="B97" s="41"/>
      <c r="C97" s="547"/>
      <c r="D97" s="918"/>
      <c r="E97" s="1014"/>
      <c r="F97" s="918"/>
      <c r="G97" s="1014"/>
      <c r="H97" s="590" t="s">
        <v>1269</v>
      </c>
      <c r="I97" s="1012"/>
      <c r="J97" s="42"/>
      <c r="L97" s="456"/>
      <c r="N97" s="23"/>
      <c r="O97" s="23"/>
      <c r="P97" s="23"/>
      <c r="Q97" s="23"/>
      <c r="R97" s="23"/>
      <c r="S97" s="23"/>
      <c r="T97" s="23"/>
      <c r="U97" s="23"/>
      <c r="V97" s="23"/>
      <c r="W97" s="23"/>
      <c r="X97" s="23"/>
      <c r="Y97" s="23"/>
      <c r="Z97" s="23"/>
      <c r="AA97" s="23"/>
      <c r="AB97" s="23"/>
    </row>
    <row r="98" spans="2:28" s="12" customFormat="1" ht="75.650000000000006" customHeight="1" x14ac:dyDescent="0.3">
      <c r="B98" s="41"/>
      <c r="C98" s="547"/>
      <c r="D98" s="918"/>
      <c r="E98" s="1014"/>
      <c r="F98" s="918"/>
      <c r="G98" s="1014"/>
      <c r="H98" s="590" t="s">
        <v>1270</v>
      </c>
      <c r="I98" s="1012"/>
      <c r="J98" s="42"/>
      <c r="L98" s="456"/>
      <c r="N98" s="23"/>
      <c r="O98" s="23"/>
      <c r="P98" s="23"/>
      <c r="Q98" s="23"/>
      <c r="R98" s="23"/>
      <c r="S98" s="23"/>
      <c r="T98" s="23"/>
      <c r="U98" s="23"/>
      <c r="V98" s="23"/>
      <c r="W98" s="23"/>
      <c r="X98" s="23"/>
      <c r="Y98" s="23"/>
      <c r="Z98" s="23"/>
      <c r="AA98" s="23"/>
      <c r="AB98" s="23"/>
    </row>
    <row r="99" spans="2:28" s="12" customFormat="1" ht="48" customHeight="1" x14ac:dyDescent="0.3">
      <c r="B99" s="41"/>
      <c r="C99" s="547"/>
      <c r="D99" s="918"/>
      <c r="E99" s="1014"/>
      <c r="F99" s="918"/>
      <c r="G99" s="1014"/>
      <c r="H99" s="590" t="s">
        <v>1271</v>
      </c>
      <c r="I99" s="1012"/>
      <c r="J99" s="42"/>
      <c r="L99" s="19"/>
      <c r="N99" s="23"/>
      <c r="O99" s="23"/>
      <c r="P99" s="23"/>
      <c r="Q99" s="23"/>
      <c r="R99" s="23"/>
      <c r="S99" s="23"/>
      <c r="T99" s="23"/>
      <c r="U99" s="23"/>
      <c r="V99" s="23"/>
      <c r="W99" s="23"/>
      <c r="X99" s="23"/>
      <c r="Y99" s="23"/>
      <c r="Z99" s="23"/>
      <c r="AA99" s="23"/>
      <c r="AB99" s="23"/>
    </row>
    <row r="100" spans="2:28" s="12" customFormat="1" ht="96.65" customHeight="1" x14ac:dyDescent="0.3">
      <c r="B100" s="41"/>
      <c r="C100" s="547"/>
      <c r="D100" s="918"/>
      <c r="E100" s="1014"/>
      <c r="F100" s="918"/>
      <c r="G100" s="1014"/>
      <c r="H100" s="590" t="s">
        <v>1267</v>
      </c>
      <c r="I100" s="1012"/>
      <c r="J100" s="42"/>
      <c r="L100" s="19"/>
      <c r="N100" s="23"/>
      <c r="O100" s="23"/>
      <c r="P100" s="23"/>
      <c r="Q100" s="23"/>
      <c r="R100" s="23"/>
      <c r="S100" s="23"/>
      <c r="T100" s="23"/>
      <c r="U100" s="23"/>
      <c r="V100" s="23"/>
      <c r="W100" s="23"/>
      <c r="X100" s="23"/>
      <c r="Y100" s="23"/>
      <c r="Z100" s="23"/>
      <c r="AA100" s="23"/>
      <c r="AB100" s="23"/>
    </row>
    <row r="101" spans="2:28" s="12" customFormat="1" ht="92.5" customHeight="1" x14ac:dyDescent="0.3">
      <c r="B101" s="41"/>
      <c r="C101" s="547"/>
      <c r="D101" s="551"/>
      <c r="E101" s="552"/>
      <c r="F101" s="918"/>
      <c r="G101" s="1014"/>
      <c r="H101" s="591" t="s">
        <v>1272</v>
      </c>
      <c r="I101" s="555"/>
      <c r="J101" s="42"/>
      <c r="L101" s="19"/>
      <c r="N101" s="23"/>
      <c r="O101" s="23"/>
      <c r="P101" s="23"/>
      <c r="Q101" s="23"/>
      <c r="R101" s="23"/>
      <c r="S101" s="23"/>
      <c r="T101" s="23"/>
      <c r="U101" s="23"/>
      <c r="V101" s="23"/>
      <c r="W101" s="23"/>
      <c r="X101" s="23"/>
      <c r="Y101" s="23"/>
      <c r="Z101" s="23"/>
      <c r="AA101" s="23"/>
      <c r="AB101" s="23"/>
    </row>
    <row r="102" spans="2:28" s="12" customFormat="1" ht="90.65" customHeight="1" thickBot="1" x14ac:dyDescent="0.35">
      <c r="B102" s="41"/>
      <c r="C102" s="547"/>
      <c r="D102" s="551"/>
      <c r="E102" s="552"/>
      <c r="F102" s="551"/>
      <c r="G102" s="552"/>
      <c r="H102" s="588" t="s">
        <v>1266</v>
      </c>
      <c r="I102" s="560"/>
      <c r="J102" s="42"/>
      <c r="L102" s="19"/>
      <c r="M102" s="23"/>
      <c r="N102" s="23"/>
      <c r="O102" s="23"/>
      <c r="P102" s="23"/>
      <c r="Q102" s="23"/>
      <c r="R102" s="23"/>
      <c r="S102" s="23"/>
      <c r="T102" s="23"/>
      <c r="U102" s="23"/>
      <c r="V102" s="23"/>
      <c r="W102" s="23"/>
      <c r="X102" s="23"/>
      <c r="Y102" s="23"/>
      <c r="Z102" s="23"/>
      <c r="AA102" s="23"/>
      <c r="AB102" s="23"/>
    </row>
    <row r="103" spans="2:28" s="12" customFormat="1" ht="94.15" customHeight="1" x14ac:dyDescent="0.3">
      <c r="B103" s="41"/>
      <c r="C103" s="547"/>
      <c r="D103" s="551"/>
      <c r="E103" s="552"/>
      <c r="F103" s="551"/>
      <c r="G103" s="552"/>
      <c r="H103" s="589" t="s">
        <v>1275</v>
      </c>
      <c r="I103" s="554" t="s">
        <v>20</v>
      </c>
      <c r="J103" s="42"/>
      <c r="L103" s="19"/>
      <c r="M103" s="19"/>
      <c r="N103" s="23"/>
      <c r="O103" s="23"/>
      <c r="P103" s="23"/>
      <c r="Q103" s="23"/>
      <c r="R103" s="23"/>
      <c r="S103" s="23"/>
      <c r="T103" s="23"/>
      <c r="U103" s="23"/>
      <c r="V103" s="23"/>
      <c r="W103" s="23"/>
      <c r="X103" s="23"/>
      <c r="Y103" s="23"/>
      <c r="Z103" s="23"/>
      <c r="AA103" s="23"/>
      <c r="AB103" s="23"/>
    </row>
    <row r="104" spans="2:28" s="12" customFormat="1" ht="67.900000000000006" customHeight="1" x14ac:dyDescent="0.3">
      <c r="B104" s="41"/>
      <c r="C104" s="547"/>
      <c r="D104" s="551"/>
      <c r="E104" s="552"/>
      <c r="F104" s="551"/>
      <c r="G104" s="552"/>
      <c r="H104" s="590" t="s">
        <v>1274</v>
      </c>
      <c r="I104" s="555"/>
      <c r="J104" s="42"/>
      <c r="L104" s="19"/>
      <c r="N104" s="23"/>
      <c r="O104" s="23"/>
      <c r="P104" s="23"/>
      <c r="Q104" s="23"/>
      <c r="R104" s="23"/>
      <c r="S104" s="23"/>
      <c r="T104" s="23"/>
      <c r="U104" s="23"/>
      <c r="V104" s="23"/>
      <c r="W104" s="23"/>
      <c r="X104" s="23"/>
      <c r="Y104" s="23"/>
      <c r="Z104" s="23"/>
      <c r="AA104" s="23"/>
      <c r="AB104" s="23"/>
    </row>
    <row r="105" spans="2:28" s="12" customFormat="1" ht="47.5" customHeight="1" x14ac:dyDescent="0.3">
      <c r="B105" s="41"/>
      <c r="C105" s="547"/>
      <c r="D105" s="551"/>
      <c r="E105" s="552"/>
      <c r="F105" s="551"/>
      <c r="G105" s="552"/>
      <c r="H105" s="582" t="s">
        <v>1276</v>
      </c>
      <c r="I105" s="555"/>
      <c r="J105" s="42"/>
      <c r="L105" s="19"/>
      <c r="M105" s="19" t="s">
        <v>1273</v>
      </c>
      <c r="N105" s="23"/>
      <c r="O105" s="23"/>
      <c r="P105" s="23"/>
      <c r="Q105" s="23"/>
      <c r="R105" s="23"/>
      <c r="S105" s="23"/>
      <c r="T105" s="23"/>
      <c r="U105" s="23"/>
      <c r="V105" s="23"/>
      <c r="W105" s="23"/>
      <c r="X105" s="23"/>
      <c r="Y105" s="23"/>
      <c r="Z105" s="23"/>
      <c r="AA105" s="23"/>
      <c r="AB105" s="23"/>
    </row>
    <row r="106" spans="2:28" s="12" customFormat="1" ht="108.65" customHeight="1" thickBot="1" x14ac:dyDescent="0.35">
      <c r="B106" s="41"/>
      <c r="C106" s="547"/>
      <c r="D106" s="551"/>
      <c r="E106" s="552"/>
      <c r="F106" s="551"/>
      <c r="G106" s="552"/>
      <c r="H106" s="588" t="s">
        <v>1277</v>
      </c>
      <c r="I106" s="560"/>
      <c r="J106" s="42"/>
      <c r="L106" s="19"/>
      <c r="N106" s="23"/>
      <c r="O106" s="23"/>
      <c r="P106" s="23"/>
      <c r="Q106" s="23"/>
      <c r="R106" s="23"/>
      <c r="S106" s="23"/>
      <c r="T106" s="23"/>
      <c r="U106" s="23"/>
      <c r="V106" s="23"/>
      <c r="W106" s="23"/>
      <c r="X106" s="23"/>
      <c r="Y106" s="23"/>
      <c r="Z106" s="23"/>
      <c r="AA106" s="23"/>
      <c r="AB106" s="23"/>
    </row>
    <row r="107" spans="2:28" s="12" customFormat="1" ht="64.150000000000006" customHeight="1" thickBot="1" x14ac:dyDescent="0.35">
      <c r="B107" s="41"/>
      <c r="C107" s="547"/>
      <c r="D107" s="551"/>
      <c r="E107" s="552"/>
      <c r="F107" s="551"/>
      <c r="G107" s="552"/>
      <c r="H107" s="589" t="s">
        <v>1287</v>
      </c>
      <c r="I107" s="178" t="s">
        <v>20</v>
      </c>
      <c r="J107" s="42"/>
      <c r="L107" s="19"/>
      <c r="N107" s="23"/>
      <c r="O107" s="23"/>
      <c r="P107" s="23"/>
      <c r="Q107" s="23"/>
      <c r="R107" s="23"/>
      <c r="S107" s="23"/>
      <c r="T107" s="23"/>
      <c r="U107" s="23"/>
      <c r="V107" s="23"/>
      <c r="W107" s="23"/>
      <c r="X107" s="23"/>
      <c r="Y107" s="23"/>
      <c r="Z107" s="23"/>
      <c r="AA107" s="23"/>
      <c r="AB107" s="23"/>
    </row>
    <row r="108" spans="2:28" s="12" customFormat="1" ht="100.9" customHeight="1" x14ac:dyDescent="0.3">
      <c r="B108" s="41"/>
      <c r="C108" s="547"/>
      <c r="D108" s="551"/>
      <c r="E108" s="552"/>
      <c r="F108" s="551"/>
      <c r="G108" s="552"/>
      <c r="H108" s="561" t="s">
        <v>1278</v>
      </c>
      <c r="I108" s="554" t="s">
        <v>20</v>
      </c>
      <c r="J108" s="42"/>
      <c r="L108" s="19"/>
      <c r="M108" s="23"/>
      <c r="N108" s="23"/>
      <c r="O108" s="23"/>
      <c r="P108" s="23"/>
      <c r="Q108" s="23"/>
      <c r="R108" s="23"/>
      <c r="S108" s="23"/>
      <c r="T108" s="23"/>
      <c r="U108" s="23"/>
      <c r="V108" s="23"/>
      <c r="W108" s="23"/>
      <c r="X108" s="23"/>
      <c r="Y108" s="23"/>
      <c r="Z108" s="23"/>
      <c r="AA108" s="23"/>
      <c r="AB108" s="23"/>
    </row>
    <row r="109" spans="2:28" s="12" customFormat="1" ht="49.15" customHeight="1" x14ac:dyDescent="0.3">
      <c r="B109" s="41"/>
      <c r="C109" s="547"/>
      <c r="D109" s="551"/>
      <c r="E109" s="552"/>
      <c r="F109" s="551"/>
      <c r="G109" s="552"/>
      <c r="H109" s="591" t="s">
        <v>1279</v>
      </c>
      <c r="I109" s="555"/>
      <c r="J109" s="42"/>
      <c r="L109" s="19"/>
      <c r="M109" s="23"/>
      <c r="N109" s="23"/>
      <c r="O109" s="23"/>
      <c r="P109" s="23"/>
      <c r="Q109" s="23"/>
      <c r="R109" s="23"/>
      <c r="S109" s="23"/>
      <c r="T109" s="23"/>
      <c r="U109" s="23"/>
      <c r="V109" s="23"/>
      <c r="W109" s="23"/>
      <c r="X109" s="23"/>
      <c r="Y109" s="23"/>
      <c r="Z109" s="23"/>
      <c r="AA109" s="23"/>
      <c r="AB109" s="23"/>
    </row>
    <row r="110" spans="2:28" s="12" customFormat="1" ht="88.9" customHeight="1" x14ac:dyDescent="0.3">
      <c r="B110" s="41"/>
      <c r="C110" s="547"/>
      <c r="D110" s="551"/>
      <c r="E110" s="552"/>
      <c r="F110" s="551"/>
      <c r="G110" s="552"/>
      <c r="H110" s="591" t="s">
        <v>1280</v>
      </c>
      <c r="I110" s="555"/>
      <c r="J110" s="42"/>
      <c r="L110" s="19"/>
      <c r="M110" s="23"/>
      <c r="N110" s="23"/>
      <c r="O110" s="23"/>
      <c r="P110" s="23"/>
      <c r="Q110" s="23"/>
      <c r="R110" s="23"/>
      <c r="S110" s="23"/>
      <c r="T110" s="23"/>
      <c r="U110" s="23"/>
      <c r="V110" s="23"/>
      <c r="W110" s="23"/>
      <c r="X110" s="23"/>
      <c r="Y110" s="23"/>
      <c r="Z110" s="23"/>
      <c r="AA110" s="23"/>
      <c r="AB110" s="23"/>
    </row>
    <row r="111" spans="2:28" s="12" customFormat="1" ht="67.150000000000006" customHeight="1" x14ac:dyDescent="0.3">
      <c r="B111" s="41"/>
      <c r="C111" s="547"/>
      <c r="D111" s="551"/>
      <c r="E111" s="552"/>
      <c r="F111" s="551"/>
      <c r="G111" s="552"/>
      <c r="H111" s="591" t="s">
        <v>1281</v>
      </c>
      <c r="I111" s="555"/>
      <c r="J111" s="42"/>
      <c r="L111" s="19"/>
      <c r="M111" s="23"/>
      <c r="N111" s="23"/>
      <c r="O111" s="23"/>
      <c r="P111" s="23"/>
      <c r="Q111" s="23"/>
      <c r="R111" s="23"/>
      <c r="S111" s="23"/>
      <c r="T111" s="23"/>
      <c r="U111" s="23"/>
      <c r="V111" s="23"/>
      <c r="W111" s="23"/>
      <c r="X111" s="23"/>
      <c r="Y111" s="23"/>
      <c r="Z111" s="23"/>
      <c r="AA111" s="23"/>
      <c r="AB111" s="23"/>
    </row>
    <row r="112" spans="2:28" s="12" customFormat="1" ht="46.9" customHeight="1" x14ac:dyDescent="0.3">
      <c r="B112" s="41"/>
      <c r="C112" s="547"/>
      <c r="D112" s="551"/>
      <c r="E112" s="552"/>
      <c r="F112" s="551"/>
      <c r="G112" s="552"/>
      <c r="H112" s="591" t="s">
        <v>1282</v>
      </c>
      <c r="I112" s="555"/>
      <c r="J112" s="42"/>
      <c r="L112" s="19"/>
      <c r="M112" s="23"/>
      <c r="N112" s="23"/>
      <c r="O112" s="23"/>
      <c r="P112" s="23"/>
      <c r="Q112" s="23"/>
      <c r="R112" s="23"/>
      <c r="S112" s="23"/>
      <c r="T112" s="23"/>
      <c r="U112" s="23"/>
      <c r="V112" s="23"/>
      <c r="W112" s="23"/>
      <c r="X112" s="23"/>
      <c r="Y112" s="23"/>
      <c r="Z112" s="23"/>
      <c r="AA112" s="23"/>
      <c r="AB112" s="23"/>
    </row>
    <row r="113" spans="2:28" s="12" customFormat="1" ht="89.5" customHeight="1" x14ac:dyDescent="0.3">
      <c r="B113" s="41"/>
      <c r="C113" s="547"/>
      <c r="D113" s="551"/>
      <c r="E113" s="552"/>
      <c r="F113" s="551"/>
      <c r="G113" s="552"/>
      <c r="H113" s="591" t="s">
        <v>1283</v>
      </c>
      <c r="I113" s="555"/>
      <c r="J113" s="42"/>
      <c r="L113" s="19"/>
      <c r="M113" s="23"/>
      <c r="N113" s="23"/>
      <c r="O113" s="23"/>
      <c r="P113" s="23"/>
      <c r="Q113" s="23"/>
      <c r="R113" s="23"/>
      <c r="S113" s="23"/>
      <c r="T113" s="23"/>
      <c r="U113" s="23"/>
      <c r="V113" s="23"/>
      <c r="W113" s="23"/>
      <c r="X113" s="23"/>
      <c r="Y113" s="23"/>
      <c r="Z113" s="23"/>
      <c r="AA113" s="23"/>
      <c r="AB113" s="23"/>
    </row>
    <row r="114" spans="2:28" s="12" customFormat="1" ht="118.9" customHeight="1" x14ac:dyDescent="0.3">
      <c r="B114" s="41"/>
      <c r="C114" s="547"/>
      <c r="D114" s="551"/>
      <c r="E114" s="552"/>
      <c r="F114" s="551"/>
      <c r="G114" s="552"/>
      <c r="H114" s="591" t="s">
        <v>1286</v>
      </c>
      <c r="I114" s="555"/>
      <c r="J114" s="42"/>
      <c r="L114" s="19"/>
      <c r="M114" s="23"/>
      <c r="N114" s="23"/>
      <c r="O114" s="23"/>
      <c r="P114" s="23"/>
      <c r="Q114" s="23"/>
      <c r="R114" s="23"/>
      <c r="S114" s="23"/>
      <c r="T114" s="23"/>
      <c r="U114" s="23"/>
      <c r="V114" s="23"/>
      <c r="W114" s="23"/>
      <c r="X114" s="23"/>
      <c r="Y114" s="23"/>
      <c r="Z114" s="23"/>
      <c r="AA114" s="23"/>
      <c r="AB114" s="23"/>
    </row>
    <row r="115" spans="2:28" s="12" customFormat="1" ht="33" customHeight="1" x14ac:dyDescent="0.3">
      <c r="B115" s="41"/>
      <c r="C115" s="547"/>
      <c r="D115" s="551"/>
      <c r="E115" s="552"/>
      <c r="F115" s="551"/>
      <c r="G115" s="552"/>
      <c r="H115" s="563" t="s">
        <v>1284</v>
      </c>
      <c r="I115" s="555"/>
      <c r="J115" s="42"/>
      <c r="L115" s="19"/>
      <c r="M115" s="23"/>
      <c r="N115" s="23"/>
      <c r="O115" s="23"/>
      <c r="P115" s="23"/>
      <c r="Q115" s="23"/>
      <c r="R115" s="23"/>
      <c r="S115" s="23"/>
      <c r="T115" s="23"/>
      <c r="U115" s="23"/>
      <c r="V115" s="23"/>
      <c r="W115" s="23"/>
      <c r="X115" s="23"/>
      <c r="Y115" s="23"/>
      <c r="Z115" s="23"/>
      <c r="AA115" s="23"/>
      <c r="AB115" s="23"/>
    </row>
    <row r="116" spans="2:28" s="12" customFormat="1" ht="63.65" customHeight="1" thickBot="1" x14ac:dyDescent="0.35">
      <c r="B116" s="41"/>
      <c r="C116" s="547"/>
      <c r="D116" s="551"/>
      <c r="E116" s="552"/>
      <c r="F116" s="551"/>
      <c r="G116" s="552"/>
      <c r="H116" s="562" t="s">
        <v>1285</v>
      </c>
      <c r="I116" s="560"/>
      <c r="J116" s="42"/>
      <c r="L116" s="19"/>
      <c r="M116" s="23"/>
      <c r="N116" s="23"/>
      <c r="O116" s="23"/>
      <c r="P116" s="23"/>
      <c r="Q116" s="23"/>
      <c r="R116" s="23"/>
      <c r="S116" s="23"/>
      <c r="T116" s="23"/>
      <c r="U116" s="23"/>
      <c r="V116" s="23"/>
      <c r="W116" s="23"/>
      <c r="X116" s="23"/>
      <c r="Y116" s="23"/>
      <c r="Z116" s="23"/>
      <c r="AA116" s="23"/>
      <c r="AB116" s="23"/>
    </row>
    <row r="117" spans="2:28" s="12" customFormat="1" ht="75" customHeight="1" x14ac:dyDescent="0.3">
      <c r="B117" s="41"/>
      <c r="C117" s="547"/>
      <c r="D117" s="551"/>
      <c r="E117" s="552"/>
      <c r="F117" s="551"/>
      <c r="G117" s="552"/>
      <c r="H117" s="561" t="s">
        <v>1290</v>
      </c>
      <c r="I117" s="554" t="s">
        <v>446</v>
      </c>
      <c r="J117" s="42"/>
      <c r="L117" s="19"/>
      <c r="M117" s="23"/>
      <c r="N117" s="23"/>
      <c r="O117" s="23"/>
      <c r="P117" s="23"/>
      <c r="Q117" s="23"/>
      <c r="R117" s="23"/>
      <c r="S117" s="23"/>
      <c r="T117" s="23"/>
      <c r="U117" s="23"/>
      <c r="V117" s="23"/>
      <c r="W117" s="23"/>
      <c r="X117" s="23"/>
      <c r="Y117" s="23"/>
      <c r="Z117" s="23"/>
      <c r="AA117" s="23"/>
      <c r="AB117" s="23"/>
    </row>
    <row r="118" spans="2:28" s="12" customFormat="1" ht="46.15" customHeight="1" x14ac:dyDescent="0.3">
      <c r="B118" s="41"/>
      <c r="C118" s="547"/>
      <c r="D118" s="551"/>
      <c r="E118" s="552"/>
      <c r="F118" s="551"/>
      <c r="G118" s="552"/>
      <c r="H118" s="563" t="s">
        <v>1291</v>
      </c>
      <c r="I118" s="555"/>
      <c r="J118" s="42"/>
      <c r="L118" s="19"/>
      <c r="M118" s="23"/>
      <c r="N118" s="23"/>
      <c r="O118" s="23"/>
      <c r="P118" s="23"/>
      <c r="Q118" s="23"/>
      <c r="R118" s="23"/>
      <c r="S118" s="23"/>
      <c r="T118" s="23"/>
      <c r="U118" s="23"/>
      <c r="V118" s="23"/>
      <c r="W118" s="23"/>
      <c r="X118" s="23"/>
      <c r="Y118" s="23"/>
      <c r="Z118" s="23"/>
      <c r="AA118" s="23"/>
      <c r="AB118" s="23"/>
    </row>
    <row r="119" spans="2:28" s="12" customFormat="1" ht="75.650000000000006" customHeight="1" x14ac:dyDescent="0.3">
      <c r="B119" s="41"/>
      <c r="C119" s="547"/>
      <c r="D119" s="551"/>
      <c r="E119" s="552"/>
      <c r="F119" s="551"/>
      <c r="G119" s="552"/>
      <c r="H119" s="591" t="s">
        <v>1288</v>
      </c>
      <c r="I119" s="555"/>
      <c r="J119" s="42"/>
      <c r="L119" s="19"/>
      <c r="M119" s="23"/>
      <c r="N119" s="23"/>
      <c r="O119" s="23"/>
      <c r="P119" s="23"/>
      <c r="Q119" s="23"/>
      <c r="R119" s="23"/>
      <c r="S119" s="23"/>
      <c r="T119" s="23"/>
      <c r="U119" s="23"/>
      <c r="V119" s="23"/>
      <c r="W119" s="23"/>
      <c r="X119" s="23"/>
      <c r="Y119" s="23"/>
      <c r="Z119" s="23"/>
      <c r="AA119" s="23"/>
      <c r="AB119" s="23"/>
    </row>
    <row r="120" spans="2:28" s="12" customFormat="1" ht="107.5" customHeight="1" x14ac:dyDescent="0.3">
      <c r="B120" s="41"/>
      <c r="C120" s="547"/>
      <c r="D120" s="551"/>
      <c r="E120" s="552"/>
      <c r="F120" s="551"/>
      <c r="G120" s="552"/>
      <c r="H120" s="582" t="s">
        <v>1289</v>
      </c>
      <c r="I120" s="555"/>
      <c r="J120" s="42"/>
      <c r="L120" s="19"/>
      <c r="M120" s="19"/>
      <c r="N120" s="23"/>
      <c r="O120" s="23"/>
      <c r="P120" s="23"/>
      <c r="Q120" s="23"/>
      <c r="R120" s="23"/>
      <c r="S120" s="23"/>
      <c r="T120" s="23"/>
      <c r="U120" s="23"/>
      <c r="V120" s="23"/>
      <c r="W120" s="23"/>
      <c r="X120" s="23"/>
      <c r="Y120" s="23"/>
      <c r="Z120" s="23"/>
      <c r="AA120" s="23"/>
      <c r="AB120" s="23"/>
    </row>
    <row r="121" spans="2:28" s="12" customFormat="1" ht="100.9" customHeight="1" thickBot="1" x14ac:dyDescent="0.35">
      <c r="B121" s="41"/>
      <c r="C121" s="547"/>
      <c r="D121" s="551"/>
      <c r="E121" s="552"/>
      <c r="F121" s="551"/>
      <c r="G121" s="552"/>
      <c r="H121" s="562" t="s">
        <v>1300</v>
      </c>
      <c r="I121" s="560"/>
      <c r="J121" s="42"/>
      <c r="L121" s="19"/>
      <c r="N121" s="23"/>
      <c r="O121" s="23"/>
      <c r="P121" s="23"/>
      <c r="Q121" s="23"/>
      <c r="R121" s="23"/>
      <c r="S121" s="23"/>
      <c r="T121" s="23"/>
      <c r="U121" s="23"/>
      <c r="V121" s="23"/>
      <c r="W121" s="23"/>
      <c r="X121" s="23"/>
      <c r="Y121" s="23"/>
      <c r="Z121" s="23"/>
      <c r="AA121" s="23"/>
      <c r="AB121" s="23"/>
    </row>
    <row r="122" spans="2:28" s="12" customFormat="1" ht="128.5" customHeight="1" x14ac:dyDescent="0.3">
      <c r="B122" s="41"/>
      <c r="C122" s="547"/>
      <c r="D122" s="551"/>
      <c r="E122" s="552"/>
      <c r="F122" s="551"/>
      <c r="G122" s="552"/>
      <c r="H122" s="589" t="s">
        <v>1293</v>
      </c>
      <c r="I122" s="554" t="s">
        <v>20</v>
      </c>
      <c r="J122" s="42"/>
      <c r="L122" s="19"/>
      <c r="M122" s="19"/>
      <c r="N122" s="23"/>
      <c r="O122" s="23"/>
      <c r="P122" s="23"/>
      <c r="Q122" s="23"/>
      <c r="R122" s="23"/>
      <c r="S122" s="23"/>
      <c r="T122" s="23"/>
      <c r="U122" s="23"/>
      <c r="V122" s="23"/>
      <c r="W122" s="23"/>
      <c r="X122" s="23"/>
      <c r="Y122" s="23"/>
      <c r="Z122" s="23"/>
      <c r="AA122" s="23"/>
      <c r="AB122" s="23"/>
    </row>
    <row r="123" spans="2:28" s="12" customFormat="1" ht="38.5" customHeight="1" x14ac:dyDescent="0.3">
      <c r="B123" s="41"/>
      <c r="C123" s="547"/>
      <c r="D123" s="551"/>
      <c r="E123" s="552"/>
      <c r="F123" s="551"/>
      <c r="G123" s="552"/>
      <c r="H123" s="590" t="s">
        <v>1292</v>
      </c>
      <c r="I123" s="555"/>
      <c r="J123" s="42"/>
      <c r="L123" s="19"/>
      <c r="M123" s="19"/>
      <c r="N123" s="23"/>
      <c r="O123" s="23"/>
      <c r="P123" s="23"/>
      <c r="Q123" s="23"/>
      <c r="R123" s="23"/>
      <c r="S123" s="23"/>
      <c r="T123" s="23"/>
      <c r="U123" s="23"/>
      <c r="V123" s="23"/>
      <c r="W123" s="23"/>
      <c r="X123" s="23"/>
      <c r="Y123" s="23"/>
      <c r="Z123" s="23"/>
      <c r="AA123" s="23"/>
      <c r="AB123" s="23"/>
    </row>
    <row r="124" spans="2:28" s="12" customFormat="1" ht="48.65" customHeight="1" x14ac:dyDescent="0.3">
      <c r="B124" s="41"/>
      <c r="C124" s="547"/>
      <c r="D124" s="551"/>
      <c r="E124" s="552"/>
      <c r="F124" s="551"/>
      <c r="G124" s="552"/>
      <c r="H124" s="563" t="s">
        <v>1294</v>
      </c>
      <c r="I124" s="555"/>
      <c r="J124" s="42"/>
      <c r="L124" s="19"/>
      <c r="M124" s="19"/>
      <c r="N124" s="23"/>
      <c r="O124" s="23"/>
      <c r="P124" s="23"/>
      <c r="Q124" s="23"/>
      <c r="R124" s="23"/>
      <c r="S124" s="23"/>
      <c r="T124" s="23"/>
      <c r="U124" s="23"/>
      <c r="V124" s="23"/>
      <c r="W124" s="23"/>
      <c r="X124" s="23"/>
      <c r="Y124" s="23"/>
      <c r="Z124" s="23"/>
      <c r="AA124" s="23"/>
      <c r="AB124" s="23"/>
    </row>
    <row r="125" spans="2:28" s="12" customFormat="1" ht="64.900000000000006" customHeight="1" x14ac:dyDescent="0.3">
      <c r="B125" s="41"/>
      <c r="C125" s="547"/>
      <c r="D125" s="551"/>
      <c r="E125" s="552"/>
      <c r="F125" s="551"/>
      <c r="G125" s="552"/>
      <c r="H125" s="563" t="s">
        <v>1295</v>
      </c>
      <c r="I125" s="555"/>
      <c r="J125" s="42"/>
      <c r="L125" s="19"/>
      <c r="M125" s="19"/>
      <c r="N125" s="23"/>
      <c r="O125" s="23"/>
      <c r="P125" s="23"/>
      <c r="Q125" s="23"/>
      <c r="R125" s="23"/>
      <c r="S125" s="23"/>
      <c r="T125" s="23"/>
      <c r="U125" s="23"/>
      <c r="V125" s="23"/>
      <c r="W125" s="23"/>
      <c r="X125" s="23"/>
      <c r="Y125" s="23"/>
      <c r="Z125" s="23"/>
      <c r="AA125" s="23"/>
      <c r="AB125" s="23"/>
    </row>
    <row r="126" spans="2:28" s="12" customFormat="1" ht="33" customHeight="1" thickBot="1" x14ac:dyDescent="0.35">
      <c r="B126" s="41"/>
      <c r="C126" s="547"/>
      <c r="D126" s="551"/>
      <c r="E126" s="552"/>
      <c r="F126" s="551"/>
      <c r="G126" s="552"/>
      <c r="H126" s="562" t="s">
        <v>1296</v>
      </c>
      <c r="I126" s="560"/>
      <c r="J126" s="42"/>
      <c r="L126" s="19"/>
      <c r="N126" s="23"/>
      <c r="O126" s="23"/>
      <c r="P126" s="23"/>
      <c r="Q126" s="23"/>
      <c r="R126" s="23"/>
      <c r="S126" s="23"/>
      <c r="T126" s="23"/>
      <c r="U126" s="23"/>
      <c r="V126" s="23"/>
      <c r="W126" s="23"/>
      <c r="X126" s="23"/>
      <c r="Y126" s="23"/>
      <c r="Z126" s="23"/>
      <c r="AA126" s="23"/>
      <c r="AB126" s="23"/>
    </row>
    <row r="127" spans="2:28" s="12" customFormat="1" ht="75" customHeight="1" x14ac:dyDescent="0.3">
      <c r="B127" s="41"/>
      <c r="C127" s="547"/>
      <c r="D127" s="551"/>
      <c r="E127" s="552"/>
      <c r="F127" s="551"/>
      <c r="G127" s="552"/>
      <c r="H127" s="561" t="s">
        <v>1297</v>
      </c>
      <c r="I127" s="550" t="s">
        <v>20</v>
      </c>
      <c r="J127" s="42"/>
      <c r="L127" s="19"/>
      <c r="N127" s="23"/>
      <c r="O127" s="23"/>
      <c r="P127" s="23"/>
      <c r="Q127" s="23"/>
      <c r="R127" s="23"/>
      <c r="S127" s="23"/>
      <c r="T127" s="23"/>
      <c r="U127" s="23"/>
      <c r="V127" s="23"/>
      <c r="W127" s="23"/>
      <c r="X127" s="23"/>
      <c r="Y127" s="23"/>
      <c r="Z127" s="23"/>
      <c r="AA127" s="23"/>
      <c r="AB127" s="23"/>
    </row>
    <row r="128" spans="2:28" s="12" customFormat="1" ht="68.5" customHeight="1" thickBot="1" x14ac:dyDescent="0.35">
      <c r="B128" s="41"/>
      <c r="C128" s="547"/>
      <c r="D128" s="556"/>
      <c r="E128" s="557"/>
      <c r="F128" s="556"/>
      <c r="G128" s="557"/>
      <c r="H128" s="592" t="s">
        <v>1298</v>
      </c>
      <c r="I128" s="550"/>
      <c r="J128" s="42"/>
      <c r="L128" s="19"/>
      <c r="N128" s="23"/>
      <c r="O128" s="23"/>
      <c r="P128" s="23"/>
      <c r="Q128" s="23"/>
      <c r="R128" s="23"/>
      <c r="S128" s="23"/>
      <c r="T128" s="23"/>
      <c r="U128" s="23"/>
      <c r="V128" s="23"/>
      <c r="W128" s="23"/>
      <c r="X128" s="23"/>
      <c r="Y128" s="23"/>
      <c r="Z128" s="23"/>
      <c r="AA128" s="23"/>
      <c r="AB128" s="23"/>
    </row>
    <row r="129" spans="2:28" s="12" customFormat="1" ht="22.15" customHeight="1" thickBot="1" x14ac:dyDescent="0.35">
      <c r="B129" s="41"/>
      <c r="C129" s="91"/>
      <c r="D129" s="1010" t="s">
        <v>468</v>
      </c>
      <c r="E129" s="1003"/>
      <c r="F129" s="1010" t="s">
        <v>946</v>
      </c>
      <c r="G129" s="1003"/>
      <c r="H129" s="566" t="s">
        <v>1357</v>
      </c>
      <c r="I129" s="515"/>
      <c r="J129" s="42"/>
      <c r="M129" s="575"/>
      <c r="N129" s="23"/>
      <c r="O129" s="23"/>
      <c r="P129" s="23"/>
      <c r="Q129" s="23"/>
      <c r="R129" s="23"/>
      <c r="S129" s="23"/>
      <c r="T129" s="23"/>
      <c r="U129" s="23"/>
      <c r="V129" s="23"/>
      <c r="W129" s="23"/>
      <c r="X129" s="23"/>
      <c r="Y129" s="23"/>
      <c r="Z129" s="23"/>
      <c r="AA129" s="23"/>
      <c r="AB129" s="23"/>
    </row>
    <row r="130" spans="2:28" s="12" customFormat="1" ht="111.65" customHeight="1" thickBot="1" x14ac:dyDescent="0.35">
      <c r="B130" s="41"/>
      <c r="C130" s="91"/>
      <c r="D130" s="918"/>
      <c r="E130" s="1017"/>
      <c r="F130" s="1010" t="s">
        <v>934</v>
      </c>
      <c r="G130" s="1003"/>
      <c r="H130" s="593" t="s">
        <v>1306</v>
      </c>
      <c r="I130" s="379" t="s">
        <v>20</v>
      </c>
      <c r="J130" s="42"/>
      <c r="L130" s="456"/>
      <c r="N130" s="23"/>
      <c r="O130" s="23"/>
      <c r="P130" s="23"/>
      <c r="Q130" s="23"/>
      <c r="R130" s="23"/>
      <c r="S130" s="23"/>
      <c r="T130" s="23"/>
      <c r="U130" s="23"/>
      <c r="V130" s="23"/>
      <c r="W130" s="23"/>
      <c r="X130" s="23"/>
      <c r="Y130" s="23"/>
      <c r="Z130" s="23"/>
      <c r="AA130" s="23"/>
      <c r="AB130" s="23"/>
    </row>
    <row r="131" spans="2:28" s="12" customFormat="1" ht="109.9" customHeight="1" thickBot="1" x14ac:dyDescent="0.35">
      <c r="B131" s="41"/>
      <c r="C131" s="91"/>
      <c r="D131" s="918"/>
      <c r="E131" s="1017"/>
      <c r="F131" s="551"/>
      <c r="G131" s="552"/>
      <c r="H131" s="587" t="s">
        <v>1307</v>
      </c>
      <c r="I131" s="549" t="s">
        <v>20</v>
      </c>
      <c r="J131" s="42"/>
      <c r="L131" s="456"/>
      <c r="N131" s="23"/>
      <c r="O131" s="23"/>
      <c r="P131" s="23"/>
      <c r="Q131" s="23"/>
      <c r="R131" s="23"/>
      <c r="S131" s="23"/>
      <c r="T131" s="23"/>
      <c r="U131" s="23"/>
      <c r="V131" s="23"/>
      <c r="W131" s="23"/>
      <c r="X131" s="23"/>
      <c r="Y131" s="23"/>
      <c r="Z131" s="23"/>
      <c r="AA131" s="23"/>
      <c r="AB131" s="23"/>
    </row>
    <row r="132" spans="2:28" s="12" customFormat="1" ht="60.65" customHeight="1" x14ac:dyDescent="0.3">
      <c r="B132" s="41"/>
      <c r="C132" s="91"/>
      <c r="D132" s="918"/>
      <c r="E132" s="1017"/>
      <c r="F132" s="551"/>
      <c r="G132" s="552"/>
      <c r="H132" s="561" t="s">
        <v>1309</v>
      </c>
      <c r="I132" s="1011" t="s">
        <v>20</v>
      </c>
      <c r="J132" s="42"/>
      <c r="L132" s="456"/>
      <c r="N132" s="23"/>
      <c r="O132" s="23"/>
      <c r="P132" s="23"/>
      <c r="Q132" s="23"/>
      <c r="R132" s="23"/>
      <c r="S132" s="23"/>
      <c r="T132" s="23"/>
      <c r="U132" s="23"/>
      <c r="V132" s="23"/>
      <c r="W132" s="23"/>
      <c r="X132" s="23"/>
      <c r="Y132" s="23"/>
      <c r="Z132" s="23"/>
      <c r="AA132" s="23"/>
      <c r="AB132" s="23"/>
    </row>
    <row r="133" spans="2:28" s="12" customFormat="1" ht="108" customHeight="1" thickBot="1" x14ac:dyDescent="0.35">
      <c r="B133" s="41"/>
      <c r="C133" s="91"/>
      <c r="D133" s="918"/>
      <c r="E133" s="1017"/>
      <c r="F133" s="551"/>
      <c r="G133" s="552"/>
      <c r="H133" s="592" t="s">
        <v>1310</v>
      </c>
      <c r="I133" s="1013"/>
      <c r="J133" s="42"/>
      <c r="L133" s="456"/>
      <c r="N133" s="23"/>
      <c r="O133" s="23"/>
      <c r="P133" s="23"/>
      <c r="Q133" s="23"/>
      <c r="R133" s="23"/>
      <c r="S133" s="23"/>
      <c r="T133" s="23"/>
      <c r="U133" s="23"/>
      <c r="V133" s="23"/>
      <c r="W133" s="23"/>
      <c r="X133" s="23"/>
      <c r="Y133" s="23"/>
      <c r="Z133" s="23"/>
      <c r="AA133" s="23"/>
      <c r="AB133" s="23"/>
    </row>
    <row r="134" spans="2:28" s="12" customFormat="1" ht="105" customHeight="1" thickBot="1" x14ac:dyDescent="0.35">
      <c r="B134" s="41"/>
      <c r="C134" s="91"/>
      <c r="D134" s="918"/>
      <c r="E134" s="1017"/>
      <c r="F134" s="551"/>
      <c r="G134" s="552"/>
      <c r="H134" s="593" t="s">
        <v>1311</v>
      </c>
      <c r="I134" s="549" t="s">
        <v>948</v>
      </c>
      <c r="J134" s="42"/>
      <c r="L134" s="456"/>
      <c r="M134" s="19" t="s">
        <v>1219</v>
      </c>
      <c r="N134" s="23"/>
      <c r="O134" s="23"/>
      <c r="P134" s="23"/>
      <c r="Q134" s="23"/>
      <c r="R134" s="23"/>
      <c r="S134" s="23"/>
      <c r="T134" s="23"/>
      <c r="U134" s="23"/>
      <c r="V134" s="23"/>
      <c r="W134" s="23"/>
      <c r="X134" s="23"/>
      <c r="Y134" s="23"/>
      <c r="Z134" s="23"/>
      <c r="AA134" s="23"/>
      <c r="AB134" s="23"/>
    </row>
    <row r="135" spans="2:28" s="12" customFormat="1" ht="118.9" customHeight="1" thickBot="1" x14ac:dyDescent="0.35">
      <c r="B135" s="41"/>
      <c r="C135" s="91"/>
      <c r="D135" s="918"/>
      <c r="E135" s="1017"/>
      <c r="F135" s="551"/>
      <c r="G135" s="552"/>
      <c r="H135" s="593" t="s">
        <v>1312</v>
      </c>
      <c r="I135" s="549" t="s">
        <v>948</v>
      </c>
      <c r="J135" s="42"/>
      <c r="L135" s="456"/>
      <c r="N135" s="23"/>
      <c r="O135" s="23"/>
      <c r="P135" s="23"/>
      <c r="Q135" s="23"/>
      <c r="R135" s="23"/>
      <c r="S135" s="23"/>
      <c r="T135" s="23"/>
      <c r="U135" s="23"/>
      <c r="V135" s="23"/>
      <c r="W135" s="23"/>
      <c r="X135" s="23"/>
      <c r="Y135" s="23"/>
      <c r="Z135" s="23"/>
      <c r="AA135" s="23"/>
      <c r="AB135" s="23"/>
    </row>
    <row r="136" spans="2:28" s="12" customFormat="1" ht="235.9" customHeight="1" thickBot="1" x14ac:dyDescent="0.35">
      <c r="B136" s="41"/>
      <c r="C136" s="91"/>
      <c r="D136" s="918"/>
      <c r="E136" s="1017"/>
      <c r="F136" s="551"/>
      <c r="G136" s="552"/>
      <c r="H136" s="593" t="s">
        <v>1313</v>
      </c>
      <c r="I136" s="549" t="s">
        <v>20</v>
      </c>
      <c r="J136" s="42"/>
      <c r="L136" s="456"/>
      <c r="M136" s="19" t="s">
        <v>1308</v>
      </c>
      <c r="N136" s="23"/>
      <c r="O136" s="23"/>
      <c r="P136" s="23"/>
      <c r="Q136" s="23"/>
      <c r="R136" s="23"/>
      <c r="S136" s="23"/>
      <c r="T136" s="23"/>
      <c r="U136" s="23"/>
      <c r="V136" s="23"/>
      <c r="W136" s="23"/>
      <c r="X136" s="23"/>
      <c r="Y136" s="23"/>
      <c r="Z136" s="23"/>
      <c r="AA136" s="23"/>
      <c r="AB136" s="23"/>
    </row>
    <row r="137" spans="2:28" s="12" customFormat="1" ht="78.650000000000006" customHeight="1" thickBot="1" x14ac:dyDescent="0.35">
      <c r="B137" s="41"/>
      <c r="C137" s="91"/>
      <c r="D137" s="918"/>
      <c r="E137" s="1017"/>
      <c r="F137" s="551"/>
      <c r="G137" s="552"/>
      <c r="H137" s="593" t="s">
        <v>1314</v>
      </c>
      <c r="I137" s="549" t="s">
        <v>20</v>
      </c>
      <c r="J137" s="42"/>
      <c r="L137" s="456"/>
      <c r="M137" s="19"/>
      <c r="N137" s="23"/>
      <c r="O137" s="23"/>
      <c r="P137" s="23"/>
      <c r="Q137" s="23"/>
      <c r="R137" s="23"/>
      <c r="S137" s="23"/>
      <c r="T137" s="23"/>
      <c r="U137" s="23"/>
      <c r="V137" s="23"/>
      <c r="W137" s="23"/>
      <c r="X137" s="23"/>
      <c r="Y137" s="23"/>
      <c r="Z137" s="23"/>
      <c r="AA137" s="23"/>
      <c r="AB137" s="23"/>
    </row>
    <row r="138" spans="2:28" s="12" customFormat="1" ht="87" customHeight="1" thickBot="1" x14ac:dyDescent="0.35">
      <c r="B138" s="41"/>
      <c r="C138" s="91"/>
      <c r="D138" s="918"/>
      <c r="E138" s="1017"/>
      <c r="F138" s="556"/>
      <c r="G138" s="557"/>
      <c r="H138" s="593" t="s">
        <v>1315</v>
      </c>
      <c r="I138" s="549" t="s">
        <v>20</v>
      </c>
      <c r="J138" s="42"/>
      <c r="L138" s="456"/>
      <c r="M138" s="19"/>
      <c r="N138" s="23"/>
      <c r="O138" s="23"/>
      <c r="P138" s="23"/>
      <c r="Q138" s="23"/>
      <c r="R138" s="23"/>
      <c r="S138" s="23"/>
      <c r="T138" s="23"/>
      <c r="U138" s="23"/>
      <c r="V138" s="23"/>
      <c r="W138" s="23"/>
      <c r="X138" s="23"/>
      <c r="Y138" s="23"/>
      <c r="Z138" s="23"/>
      <c r="AA138" s="23"/>
      <c r="AB138" s="23"/>
    </row>
    <row r="139" spans="2:28" s="12" customFormat="1" ht="66.650000000000006" customHeight="1" x14ac:dyDescent="0.3">
      <c r="B139" s="41"/>
      <c r="C139" s="91"/>
      <c r="D139" s="918"/>
      <c r="E139" s="1014"/>
      <c r="F139" s="1022" t="s">
        <v>1053</v>
      </c>
      <c r="G139" s="1023"/>
      <c r="H139" s="548" t="s">
        <v>1302</v>
      </c>
      <c r="I139" s="1028" t="s">
        <v>20</v>
      </c>
      <c r="J139" s="42"/>
      <c r="L139" s="19"/>
      <c r="M139" s="19"/>
      <c r="N139" s="23"/>
      <c r="O139" s="23"/>
      <c r="P139" s="23"/>
      <c r="Q139" s="23"/>
      <c r="R139" s="23"/>
      <c r="S139" s="23"/>
      <c r="T139" s="23"/>
      <c r="U139" s="23"/>
      <c r="V139" s="23"/>
      <c r="W139" s="23"/>
      <c r="X139" s="23"/>
      <c r="Y139" s="23"/>
      <c r="Z139" s="23"/>
      <c r="AA139" s="23"/>
      <c r="AB139" s="23"/>
    </row>
    <row r="140" spans="2:28" s="12" customFormat="1" ht="51" customHeight="1" x14ac:dyDescent="0.3">
      <c r="B140" s="41"/>
      <c r="C140" s="91"/>
      <c r="D140" s="918"/>
      <c r="E140" s="1014"/>
      <c r="F140" s="1022"/>
      <c r="G140" s="1023"/>
      <c r="H140" s="348" t="s">
        <v>1303</v>
      </c>
      <c r="I140" s="1029"/>
      <c r="J140" s="42"/>
      <c r="L140" s="19"/>
      <c r="N140" s="23"/>
      <c r="O140" s="23"/>
      <c r="P140" s="23"/>
      <c r="Q140" s="23"/>
      <c r="R140" s="23"/>
      <c r="S140" s="23"/>
      <c r="T140" s="23"/>
      <c r="U140" s="23"/>
      <c r="V140" s="23"/>
      <c r="W140" s="23"/>
      <c r="X140" s="23"/>
      <c r="Y140" s="23"/>
      <c r="Z140" s="23"/>
      <c r="AA140" s="23"/>
      <c r="AB140" s="23"/>
    </row>
    <row r="141" spans="2:28" s="12" customFormat="1" ht="102" customHeight="1" x14ac:dyDescent="0.3">
      <c r="B141" s="41"/>
      <c r="C141" s="91"/>
      <c r="D141" s="918"/>
      <c r="E141" s="1014"/>
      <c r="F141" s="1022"/>
      <c r="G141" s="1023"/>
      <c r="H141" s="348" t="s">
        <v>1304</v>
      </c>
      <c r="I141" s="1029"/>
      <c r="J141" s="42"/>
      <c r="L141" s="19"/>
      <c r="N141" s="23"/>
      <c r="O141" s="23"/>
      <c r="P141" s="23"/>
      <c r="Q141" s="23"/>
      <c r="R141" s="23"/>
      <c r="S141" s="23"/>
      <c r="T141" s="23"/>
      <c r="U141" s="23"/>
      <c r="V141" s="23"/>
      <c r="W141" s="23"/>
      <c r="X141" s="23"/>
      <c r="Y141" s="23"/>
      <c r="Z141" s="23"/>
      <c r="AA141" s="23"/>
      <c r="AB141" s="23"/>
    </row>
    <row r="142" spans="2:28" s="12" customFormat="1" ht="34.9" customHeight="1" x14ac:dyDescent="0.3">
      <c r="B142" s="41"/>
      <c r="C142" s="91"/>
      <c r="D142" s="918"/>
      <c r="E142" s="1014"/>
      <c r="F142" s="1022"/>
      <c r="G142" s="1023"/>
      <c r="H142" s="348" t="s">
        <v>1305</v>
      </c>
      <c r="I142" s="1029"/>
      <c r="J142" s="42"/>
      <c r="L142" s="19"/>
      <c r="M142" s="23"/>
      <c r="N142" s="23"/>
      <c r="O142" s="23"/>
      <c r="P142" s="23"/>
      <c r="Q142" s="23"/>
      <c r="R142" s="23"/>
      <c r="S142" s="23"/>
      <c r="T142" s="23"/>
      <c r="U142" s="23"/>
      <c r="V142" s="23"/>
      <c r="W142" s="23"/>
      <c r="X142" s="23"/>
      <c r="Y142" s="23"/>
      <c r="Z142" s="23"/>
      <c r="AA142" s="23"/>
      <c r="AB142" s="23"/>
    </row>
    <row r="143" spans="2:28" s="12" customFormat="1" ht="117.65" customHeight="1" thickBot="1" x14ac:dyDescent="0.35">
      <c r="B143" s="41"/>
      <c r="C143" s="91"/>
      <c r="D143" s="918"/>
      <c r="E143" s="1014"/>
      <c r="F143" s="1022"/>
      <c r="G143" s="1023"/>
      <c r="H143" s="350" t="s">
        <v>1301</v>
      </c>
      <c r="I143" s="1029"/>
      <c r="J143" s="42"/>
      <c r="L143" s="19"/>
      <c r="M143" s="23"/>
      <c r="N143" s="23"/>
      <c r="O143" s="23"/>
      <c r="P143" s="23"/>
      <c r="Q143" s="23"/>
      <c r="R143" s="23"/>
      <c r="S143" s="23"/>
      <c r="T143" s="23"/>
      <c r="U143" s="23"/>
      <c r="V143" s="23"/>
      <c r="W143" s="23"/>
      <c r="X143" s="23"/>
      <c r="Y143" s="23"/>
      <c r="Z143" s="23"/>
      <c r="AA143" s="23"/>
      <c r="AB143" s="23"/>
    </row>
    <row r="144" spans="2:28" s="12" customFormat="1" ht="77.5" customHeight="1" thickBot="1" x14ac:dyDescent="0.35">
      <c r="B144" s="41"/>
      <c r="C144" s="91"/>
      <c r="D144" s="1010" t="s">
        <v>469</v>
      </c>
      <c r="E144" s="1003"/>
      <c r="F144" s="1010" t="s">
        <v>941</v>
      </c>
      <c r="G144" s="1002"/>
      <c r="H144" s="349" t="s">
        <v>1207</v>
      </c>
      <c r="I144" s="361"/>
      <c r="J144" s="42"/>
      <c r="L144" s="23"/>
      <c r="M144" s="23"/>
      <c r="N144" s="23"/>
      <c r="O144" s="23"/>
      <c r="P144" s="23"/>
      <c r="Q144" s="23"/>
      <c r="R144" s="23"/>
      <c r="S144" s="23"/>
      <c r="T144" s="23"/>
      <c r="U144" s="23"/>
      <c r="V144" s="23"/>
      <c r="W144" s="23"/>
      <c r="X144" s="23"/>
      <c r="Y144" s="23"/>
      <c r="Z144" s="23"/>
      <c r="AA144" s="23"/>
      <c r="AB144" s="23"/>
    </row>
    <row r="145" spans="2:28" s="12" customFormat="1" ht="76.150000000000006" customHeight="1" x14ac:dyDescent="0.3">
      <c r="B145" s="41"/>
      <c r="C145" s="91"/>
      <c r="D145" s="1010" t="s">
        <v>913</v>
      </c>
      <c r="E145" s="1003"/>
      <c r="F145" s="1010" t="s">
        <v>942</v>
      </c>
      <c r="G145" s="1003"/>
      <c r="H145" s="523" t="s">
        <v>1316</v>
      </c>
      <c r="I145" s="1011" t="s">
        <v>20</v>
      </c>
      <c r="J145" s="42"/>
      <c r="L145" s="23"/>
      <c r="M145" s="19"/>
      <c r="N145" s="23"/>
      <c r="O145" s="23"/>
      <c r="P145" s="23"/>
      <c r="Q145" s="23"/>
      <c r="R145" s="23"/>
      <c r="S145" s="23"/>
      <c r="T145" s="23"/>
      <c r="U145" s="23"/>
      <c r="V145" s="23"/>
      <c r="W145" s="23"/>
      <c r="X145" s="23"/>
      <c r="Y145" s="23"/>
      <c r="Z145" s="23"/>
      <c r="AA145" s="23"/>
      <c r="AB145" s="23"/>
    </row>
    <row r="146" spans="2:28" s="12" customFormat="1" ht="50.5" customHeight="1" thickBot="1" x14ac:dyDescent="0.35">
      <c r="B146" s="41"/>
      <c r="C146" s="91"/>
      <c r="D146" s="918"/>
      <c r="E146" s="1014"/>
      <c r="F146" s="918"/>
      <c r="G146" s="1014"/>
      <c r="H146" s="528" t="s">
        <v>1317</v>
      </c>
      <c r="I146" s="1012"/>
      <c r="J146" s="42"/>
      <c r="L146" s="23"/>
      <c r="N146" s="23"/>
      <c r="O146" s="23"/>
      <c r="P146" s="23"/>
      <c r="Q146" s="23"/>
      <c r="R146" s="23"/>
      <c r="S146" s="23"/>
      <c r="T146" s="23"/>
      <c r="U146" s="23"/>
      <c r="V146" s="23"/>
      <c r="W146" s="23"/>
      <c r="X146" s="23"/>
      <c r="Y146" s="23"/>
      <c r="Z146" s="23"/>
      <c r="AA146" s="23"/>
      <c r="AB146" s="23"/>
    </row>
    <row r="147" spans="2:28" s="12" customFormat="1" ht="102" customHeight="1" x14ac:dyDescent="0.3">
      <c r="B147" s="41"/>
      <c r="C147" s="91"/>
      <c r="D147" s="1010" t="s">
        <v>914</v>
      </c>
      <c r="E147" s="1003"/>
      <c r="F147" s="1010" t="s">
        <v>1318</v>
      </c>
      <c r="G147" s="1003"/>
      <c r="H147" s="456" t="s">
        <v>1319</v>
      </c>
      <c r="I147" s="1011" t="s">
        <v>20</v>
      </c>
      <c r="J147" s="42"/>
      <c r="L147" s="23"/>
      <c r="N147" s="23"/>
      <c r="O147" s="23"/>
      <c r="P147" s="23"/>
      <c r="Q147" s="23"/>
      <c r="R147" s="23"/>
      <c r="S147" s="23"/>
      <c r="T147" s="23"/>
      <c r="U147" s="23"/>
      <c r="V147" s="23"/>
      <c r="W147" s="23"/>
      <c r="X147" s="23"/>
      <c r="Y147" s="23"/>
      <c r="Z147" s="23"/>
      <c r="AA147" s="23"/>
      <c r="AB147" s="23"/>
    </row>
    <row r="148" spans="2:28" s="12" customFormat="1" ht="49.15" customHeight="1" x14ac:dyDescent="0.3">
      <c r="B148" s="41"/>
      <c r="C148" s="91"/>
      <c r="D148" s="918"/>
      <c r="E148" s="1014"/>
      <c r="F148" s="918"/>
      <c r="G148" s="1014"/>
      <c r="H148" s="456" t="s">
        <v>1320</v>
      </c>
      <c r="I148" s="1012"/>
      <c r="J148" s="42"/>
      <c r="L148" s="23"/>
      <c r="N148" s="23"/>
      <c r="O148" s="23"/>
      <c r="P148" s="23"/>
      <c r="Q148" s="23"/>
      <c r="R148" s="23"/>
      <c r="S148" s="23"/>
      <c r="T148" s="23"/>
      <c r="U148" s="23"/>
      <c r="V148" s="23"/>
      <c r="W148" s="23"/>
      <c r="X148" s="23"/>
      <c r="Y148" s="23"/>
      <c r="Z148" s="23"/>
      <c r="AA148" s="23"/>
      <c r="AB148" s="23"/>
    </row>
    <row r="149" spans="2:28" s="12" customFormat="1" ht="63" customHeight="1" x14ac:dyDescent="0.3">
      <c r="B149" s="41"/>
      <c r="C149" s="91"/>
      <c r="D149" s="918"/>
      <c r="E149" s="1014"/>
      <c r="F149" s="918"/>
      <c r="G149" s="1014"/>
      <c r="H149" s="456" t="s">
        <v>1321</v>
      </c>
      <c r="I149" s="1012"/>
      <c r="J149" s="42"/>
      <c r="L149" s="23"/>
      <c r="N149" s="23"/>
      <c r="O149" s="23"/>
      <c r="P149" s="23"/>
      <c r="Q149" s="23"/>
      <c r="R149" s="23"/>
      <c r="S149" s="23"/>
      <c r="T149" s="23"/>
      <c r="U149" s="23"/>
      <c r="V149" s="23"/>
      <c r="W149" s="23"/>
      <c r="X149" s="23"/>
      <c r="Y149" s="23"/>
      <c r="Z149" s="23"/>
      <c r="AA149" s="23"/>
      <c r="AB149" s="23"/>
    </row>
    <row r="150" spans="2:28" s="12" customFormat="1" ht="63" customHeight="1" x14ac:dyDescent="0.3">
      <c r="B150" s="41"/>
      <c r="C150" s="91"/>
      <c r="D150" s="918"/>
      <c r="E150" s="1014"/>
      <c r="F150" s="918"/>
      <c r="G150" s="1014"/>
      <c r="H150" s="456" t="s">
        <v>1339</v>
      </c>
      <c r="I150" s="1012"/>
      <c r="J150" s="42"/>
      <c r="L150" s="23"/>
      <c r="N150" s="23"/>
      <c r="O150" s="23"/>
      <c r="P150" s="23"/>
      <c r="Q150" s="23"/>
      <c r="R150" s="23"/>
      <c r="S150" s="23"/>
      <c r="T150" s="23"/>
      <c r="U150" s="23"/>
      <c r="V150" s="23"/>
      <c r="W150" s="23"/>
      <c r="X150" s="23"/>
      <c r="Y150" s="23"/>
      <c r="Z150" s="23"/>
      <c r="AA150" s="23"/>
      <c r="AB150" s="23"/>
    </row>
    <row r="151" spans="2:28" s="12" customFormat="1" ht="120" customHeight="1" x14ac:dyDescent="0.3">
      <c r="B151" s="41"/>
      <c r="C151" s="91"/>
      <c r="D151" s="918"/>
      <c r="E151" s="1014"/>
      <c r="F151" s="918"/>
      <c r="G151" s="1014"/>
      <c r="H151" s="456" t="s">
        <v>1340</v>
      </c>
      <c r="I151" s="1012"/>
      <c r="J151" s="42"/>
      <c r="L151" s="23"/>
      <c r="N151" s="23"/>
      <c r="O151" s="23"/>
      <c r="P151" s="23"/>
      <c r="Q151" s="23"/>
      <c r="R151" s="23"/>
      <c r="S151" s="23"/>
      <c r="T151" s="23"/>
      <c r="U151" s="23"/>
      <c r="V151" s="23"/>
      <c r="W151" s="23"/>
      <c r="X151" s="23"/>
      <c r="Y151" s="23"/>
      <c r="Z151" s="23"/>
      <c r="AA151" s="23"/>
      <c r="AB151" s="23"/>
    </row>
    <row r="152" spans="2:28" s="12" customFormat="1" ht="48.65" customHeight="1" x14ac:dyDescent="0.3">
      <c r="B152" s="41"/>
      <c r="C152" s="91"/>
      <c r="D152" s="918"/>
      <c r="E152" s="1014"/>
      <c r="F152" s="918"/>
      <c r="G152" s="1014"/>
      <c r="H152" s="456" t="s">
        <v>1341</v>
      </c>
      <c r="I152" s="1012"/>
      <c r="J152" s="42"/>
      <c r="L152" s="23"/>
      <c r="N152" s="23"/>
      <c r="O152" s="23"/>
      <c r="P152" s="23"/>
      <c r="Q152" s="23"/>
      <c r="R152" s="23"/>
      <c r="S152" s="23"/>
      <c r="T152" s="23"/>
      <c r="U152" s="23"/>
      <c r="V152" s="23"/>
      <c r="W152" s="23"/>
      <c r="X152" s="23"/>
      <c r="Y152" s="23"/>
      <c r="Z152" s="23"/>
      <c r="AA152" s="23"/>
      <c r="AB152" s="23"/>
    </row>
    <row r="153" spans="2:28" s="12" customFormat="1" ht="63" customHeight="1" x14ac:dyDescent="0.3">
      <c r="B153" s="41"/>
      <c r="C153" s="91"/>
      <c r="D153" s="918"/>
      <c r="E153" s="1014"/>
      <c r="F153" s="918"/>
      <c r="G153" s="1014"/>
      <c r="H153" s="456" t="s">
        <v>1342</v>
      </c>
      <c r="I153" s="1012"/>
      <c r="J153" s="42"/>
      <c r="L153" s="23"/>
      <c r="N153" s="23"/>
      <c r="O153" s="23"/>
      <c r="P153" s="23"/>
      <c r="Q153" s="23"/>
      <c r="R153" s="23"/>
      <c r="S153" s="23"/>
      <c r="T153" s="23"/>
      <c r="U153" s="23"/>
      <c r="V153" s="23"/>
      <c r="W153" s="23"/>
      <c r="X153" s="23"/>
      <c r="Y153" s="23"/>
      <c r="Z153" s="23"/>
      <c r="AA153" s="23"/>
      <c r="AB153" s="23"/>
    </row>
    <row r="154" spans="2:28" s="12" customFormat="1" ht="86.5" customHeight="1" x14ac:dyDescent="0.3">
      <c r="B154" s="41"/>
      <c r="C154" s="91"/>
      <c r="D154" s="918"/>
      <c r="E154" s="1014"/>
      <c r="F154" s="918"/>
      <c r="G154" s="1014"/>
      <c r="H154" s="456" t="s">
        <v>1343</v>
      </c>
      <c r="I154" s="1012"/>
      <c r="J154" s="42"/>
      <c r="L154" s="23"/>
      <c r="N154" s="23"/>
      <c r="O154" s="23"/>
      <c r="P154" s="23"/>
      <c r="Q154" s="23"/>
      <c r="R154" s="23"/>
      <c r="S154" s="23"/>
      <c r="T154" s="23"/>
      <c r="U154" s="23"/>
      <c r="V154" s="23"/>
      <c r="W154" s="23"/>
      <c r="X154" s="23"/>
      <c r="Y154" s="23"/>
      <c r="Z154" s="23"/>
      <c r="AA154" s="23"/>
      <c r="AB154" s="23"/>
    </row>
    <row r="155" spans="2:28" s="12" customFormat="1" ht="105.65" customHeight="1" x14ac:dyDescent="0.3">
      <c r="B155" s="41"/>
      <c r="C155" s="91"/>
      <c r="D155" s="918"/>
      <c r="E155" s="1014"/>
      <c r="F155" s="918"/>
      <c r="G155" s="1014"/>
      <c r="H155" s="456" t="s">
        <v>1344</v>
      </c>
      <c r="I155" s="1012"/>
      <c r="J155" s="42"/>
      <c r="L155" s="23"/>
      <c r="N155" s="23"/>
      <c r="O155" s="23"/>
      <c r="P155" s="23"/>
      <c r="Q155" s="23"/>
      <c r="R155" s="23"/>
      <c r="S155" s="23"/>
      <c r="T155" s="23"/>
      <c r="U155" s="23"/>
      <c r="V155" s="23"/>
      <c r="W155" s="23"/>
      <c r="X155" s="23"/>
      <c r="Y155" s="23"/>
      <c r="Z155" s="23"/>
      <c r="AA155" s="23"/>
      <c r="AB155" s="23"/>
    </row>
    <row r="156" spans="2:28" s="12" customFormat="1" ht="48.65" customHeight="1" x14ac:dyDescent="0.3">
      <c r="B156" s="41"/>
      <c r="C156" s="91"/>
      <c r="D156" s="918"/>
      <c r="E156" s="1014"/>
      <c r="F156" s="918"/>
      <c r="G156" s="1014"/>
      <c r="H156" s="456" t="s">
        <v>1345</v>
      </c>
      <c r="I156" s="1012"/>
      <c r="J156" s="42"/>
      <c r="L156" s="23"/>
      <c r="N156" s="23"/>
      <c r="O156" s="23"/>
      <c r="P156" s="23"/>
      <c r="Q156" s="23"/>
      <c r="R156" s="23"/>
      <c r="S156" s="23"/>
      <c r="T156" s="23"/>
      <c r="U156" s="23"/>
      <c r="V156" s="23"/>
      <c r="W156" s="23"/>
      <c r="X156" s="23"/>
      <c r="Y156" s="23"/>
      <c r="Z156" s="23"/>
      <c r="AA156" s="23"/>
      <c r="AB156" s="23"/>
    </row>
    <row r="157" spans="2:28" s="12" customFormat="1" ht="99.65" customHeight="1" thickBot="1" x14ac:dyDescent="0.35">
      <c r="B157" s="41"/>
      <c r="C157" s="91"/>
      <c r="D157" s="918"/>
      <c r="E157" s="1014"/>
      <c r="F157" s="1015"/>
      <c r="G157" s="1016"/>
      <c r="H157" s="456" t="s">
        <v>1346</v>
      </c>
      <c r="I157" s="1013"/>
      <c r="J157" s="42"/>
      <c r="L157" s="23"/>
      <c r="N157" s="23"/>
      <c r="O157" s="23"/>
      <c r="P157" s="23"/>
      <c r="Q157" s="23"/>
      <c r="R157" s="23"/>
      <c r="S157" s="23"/>
      <c r="T157" s="23"/>
      <c r="U157" s="23"/>
      <c r="V157" s="23"/>
      <c r="W157" s="23"/>
      <c r="X157" s="23"/>
      <c r="Y157" s="23"/>
      <c r="Z157" s="23"/>
      <c r="AA157" s="23"/>
      <c r="AB157" s="23"/>
    </row>
    <row r="158" spans="2:28" s="12" customFormat="1" ht="102.65" customHeight="1" x14ac:dyDescent="0.3">
      <c r="B158" s="41"/>
      <c r="C158" s="91"/>
      <c r="D158" s="918"/>
      <c r="E158" s="1014"/>
      <c r="F158" s="1010" t="s">
        <v>1337</v>
      </c>
      <c r="G158" s="1003"/>
      <c r="H158" s="523" t="s">
        <v>1338</v>
      </c>
      <c r="I158" s="1011" t="s">
        <v>446</v>
      </c>
      <c r="J158" s="42"/>
      <c r="L158" s="23"/>
      <c r="N158" s="23"/>
      <c r="O158" s="23"/>
      <c r="P158" s="23"/>
      <c r="Q158" s="23"/>
      <c r="R158" s="23"/>
      <c r="S158" s="23"/>
      <c r="T158" s="23"/>
      <c r="U158" s="23"/>
      <c r="V158" s="23"/>
      <c r="W158" s="23"/>
      <c r="X158" s="23"/>
      <c r="Y158" s="23"/>
      <c r="Z158" s="23"/>
      <c r="AA158" s="23"/>
      <c r="AB158" s="23"/>
    </row>
    <row r="159" spans="2:28" s="12" customFormat="1" ht="48" customHeight="1" x14ac:dyDescent="0.3">
      <c r="B159" s="41"/>
      <c r="C159" s="91"/>
      <c r="D159" s="918"/>
      <c r="E159" s="1014"/>
      <c r="F159" s="918"/>
      <c r="G159" s="1014"/>
      <c r="H159" s="531" t="s">
        <v>1347</v>
      </c>
      <c r="I159" s="1012"/>
      <c r="J159" s="42"/>
      <c r="L159" s="23"/>
      <c r="N159" s="23"/>
      <c r="O159" s="23"/>
      <c r="P159" s="23"/>
      <c r="Q159" s="23"/>
      <c r="R159" s="23"/>
      <c r="S159" s="23"/>
      <c r="T159" s="23"/>
      <c r="U159" s="23"/>
      <c r="V159" s="23"/>
      <c r="W159" s="23"/>
      <c r="X159" s="23"/>
      <c r="Y159" s="23"/>
      <c r="Z159" s="23"/>
      <c r="AA159" s="23"/>
      <c r="AB159" s="23"/>
    </row>
    <row r="160" spans="2:28" s="12" customFormat="1" ht="102.65" customHeight="1" x14ac:dyDescent="0.3">
      <c r="B160" s="41"/>
      <c r="C160" s="91"/>
      <c r="D160" s="918"/>
      <c r="E160" s="1014"/>
      <c r="F160" s="918"/>
      <c r="G160" s="1014"/>
      <c r="H160" s="531" t="s">
        <v>1348</v>
      </c>
      <c r="I160" s="1012"/>
      <c r="J160" s="42"/>
      <c r="L160" s="23"/>
      <c r="N160" s="23"/>
      <c r="O160" s="23"/>
      <c r="P160" s="23"/>
      <c r="Q160" s="23"/>
      <c r="R160" s="23"/>
      <c r="S160" s="23"/>
      <c r="T160" s="23"/>
      <c r="U160" s="23"/>
      <c r="V160" s="23"/>
      <c r="W160" s="23"/>
      <c r="X160" s="23"/>
      <c r="Y160" s="23"/>
      <c r="Z160" s="23"/>
      <c r="AA160" s="23"/>
      <c r="AB160" s="23"/>
    </row>
    <row r="161" spans="2:28" s="12" customFormat="1" ht="52.9" customHeight="1" x14ac:dyDescent="0.3">
      <c r="B161" s="41"/>
      <c r="C161" s="91"/>
      <c r="D161" s="918"/>
      <c r="E161" s="1014"/>
      <c r="F161" s="918"/>
      <c r="G161" s="1014"/>
      <c r="H161" s="531" t="s">
        <v>1349</v>
      </c>
      <c r="I161" s="1012"/>
      <c r="J161" s="42"/>
      <c r="L161" s="23"/>
      <c r="N161" s="23"/>
      <c r="O161" s="23"/>
      <c r="P161" s="23"/>
      <c r="Q161" s="23"/>
      <c r="R161" s="23"/>
      <c r="S161" s="23"/>
      <c r="T161" s="23"/>
      <c r="U161" s="23"/>
      <c r="V161" s="23"/>
      <c r="W161" s="23"/>
      <c r="X161" s="23"/>
      <c r="Y161" s="23"/>
      <c r="Z161" s="23"/>
      <c r="AA161" s="23"/>
      <c r="AB161" s="23"/>
    </row>
    <row r="162" spans="2:28" s="12" customFormat="1" ht="102" customHeight="1" x14ac:dyDescent="0.3">
      <c r="B162" s="41"/>
      <c r="C162" s="91"/>
      <c r="D162" s="918"/>
      <c r="E162" s="1014"/>
      <c r="F162" s="918"/>
      <c r="G162" s="1014"/>
      <c r="H162" s="531" t="s">
        <v>1350</v>
      </c>
      <c r="I162" s="1012"/>
      <c r="J162" s="42"/>
      <c r="L162" s="23"/>
      <c r="N162" s="23"/>
      <c r="O162" s="23"/>
      <c r="P162" s="23"/>
      <c r="Q162" s="23"/>
      <c r="R162" s="23"/>
      <c r="S162" s="23"/>
      <c r="T162" s="23"/>
      <c r="U162" s="23"/>
      <c r="V162" s="23"/>
      <c r="W162" s="23"/>
      <c r="X162" s="23"/>
      <c r="Y162" s="23"/>
      <c r="Z162" s="23"/>
      <c r="AA162" s="23"/>
      <c r="AB162" s="23"/>
    </row>
    <row r="163" spans="2:28" s="12" customFormat="1" ht="49.15" customHeight="1" x14ac:dyDescent="0.3">
      <c r="B163" s="41"/>
      <c r="C163" s="91"/>
      <c r="D163" s="918"/>
      <c r="E163" s="1014"/>
      <c r="F163" s="918"/>
      <c r="G163" s="1014"/>
      <c r="H163" s="531" t="s">
        <v>1351</v>
      </c>
      <c r="I163" s="1012"/>
      <c r="J163" s="42"/>
      <c r="L163" s="23"/>
      <c r="N163" s="23"/>
      <c r="O163" s="23"/>
      <c r="P163" s="23"/>
      <c r="Q163" s="23"/>
      <c r="R163" s="23"/>
      <c r="S163" s="23"/>
      <c r="T163" s="23"/>
      <c r="U163" s="23"/>
      <c r="V163" s="23"/>
      <c r="W163" s="23"/>
      <c r="X163" s="23"/>
      <c r="Y163" s="23"/>
      <c r="Z163" s="23"/>
      <c r="AA163" s="23"/>
      <c r="AB163" s="23"/>
    </row>
    <row r="164" spans="2:28" s="12" customFormat="1" ht="95.5" customHeight="1" thickBot="1" x14ac:dyDescent="0.35">
      <c r="B164" s="41"/>
      <c r="C164" s="91"/>
      <c r="D164" s="1015"/>
      <c r="E164" s="1016"/>
      <c r="F164" s="1015"/>
      <c r="G164" s="1016"/>
      <c r="H164" s="513" t="s">
        <v>1517</v>
      </c>
      <c r="I164" s="1013"/>
      <c r="J164" s="42"/>
      <c r="L164" s="23"/>
      <c r="M164" s="23"/>
      <c r="N164" s="23"/>
      <c r="O164" s="23"/>
      <c r="P164" s="23"/>
      <c r="Q164" s="23"/>
      <c r="R164" s="23"/>
      <c r="S164" s="23"/>
      <c r="T164" s="23"/>
      <c r="U164" s="23"/>
      <c r="V164" s="23"/>
      <c r="W164" s="23"/>
      <c r="X164" s="23"/>
      <c r="Y164" s="23"/>
      <c r="Z164" s="23"/>
      <c r="AA164" s="23"/>
      <c r="AB164" s="23"/>
    </row>
    <row r="165" spans="2:28" s="12" customFormat="1" ht="49.15" customHeight="1" thickBot="1" x14ac:dyDescent="0.35">
      <c r="B165" s="41"/>
      <c r="C165" s="91"/>
      <c r="D165" s="958" t="s">
        <v>470</v>
      </c>
      <c r="E165" s="960"/>
      <c r="F165" s="958" t="s">
        <v>472</v>
      </c>
      <c r="G165" s="960"/>
      <c r="H165" s="183"/>
      <c r="I165" s="321"/>
      <c r="J165" s="42"/>
      <c r="L165" s="23"/>
      <c r="M165" s="23"/>
      <c r="N165" s="23"/>
      <c r="O165" s="23"/>
      <c r="P165" s="23"/>
      <c r="Q165" s="23"/>
      <c r="R165" s="23"/>
      <c r="S165" s="23"/>
      <c r="T165" s="23"/>
      <c r="U165" s="23"/>
      <c r="V165" s="23"/>
      <c r="W165" s="23"/>
      <c r="X165" s="23"/>
      <c r="Y165" s="23"/>
      <c r="Z165" s="23"/>
      <c r="AA165" s="23"/>
      <c r="AB165" s="23"/>
    </row>
    <row r="166" spans="2:28" s="12" customFormat="1" ht="34.9" customHeight="1" thickBot="1" x14ac:dyDescent="0.35">
      <c r="B166" s="41"/>
      <c r="C166" s="91"/>
      <c r="D166" s="958" t="s">
        <v>915</v>
      </c>
      <c r="E166" s="960"/>
      <c r="F166" s="958" t="s">
        <v>945</v>
      </c>
      <c r="G166" s="960"/>
      <c r="H166" s="183" t="s">
        <v>1358</v>
      </c>
      <c r="I166" s="356" t="s">
        <v>948</v>
      </c>
      <c r="J166" s="42"/>
      <c r="L166" s="23"/>
      <c r="M166" s="23"/>
      <c r="N166" s="23"/>
      <c r="O166" s="23"/>
      <c r="P166" s="23"/>
      <c r="Q166" s="23"/>
      <c r="R166" s="23"/>
      <c r="S166" s="23"/>
      <c r="T166" s="23"/>
      <c r="U166" s="23"/>
      <c r="V166" s="23"/>
      <c r="W166" s="23"/>
      <c r="X166" s="23"/>
      <c r="Y166" s="23"/>
      <c r="Z166" s="23"/>
      <c r="AA166" s="23"/>
      <c r="AB166" s="23"/>
    </row>
    <row r="167" spans="2:28" s="12" customFormat="1" ht="30.65" customHeight="1" thickBot="1" x14ac:dyDescent="0.35">
      <c r="B167" s="41"/>
      <c r="C167" s="91"/>
      <c r="D167" s="958" t="s">
        <v>529</v>
      </c>
      <c r="E167" s="960"/>
      <c r="F167" s="1010"/>
      <c r="G167" s="1003"/>
      <c r="H167" s="349"/>
      <c r="I167" s="380"/>
      <c r="J167" s="42"/>
      <c r="L167" s="23"/>
      <c r="M167" s="23"/>
      <c r="N167" s="23"/>
      <c r="O167" s="23"/>
      <c r="P167" s="23"/>
      <c r="Q167" s="23"/>
      <c r="R167" s="23"/>
      <c r="S167" s="23"/>
      <c r="T167" s="23"/>
      <c r="U167" s="23"/>
      <c r="V167" s="23"/>
      <c r="W167" s="23"/>
      <c r="X167" s="23"/>
      <c r="Y167" s="23"/>
      <c r="Z167" s="23"/>
      <c r="AA167" s="23"/>
      <c r="AB167" s="23"/>
    </row>
    <row r="168" spans="2:28" s="12" customFormat="1" ht="49.9" customHeight="1" x14ac:dyDescent="0.3">
      <c r="B168" s="41"/>
      <c r="C168" s="375"/>
      <c r="D168" s="908" t="s">
        <v>471</v>
      </c>
      <c r="E168" s="1030"/>
      <c r="F168" s="1010" t="s">
        <v>944</v>
      </c>
      <c r="G168" s="1002"/>
      <c r="H168" s="523" t="s">
        <v>1325</v>
      </c>
      <c r="I168" s="516" t="s">
        <v>20</v>
      </c>
      <c r="J168" s="42"/>
      <c r="L168" s="23"/>
      <c r="N168" s="23"/>
      <c r="O168" s="23"/>
      <c r="P168" s="23"/>
      <c r="Q168" s="23"/>
      <c r="R168" s="23"/>
      <c r="S168" s="23"/>
      <c r="T168" s="23"/>
      <c r="U168" s="23"/>
      <c r="V168" s="23"/>
      <c r="W168" s="23"/>
      <c r="X168" s="23"/>
      <c r="Y168" s="23"/>
      <c r="Z168" s="23"/>
      <c r="AA168" s="23"/>
      <c r="AB168" s="23"/>
    </row>
    <row r="169" spans="2:28" s="12" customFormat="1" ht="142.9" customHeight="1" x14ac:dyDescent="0.3">
      <c r="B169" s="41"/>
      <c r="C169" s="375"/>
      <c r="D169" s="909"/>
      <c r="E169" s="1031"/>
      <c r="F169" s="376"/>
      <c r="G169" s="514"/>
      <c r="H169" s="531" t="s">
        <v>1326</v>
      </c>
      <c r="I169" s="517"/>
      <c r="J169" s="42"/>
      <c r="L169" s="23"/>
      <c r="N169" s="23"/>
      <c r="O169" s="23"/>
      <c r="P169" s="23"/>
      <c r="Q169" s="23"/>
      <c r="R169" s="23"/>
      <c r="S169" s="23"/>
      <c r="T169" s="23"/>
      <c r="U169" s="23"/>
      <c r="V169" s="23"/>
      <c r="W169" s="23"/>
      <c r="X169" s="23"/>
      <c r="Y169" s="23"/>
      <c r="Z169" s="23"/>
      <c r="AA169" s="23"/>
      <c r="AB169" s="23"/>
    </row>
    <row r="170" spans="2:28" s="12" customFormat="1" ht="129.65" customHeight="1" x14ac:dyDescent="0.3">
      <c r="B170" s="41"/>
      <c r="C170" s="375"/>
      <c r="D170" s="909"/>
      <c r="E170" s="1031"/>
      <c r="F170" s="376"/>
      <c r="G170" s="514"/>
      <c r="H170" s="531" t="s">
        <v>1327</v>
      </c>
      <c r="I170" s="517"/>
      <c r="J170" s="42"/>
      <c r="L170" s="23"/>
      <c r="N170" s="23"/>
      <c r="O170" s="23"/>
      <c r="P170" s="23"/>
      <c r="Q170" s="23"/>
      <c r="R170" s="23"/>
      <c r="S170" s="23"/>
      <c r="T170" s="23"/>
      <c r="U170" s="23"/>
      <c r="V170" s="23"/>
      <c r="W170" s="23"/>
      <c r="X170" s="23"/>
      <c r="Y170" s="23"/>
      <c r="Z170" s="23"/>
      <c r="AA170" s="23"/>
      <c r="AB170" s="23"/>
    </row>
    <row r="171" spans="2:28" s="12" customFormat="1" ht="24" customHeight="1" x14ac:dyDescent="0.3">
      <c r="B171" s="41"/>
      <c r="C171" s="375"/>
      <c r="D171" s="909"/>
      <c r="E171" s="1031"/>
      <c r="F171" s="376"/>
      <c r="G171" s="514"/>
      <c r="H171" s="531" t="s">
        <v>1328</v>
      </c>
      <c r="I171" s="517"/>
      <c r="J171" s="42"/>
      <c r="L171" s="23"/>
      <c r="M171" s="456" t="s">
        <v>1219</v>
      </c>
      <c r="N171" s="23"/>
      <c r="O171" s="23"/>
      <c r="P171" s="23"/>
      <c r="Q171" s="23"/>
      <c r="R171" s="23"/>
      <c r="S171" s="23"/>
      <c r="T171" s="23"/>
      <c r="U171" s="23"/>
      <c r="V171" s="23"/>
      <c r="W171" s="23"/>
      <c r="X171" s="23"/>
      <c r="Y171" s="23"/>
      <c r="Z171" s="23"/>
      <c r="AA171" s="23"/>
      <c r="AB171" s="23"/>
    </row>
    <row r="172" spans="2:28" s="12" customFormat="1" ht="50.5" customHeight="1" x14ac:dyDescent="0.3">
      <c r="B172" s="41"/>
      <c r="C172" s="375"/>
      <c r="D172" s="909"/>
      <c r="E172" s="1031"/>
      <c r="F172" s="376"/>
      <c r="G172" s="514"/>
      <c r="H172" s="531" t="s">
        <v>1329</v>
      </c>
      <c r="I172" s="517"/>
      <c r="J172" s="42"/>
      <c r="L172" s="23"/>
      <c r="N172" s="23"/>
      <c r="O172" s="23"/>
      <c r="P172" s="23"/>
      <c r="Q172" s="23"/>
      <c r="R172" s="23"/>
      <c r="S172" s="23"/>
      <c r="T172" s="23"/>
      <c r="U172" s="23"/>
      <c r="V172" s="23"/>
      <c r="W172" s="23"/>
      <c r="X172" s="23"/>
      <c r="Y172" s="23"/>
      <c r="Z172" s="23"/>
      <c r="AA172" s="23"/>
      <c r="AB172" s="23"/>
    </row>
    <row r="173" spans="2:28" s="12" customFormat="1" ht="18.649999999999999" customHeight="1" x14ac:dyDescent="0.3">
      <c r="B173" s="41"/>
      <c r="C173" s="375"/>
      <c r="D173" s="909"/>
      <c r="E173" s="1031"/>
      <c r="F173" s="376"/>
      <c r="G173" s="514"/>
      <c r="H173" s="531" t="s">
        <v>1322</v>
      </c>
      <c r="I173" s="517"/>
      <c r="J173" s="42"/>
      <c r="L173" s="23"/>
      <c r="N173" s="23"/>
      <c r="O173" s="23"/>
      <c r="P173" s="23"/>
      <c r="Q173" s="23"/>
      <c r="R173" s="23"/>
      <c r="S173" s="23"/>
      <c r="T173" s="23"/>
      <c r="U173" s="23"/>
      <c r="V173" s="23"/>
      <c r="W173" s="23"/>
      <c r="X173" s="23"/>
      <c r="Y173" s="23"/>
      <c r="Z173" s="23"/>
      <c r="AA173" s="23"/>
      <c r="AB173" s="23"/>
    </row>
    <row r="174" spans="2:28" s="12" customFormat="1" ht="18" customHeight="1" x14ac:dyDescent="0.3">
      <c r="B174" s="41"/>
      <c r="C174" s="375"/>
      <c r="D174" s="909"/>
      <c r="E174" s="1031"/>
      <c r="F174" s="376"/>
      <c r="G174" s="514"/>
      <c r="H174" s="531" t="s">
        <v>1323</v>
      </c>
      <c r="I174" s="517"/>
      <c r="J174" s="42"/>
      <c r="L174" s="23"/>
      <c r="N174" s="23"/>
      <c r="O174" s="23"/>
      <c r="P174" s="23"/>
      <c r="Q174" s="23"/>
      <c r="R174" s="23"/>
      <c r="S174" s="23"/>
      <c r="T174" s="23"/>
      <c r="U174" s="23"/>
      <c r="V174" s="23"/>
      <c r="W174" s="23"/>
      <c r="X174" s="23"/>
      <c r="Y174" s="23"/>
      <c r="Z174" s="23"/>
      <c r="AA174" s="23"/>
      <c r="AB174" s="23"/>
    </row>
    <row r="175" spans="2:28" s="12" customFormat="1" ht="31.9" customHeight="1" x14ac:dyDescent="0.3">
      <c r="B175" s="41"/>
      <c r="C175" s="375"/>
      <c r="D175" s="909"/>
      <c r="E175" s="1031"/>
      <c r="F175" s="376"/>
      <c r="G175" s="514"/>
      <c r="H175" s="531" t="s">
        <v>1324</v>
      </c>
      <c r="I175" s="517"/>
      <c r="J175" s="42"/>
      <c r="L175" s="23"/>
      <c r="N175" s="23"/>
      <c r="O175" s="23"/>
      <c r="P175" s="23"/>
      <c r="Q175" s="23"/>
      <c r="R175" s="23"/>
      <c r="S175" s="23"/>
      <c r="T175" s="23"/>
      <c r="U175" s="23"/>
      <c r="V175" s="23"/>
      <c r="W175" s="23"/>
      <c r="X175" s="23"/>
      <c r="Y175" s="23"/>
      <c r="Z175" s="23"/>
      <c r="AA175" s="23"/>
      <c r="AB175" s="23"/>
    </row>
    <row r="176" spans="2:28" s="12" customFormat="1" ht="52.9" customHeight="1" x14ac:dyDescent="0.3">
      <c r="B176" s="41"/>
      <c r="C176" s="375"/>
      <c r="D176" s="909"/>
      <c r="E176" s="1031"/>
      <c r="F176" s="376"/>
      <c r="G176" s="514"/>
      <c r="H176" s="348" t="s">
        <v>1334</v>
      </c>
      <c r="I176" s="517"/>
      <c r="J176" s="42"/>
      <c r="L176" s="23"/>
      <c r="N176" s="23"/>
      <c r="O176" s="23"/>
      <c r="P176" s="23"/>
      <c r="Q176" s="23"/>
      <c r="R176" s="23"/>
      <c r="S176" s="23"/>
      <c r="T176" s="23"/>
      <c r="U176" s="23"/>
      <c r="V176" s="23"/>
      <c r="W176" s="23"/>
      <c r="X176" s="23"/>
      <c r="Y176" s="23"/>
      <c r="Z176" s="23"/>
      <c r="AA176" s="23"/>
      <c r="AB176" s="23"/>
    </row>
    <row r="177" spans="2:28" s="12" customFormat="1" ht="89.5" customHeight="1" x14ac:dyDescent="0.3">
      <c r="B177" s="41"/>
      <c r="C177" s="375"/>
      <c r="D177" s="909"/>
      <c r="E177" s="1031"/>
      <c r="F177" s="376"/>
      <c r="G177" s="514"/>
      <c r="H177" s="512" t="s">
        <v>1336</v>
      </c>
      <c r="I177" s="517"/>
      <c r="J177" s="42"/>
      <c r="L177" s="23"/>
      <c r="N177" s="23"/>
      <c r="O177" s="23"/>
      <c r="P177" s="23"/>
      <c r="Q177" s="23"/>
      <c r="R177" s="23"/>
      <c r="S177" s="23"/>
      <c r="T177" s="23"/>
      <c r="U177" s="23"/>
      <c r="V177" s="23"/>
      <c r="W177" s="23"/>
      <c r="X177" s="23"/>
      <c r="Y177" s="23"/>
      <c r="Z177" s="23"/>
      <c r="AA177" s="23"/>
      <c r="AB177" s="23"/>
    </row>
    <row r="178" spans="2:28" s="12" customFormat="1" ht="187.9" customHeight="1" thickBot="1" x14ac:dyDescent="0.35">
      <c r="B178" s="41"/>
      <c r="C178" s="375"/>
      <c r="D178" s="909"/>
      <c r="E178" s="1031"/>
      <c r="F178" s="376"/>
      <c r="G178" s="514"/>
      <c r="H178" s="348" t="s">
        <v>1335</v>
      </c>
      <c r="I178" s="517"/>
      <c r="J178" s="42"/>
      <c r="L178" s="23"/>
      <c r="N178" s="23"/>
      <c r="O178" s="23"/>
      <c r="P178" s="23"/>
      <c r="Q178" s="23"/>
      <c r="R178" s="23"/>
      <c r="S178" s="23"/>
      <c r="T178" s="23"/>
      <c r="U178" s="23"/>
      <c r="V178" s="23"/>
      <c r="W178" s="23"/>
      <c r="X178" s="23"/>
      <c r="Y178" s="23"/>
      <c r="Z178" s="23"/>
      <c r="AA178" s="23"/>
      <c r="AB178" s="23"/>
    </row>
    <row r="179" spans="2:28" s="12" customFormat="1" ht="130.9" customHeight="1" x14ac:dyDescent="0.3">
      <c r="B179" s="41"/>
      <c r="C179" s="511"/>
      <c r="D179" s="909"/>
      <c r="E179" s="1031"/>
      <c r="F179" s="1010" t="s">
        <v>1170</v>
      </c>
      <c r="G179" s="1002"/>
      <c r="H179" s="349" t="s">
        <v>1331</v>
      </c>
      <c r="I179" s="569" t="s">
        <v>446</v>
      </c>
      <c r="J179" s="42"/>
      <c r="L179" s="23"/>
      <c r="M179" s="23"/>
      <c r="N179" s="23"/>
      <c r="O179" s="23"/>
      <c r="P179" s="23"/>
      <c r="Q179" s="23"/>
      <c r="R179" s="23"/>
      <c r="S179" s="23"/>
      <c r="T179" s="23"/>
      <c r="U179" s="23"/>
      <c r="V179" s="23"/>
      <c r="W179" s="23"/>
      <c r="X179" s="23"/>
      <c r="Y179" s="23"/>
      <c r="Z179" s="23"/>
      <c r="AA179" s="23"/>
      <c r="AB179" s="23"/>
    </row>
    <row r="180" spans="2:28" s="12" customFormat="1" ht="161.5" customHeight="1" x14ac:dyDescent="0.3">
      <c r="B180" s="41"/>
      <c r="C180" s="564"/>
      <c r="D180" s="909"/>
      <c r="E180" s="1031"/>
      <c r="F180" s="918"/>
      <c r="G180" s="1017"/>
      <c r="H180" s="348" t="s">
        <v>1330</v>
      </c>
      <c r="I180" s="570"/>
      <c r="J180" s="42"/>
      <c r="L180" s="23"/>
      <c r="M180" s="23"/>
      <c r="N180" s="23"/>
      <c r="O180" s="23"/>
      <c r="P180" s="23"/>
      <c r="Q180" s="23"/>
      <c r="R180" s="23"/>
      <c r="S180" s="23"/>
      <c r="T180" s="23"/>
      <c r="U180" s="23"/>
      <c r="V180" s="23"/>
      <c r="W180" s="23"/>
      <c r="X180" s="23"/>
      <c r="Y180" s="23"/>
      <c r="Z180" s="23"/>
      <c r="AA180" s="23"/>
      <c r="AB180" s="23"/>
    </row>
    <row r="181" spans="2:28" s="12" customFormat="1" ht="64.150000000000006" customHeight="1" x14ac:dyDescent="0.3">
      <c r="B181" s="41"/>
      <c r="C181" s="564"/>
      <c r="D181" s="909"/>
      <c r="E181" s="1031"/>
      <c r="F181" s="918"/>
      <c r="G181" s="1017"/>
      <c r="H181" s="348" t="s">
        <v>1333</v>
      </c>
      <c r="I181" s="570"/>
      <c r="J181" s="42"/>
      <c r="L181" s="23"/>
      <c r="M181" s="23"/>
      <c r="N181" s="23"/>
      <c r="O181" s="23"/>
      <c r="P181" s="23"/>
      <c r="Q181" s="23"/>
      <c r="R181" s="23"/>
      <c r="S181" s="23"/>
      <c r="T181" s="23"/>
      <c r="U181" s="23"/>
      <c r="V181" s="23"/>
      <c r="W181" s="23"/>
      <c r="X181" s="23"/>
      <c r="Y181" s="23"/>
      <c r="Z181" s="23"/>
      <c r="AA181" s="23"/>
      <c r="AB181" s="23"/>
    </row>
    <row r="182" spans="2:28" s="12" customFormat="1" ht="148.9" customHeight="1" x14ac:dyDescent="0.3">
      <c r="B182" s="41"/>
      <c r="C182" s="564"/>
      <c r="D182" s="909"/>
      <c r="E182" s="1031"/>
      <c r="F182" s="918"/>
      <c r="G182" s="1017"/>
      <c r="H182" s="348" t="s">
        <v>1332</v>
      </c>
      <c r="I182" s="570"/>
      <c r="J182" s="42"/>
      <c r="L182" s="23"/>
      <c r="M182" s="23"/>
      <c r="N182" s="23"/>
      <c r="O182" s="23"/>
      <c r="P182" s="23"/>
      <c r="Q182" s="23"/>
      <c r="R182" s="23"/>
      <c r="S182" s="23"/>
      <c r="T182" s="23"/>
      <c r="U182" s="23"/>
      <c r="V182" s="23"/>
      <c r="W182" s="23"/>
      <c r="X182" s="23"/>
      <c r="Y182" s="23"/>
      <c r="Z182" s="23"/>
      <c r="AA182" s="23"/>
      <c r="AB182" s="23"/>
    </row>
    <row r="183" spans="2:28" s="12" customFormat="1" ht="94.15" customHeight="1" thickBot="1" x14ac:dyDescent="0.35">
      <c r="B183" s="41"/>
      <c r="C183" s="564"/>
      <c r="D183" s="909"/>
      <c r="E183" s="1031"/>
      <c r="F183" s="1015"/>
      <c r="G183" s="1018"/>
      <c r="H183" s="350" t="s">
        <v>1499</v>
      </c>
      <c r="I183" s="518"/>
      <c r="J183" s="42"/>
      <c r="L183" s="23"/>
      <c r="M183" s="23"/>
      <c r="N183" s="23"/>
      <c r="O183" s="23"/>
      <c r="P183" s="23"/>
      <c r="Q183" s="23"/>
      <c r="R183" s="23"/>
      <c r="S183" s="23"/>
      <c r="T183" s="23"/>
      <c r="U183" s="23"/>
      <c r="V183" s="23"/>
      <c r="W183" s="23"/>
      <c r="X183" s="23"/>
      <c r="Y183" s="23"/>
      <c r="Z183" s="23"/>
      <c r="AA183" s="23"/>
      <c r="AB183" s="23"/>
    </row>
    <row r="184" spans="2:28" s="12" customFormat="1" ht="104.5" customHeight="1" x14ac:dyDescent="0.3">
      <c r="B184" s="41"/>
      <c r="C184" s="351"/>
      <c r="D184" s="908" t="s">
        <v>530</v>
      </c>
      <c r="E184" s="1030"/>
      <c r="F184" s="1010" t="s">
        <v>947</v>
      </c>
      <c r="G184" s="1003"/>
      <c r="H184" s="565" t="s">
        <v>1353</v>
      </c>
      <c r="I184" s="1011" t="s">
        <v>20</v>
      </c>
      <c r="J184" s="42"/>
      <c r="L184" s="23"/>
      <c r="M184" s="23"/>
      <c r="N184" s="23"/>
      <c r="O184" s="23"/>
      <c r="P184" s="23"/>
      <c r="Q184" s="23"/>
      <c r="R184" s="23"/>
      <c r="S184" s="23"/>
      <c r="T184" s="23"/>
      <c r="U184" s="23"/>
      <c r="V184" s="23"/>
      <c r="W184" s="23"/>
      <c r="X184" s="23"/>
      <c r="Y184" s="23"/>
      <c r="Z184" s="23"/>
      <c r="AA184" s="23"/>
      <c r="AB184" s="23"/>
    </row>
    <row r="185" spans="2:28" s="12" customFormat="1" ht="185.5" customHeight="1" x14ac:dyDescent="0.3">
      <c r="B185" s="41"/>
      <c r="C185" s="564"/>
      <c r="D185" s="909"/>
      <c r="E185" s="1031"/>
      <c r="F185" s="918"/>
      <c r="G185" s="1014"/>
      <c r="H185" s="512" t="s">
        <v>1354</v>
      </c>
      <c r="I185" s="1012"/>
      <c r="J185" s="42"/>
      <c r="L185" s="23"/>
      <c r="M185" s="23"/>
      <c r="N185" s="23"/>
      <c r="O185" s="23"/>
      <c r="P185" s="23"/>
      <c r="Q185" s="23"/>
      <c r="R185" s="23"/>
      <c r="S185" s="23"/>
      <c r="T185" s="23"/>
      <c r="U185" s="23"/>
      <c r="V185" s="23"/>
      <c r="W185" s="23"/>
      <c r="X185" s="23"/>
      <c r="Y185" s="23"/>
      <c r="Z185" s="23"/>
      <c r="AA185" s="23"/>
      <c r="AB185" s="23"/>
    </row>
    <row r="186" spans="2:28" s="12" customFormat="1" ht="61.9" customHeight="1" x14ac:dyDescent="0.3">
      <c r="B186" s="41"/>
      <c r="C186" s="564"/>
      <c r="D186" s="909"/>
      <c r="E186" s="1031"/>
      <c r="F186" s="918"/>
      <c r="G186" s="1014"/>
      <c r="H186" s="512" t="s">
        <v>1355</v>
      </c>
      <c r="I186" s="1012"/>
      <c r="J186" s="42"/>
      <c r="L186" s="23"/>
      <c r="M186" s="23"/>
      <c r="N186" s="23"/>
      <c r="O186" s="23"/>
      <c r="P186" s="23"/>
      <c r="Q186" s="23"/>
      <c r="R186" s="23"/>
      <c r="S186" s="23"/>
      <c r="T186" s="23"/>
      <c r="U186" s="23"/>
      <c r="V186" s="23"/>
      <c r="W186" s="23"/>
      <c r="X186" s="23"/>
      <c r="Y186" s="23"/>
      <c r="Z186" s="23"/>
      <c r="AA186" s="23"/>
      <c r="AB186" s="23"/>
    </row>
    <row r="187" spans="2:28" s="12" customFormat="1" ht="101.5" customHeight="1" x14ac:dyDescent="0.3">
      <c r="B187" s="41"/>
      <c r="C187" s="564"/>
      <c r="D187" s="909"/>
      <c r="E187" s="1031"/>
      <c r="F187" s="918"/>
      <c r="G187" s="1014"/>
      <c r="H187" s="512" t="s">
        <v>1356</v>
      </c>
      <c r="I187" s="1012"/>
      <c r="J187" s="42"/>
      <c r="L187" s="23"/>
      <c r="M187" s="23"/>
      <c r="N187" s="23"/>
      <c r="O187" s="23"/>
      <c r="P187" s="23"/>
      <c r="Q187" s="23"/>
      <c r="R187" s="23"/>
      <c r="S187" s="23"/>
      <c r="T187" s="23"/>
      <c r="U187" s="23"/>
      <c r="V187" s="23"/>
      <c r="W187" s="23"/>
      <c r="X187" s="23"/>
      <c r="Y187" s="23"/>
      <c r="Z187" s="23"/>
      <c r="AA187" s="23"/>
      <c r="AB187" s="23"/>
    </row>
    <row r="188" spans="2:28" s="12" customFormat="1" ht="31.9" customHeight="1" thickBot="1" x14ac:dyDescent="0.35">
      <c r="B188" s="41"/>
      <c r="C188" s="564"/>
      <c r="D188" s="916"/>
      <c r="E188" s="1048"/>
      <c r="F188" s="1015"/>
      <c r="G188" s="1016"/>
      <c r="H188" s="513" t="s">
        <v>1352</v>
      </c>
      <c r="I188" s="1012"/>
      <c r="J188" s="42"/>
      <c r="L188" s="23"/>
      <c r="M188" s="23"/>
      <c r="N188" s="23"/>
      <c r="O188" s="23"/>
      <c r="P188" s="23"/>
      <c r="Q188" s="23"/>
      <c r="R188" s="23"/>
      <c r="S188" s="23"/>
      <c r="T188" s="23"/>
      <c r="U188" s="23"/>
      <c r="V188" s="23"/>
      <c r="W188" s="23"/>
      <c r="X188" s="23"/>
      <c r="Y188" s="23"/>
      <c r="Z188" s="23"/>
      <c r="AA188" s="23"/>
      <c r="AB188" s="23"/>
    </row>
    <row r="189" spans="2:28" s="12" customFormat="1" ht="14.5" thickBot="1" x14ac:dyDescent="0.35">
      <c r="B189" s="41"/>
      <c r="C189" s="319"/>
      <c r="D189" s="43"/>
      <c r="E189" s="43"/>
      <c r="F189" s="43"/>
      <c r="G189" s="43"/>
      <c r="H189" s="93" t="s">
        <v>263</v>
      </c>
      <c r="I189" s="142" t="s">
        <v>20</v>
      </c>
      <c r="J189" s="42"/>
      <c r="L189" s="23"/>
      <c r="M189" s="23"/>
      <c r="N189" s="23"/>
      <c r="O189" s="23"/>
      <c r="P189" s="23"/>
      <c r="Q189" s="23"/>
      <c r="R189" s="23"/>
      <c r="S189" s="23"/>
      <c r="T189" s="23"/>
      <c r="U189" s="23"/>
      <c r="V189" s="23"/>
      <c r="W189" s="23"/>
      <c r="X189" s="23"/>
      <c r="Y189" s="23"/>
      <c r="Z189" s="23"/>
      <c r="AA189" s="23"/>
      <c r="AB189" s="23"/>
    </row>
    <row r="190" spans="2:28" s="12" customFormat="1" x14ac:dyDescent="0.3">
      <c r="B190" s="41"/>
      <c r="C190" s="319"/>
      <c r="D190" s="43"/>
      <c r="E190" s="43"/>
      <c r="F190" s="43"/>
      <c r="G190" s="43"/>
      <c r="H190" s="94"/>
      <c r="I190" s="38"/>
      <c r="J190" s="42"/>
      <c r="L190" s="23"/>
      <c r="M190" s="23"/>
      <c r="N190" s="23"/>
      <c r="O190" s="23"/>
      <c r="P190" s="23"/>
      <c r="Q190" s="23"/>
      <c r="R190" s="23"/>
      <c r="S190" s="23"/>
      <c r="T190" s="23"/>
      <c r="U190" s="23"/>
      <c r="V190" s="23"/>
      <c r="W190" s="23"/>
      <c r="X190" s="23"/>
      <c r="Y190" s="23"/>
      <c r="Z190" s="23"/>
      <c r="AA190" s="23"/>
      <c r="AB190" s="23"/>
    </row>
    <row r="191" spans="2:28" s="12" customFormat="1" ht="14.5" thickBot="1" x14ac:dyDescent="0.35">
      <c r="B191" s="41"/>
      <c r="C191" s="319"/>
      <c r="D191" s="1035" t="s">
        <v>289</v>
      </c>
      <c r="E191" s="1035"/>
      <c r="F191" s="1035"/>
      <c r="G191" s="1035"/>
      <c r="H191" s="1035"/>
      <c r="I191" s="1035"/>
      <c r="J191" s="42"/>
      <c r="L191" s="23"/>
      <c r="M191" s="23"/>
      <c r="N191" s="23"/>
      <c r="O191" s="23"/>
      <c r="P191" s="23"/>
      <c r="Q191" s="23"/>
      <c r="R191" s="23"/>
      <c r="S191" s="23"/>
      <c r="T191" s="23"/>
      <c r="U191" s="23"/>
      <c r="V191" s="23"/>
      <c r="W191" s="23"/>
      <c r="X191" s="23"/>
      <c r="Y191" s="23"/>
      <c r="Z191" s="23"/>
      <c r="AA191" s="23"/>
      <c r="AB191" s="23"/>
    </row>
    <row r="192" spans="2:28" s="12" customFormat="1" ht="14.5" thickBot="1" x14ac:dyDescent="0.35">
      <c r="B192" s="41"/>
      <c r="C192" s="319"/>
      <c r="D192" s="76" t="s">
        <v>60</v>
      </c>
      <c r="E192" s="1049" t="s">
        <v>378</v>
      </c>
      <c r="F192" s="1050"/>
      <c r="G192" s="1050"/>
      <c r="H192" s="1051"/>
      <c r="I192" s="43"/>
      <c r="J192" s="42"/>
      <c r="L192" s="23"/>
      <c r="M192" s="23"/>
      <c r="N192" s="23"/>
      <c r="O192" s="23"/>
      <c r="P192" s="23"/>
      <c r="Q192" s="23"/>
      <c r="R192" s="23"/>
      <c r="S192" s="23"/>
      <c r="T192" s="23"/>
      <c r="U192" s="23"/>
      <c r="V192" s="23"/>
      <c r="W192" s="23"/>
      <c r="X192" s="23"/>
      <c r="Y192" s="23"/>
      <c r="Z192" s="23"/>
      <c r="AA192" s="23"/>
      <c r="AB192" s="23"/>
    </row>
    <row r="193" spans="2:50" s="12" customFormat="1" ht="14.5" thickBot="1" x14ac:dyDescent="0.35">
      <c r="B193" s="41"/>
      <c r="C193" s="319"/>
      <c r="D193" s="76" t="s">
        <v>62</v>
      </c>
      <c r="E193" s="1032" t="s">
        <v>1048</v>
      </c>
      <c r="F193" s="1033"/>
      <c r="G193" s="1033"/>
      <c r="H193" s="1034"/>
      <c r="I193" s="43"/>
      <c r="J193" s="42"/>
      <c r="L193" s="23"/>
      <c r="M193" s="23"/>
      <c r="N193" s="23"/>
      <c r="O193" s="23"/>
      <c r="P193" s="23"/>
      <c r="Q193" s="23"/>
      <c r="R193" s="23"/>
      <c r="S193" s="23"/>
      <c r="T193" s="23"/>
      <c r="U193" s="23"/>
      <c r="V193" s="23"/>
      <c r="W193" s="23"/>
      <c r="X193" s="23"/>
      <c r="Y193" s="23"/>
      <c r="Z193" s="23"/>
      <c r="AA193" s="23"/>
      <c r="AB193" s="23"/>
    </row>
    <row r="194" spans="2:50" s="12" customFormat="1" x14ac:dyDescent="0.3">
      <c r="B194" s="41"/>
      <c r="C194" s="319"/>
      <c r="D194" s="43"/>
      <c r="E194" s="43"/>
      <c r="F194" s="43"/>
      <c r="G194" s="43"/>
      <c r="H194" s="43"/>
      <c r="I194" s="43"/>
      <c r="J194" s="42"/>
      <c r="L194" s="23"/>
      <c r="M194" s="23"/>
      <c r="N194" s="23"/>
      <c r="O194" s="23"/>
      <c r="P194" s="23"/>
      <c r="Q194" s="23"/>
      <c r="R194" s="23"/>
      <c r="S194" s="23"/>
      <c r="T194" s="23"/>
      <c r="U194" s="23"/>
      <c r="V194" s="23"/>
      <c r="W194" s="23"/>
      <c r="X194" s="23"/>
      <c r="Y194" s="23"/>
      <c r="Z194" s="23"/>
      <c r="AA194" s="23"/>
      <c r="AB194" s="23"/>
    </row>
    <row r="195" spans="2:50" s="12" customFormat="1" ht="14.5" thickBot="1" x14ac:dyDescent="0.35">
      <c r="B195" s="41"/>
      <c r="C195" s="945" t="s">
        <v>224</v>
      </c>
      <c r="D195" s="945"/>
      <c r="E195" s="945"/>
      <c r="F195" s="945"/>
      <c r="G195" s="945"/>
      <c r="H195" s="945"/>
      <c r="I195" s="173"/>
      <c r="J195" s="42"/>
      <c r="L195" s="23"/>
      <c r="M195" s="23"/>
      <c r="N195" s="23"/>
      <c r="O195" s="23"/>
      <c r="P195" s="23"/>
      <c r="Q195" s="23"/>
      <c r="R195" s="23"/>
      <c r="S195" s="23"/>
      <c r="T195" s="23"/>
      <c r="U195" s="23"/>
      <c r="V195" s="23"/>
      <c r="W195" s="23"/>
      <c r="X195" s="23"/>
      <c r="Y195" s="23"/>
      <c r="Z195" s="23"/>
      <c r="AA195" s="23"/>
      <c r="AB195" s="23"/>
    </row>
    <row r="196" spans="2:50" s="12" customFormat="1" ht="10.15" customHeight="1" x14ac:dyDescent="0.3">
      <c r="B196" s="41"/>
      <c r="C196" s="320"/>
      <c r="D196" s="1019" t="s">
        <v>1590</v>
      </c>
      <c r="E196" s="1020"/>
      <c r="F196" s="1020"/>
      <c r="G196" s="1020"/>
      <c r="H196" s="1020"/>
      <c r="I196" s="1021"/>
      <c r="J196" s="42"/>
      <c r="L196" s="23"/>
      <c r="M196" s="23"/>
      <c r="N196" s="23"/>
      <c r="O196" s="23"/>
      <c r="P196" s="23"/>
      <c r="Q196" s="23"/>
      <c r="R196" s="23"/>
      <c r="S196" s="23"/>
      <c r="T196" s="23"/>
      <c r="U196" s="23"/>
      <c r="V196" s="23"/>
      <c r="W196" s="23"/>
      <c r="X196" s="23"/>
      <c r="Y196" s="23"/>
      <c r="Z196" s="23"/>
      <c r="AA196" s="23"/>
      <c r="AB196" s="23"/>
    </row>
    <row r="197" spans="2:50" s="12" customFormat="1" ht="40.9" customHeight="1" x14ac:dyDescent="0.3">
      <c r="B197" s="41"/>
      <c r="C197" s="320"/>
      <c r="D197" s="1022"/>
      <c r="E197" s="1023"/>
      <c r="F197" s="1023"/>
      <c r="G197" s="1023"/>
      <c r="H197" s="1023"/>
      <c r="I197" s="1024"/>
      <c r="J197" s="42"/>
      <c r="L197" s="23"/>
      <c r="M197" s="23"/>
      <c r="N197" s="23"/>
      <c r="O197" s="23"/>
      <c r="P197" s="23"/>
      <c r="Q197" s="23"/>
      <c r="R197" s="23"/>
      <c r="S197" s="23"/>
      <c r="T197" s="23"/>
      <c r="U197" s="23"/>
      <c r="V197" s="23"/>
      <c r="W197" s="23"/>
      <c r="X197" s="23"/>
      <c r="Y197" s="23"/>
      <c r="Z197" s="23"/>
      <c r="AA197" s="23"/>
      <c r="AB197" s="23"/>
    </row>
    <row r="198" spans="2:50" s="12" customFormat="1" ht="27" customHeight="1" x14ac:dyDescent="0.3">
      <c r="B198" s="41"/>
      <c r="C198" s="320"/>
      <c r="D198" s="1022"/>
      <c r="E198" s="1023"/>
      <c r="F198" s="1023"/>
      <c r="G198" s="1023"/>
      <c r="H198" s="1023"/>
      <c r="I198" s="1024"/>
      <c r="J198" s="42"/>
      <c r="L198" s="346"/>
      <c r="M198" s="23"/>
      <c r="N198" s="23"/>
      <c r="O198" s="23"/>
      <c r="P198" s="23"/>
      <c r="Q198" s="23"/>
      <c r="R198" s="23"/>
      <c r="S198" s="23"/>
      <c r="T198" s="23"/>
      <c r="U198" s="23"/>
      <c r="V198" s="23"/>
      <c r="W198" s="23"/>
      <c r="X198" s="23"/>
      <c r="Y198" s="23"/>
      <c r="Z198" s="23"/>
      <c r="AA198" s="23"/>
      <c r="AB198" s="23"/>
    </row>
    <row r="199" spans="2:50" s="12" customFormat="1" ht="25.15" customHeight="1" thickBot="1" x14ac:dyDescent="0.35">
      <c r="B199" s="41"/>
      <c r="C199" s="320"/>
      <c r="D199" s="1025"/>
      <c r="E199" s="1026"/>
      <c r="F199" s="1026"/>
      <c r="G199" s="1026"/>
      <c r="H199" s="1026"/>
      <c r="I199" s="1027"/>
      <c r="J199" s="42"/>
      <c r="L199" s="23"/>
      <c r="M199" s="23"/>
      <c r="N199" s="23"/>
      <c r="O199" s="23"/>
      <c r="P199" s="23"/>
      <c r="Q199" s="23"/>
      <c r="R199" s="23"/>
      <c r="S199" s="23"/>
      <c r="T199" s="23"/>
      <c r="U199" s="23"/>
      <c r="V199" s="23"/>
      <c r="W199" s="23"/>
      <c r="X199" s="23"/>
      <c r="Y199" s="23"/>
      <c r="Z199" s="23"/>
      <c r="AA199" s="23"/>
      <c r="AB199" s="23"/>
    </row>
    <row r="200" spans="2:50" s="12" customFormat="1" x14ac:dyDescent="0.3">
      <c r="B200" s="41"/>
      <c r="C200" s="320"/>
      <c r="D200" s="320"/>
      <c r="E200" s="320"/>
      <c r="F200" s="320"/>
      <c r="G200" s="320"/>
      <c r="H200" s="173"/>
      <c r="I200" s="173"/>
      <c r="J200" s="42"/>
      <c r="L200" s="23"/>
      <c r="M200" s="23"/>
      <c r="N200" s="23"/>
      <c r="O200" s="23"/>
      <c r="P200" s="23"/>
      <c r="Q200" s="23"/>
      <c r="R200" s="23"/>
      <c r="S200" s="23"/>
      <c r="T200" s="23"/>
      <c r="U200" s="23"/>
      <c r="V200" s="23"/>
      <c r="W200" s="23"/>
      <c r="X200" s="23"/>
      <c r="Y200" s="23"/>
      <c r="Z200" s="23"/>
      <c r="AA200" s="23"/>
      <c r="AB200" s="23"/>
    </row>
    <row r="201" spans="2:50" ht="14.5" thickBot="1" x14ac:dyDescent="0.35">
      <c r="B201" s="41"/>
      <c r="C201" s="44"/>
      <c r="D201" s="1044" t="s">
        <v>262</v>
      </c>
      <c r="E201" s="1044"/>
      <c r="F201" s="1044" t="s">
        <v>266</v>
      </c>
      <c r="G201" s="1044"/>
      <c r="H201" s="92" t="s">
        <v>267</v>
      </c>
      <c r="I201" s="92" t="s">
        <v>232</v>
      </c>
      <c r="J201" s="42"/>
      <c r="K201" s="14"/>
      <c r="L201" s="23"/>
      <c r="M201" s="23"/>
      <c r="N201" s="23"/>
      <c r="O201" s="23"/>
      <c r="P201" s="23"/>
      <c r="Q201" s="23"/>
      <c r="R201" s="23"/>
      <c r="S201" s="23"/>
      <c r="T201" s="23"/>
      <c r="U201" s="23"/>
      <c r="V201" s="23"/>
      <c r="W201" s="23"/>
      <c r="X201" s="23"/>
      <c r="Y201" s="23"/>
      <c r="Z201" s="23"/>
      <c r="AA201" s="23"/>
      <c r="AB201" s="23"/>
    </row>
    <row r="202" spans="2:50" s="12" customFormat="1" ht="63" customHeight="1" thickBot="1" x14ac:dyDescent="0.35">
      <c r="B202" s="41"/>
      <c r="C202" s="91" t="s">
        <v>260</v>
      </c>
      <c r="D202" s="1037" t="s">
        <v>451</v>
      </c>
      <c r="E202" s="1038"/>
      <c r="F202" s="1041" t="s">
        <v>1591</v>
      </c>
      <c r="G202" s="1042"/>
      <c r="H202" s="326"/>
      <c r="I202" s="177"/>
      <c r="J202" s="42"/>
      <c r="L202" s="327"/>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row>
    <row r="203" spans="2:50" s="12" customFormat="1" ht="75" customHeight="1" thickBot="1" x14ac:dyDescent="0.35">
      <c r="B203" s="41"/>
      <c r="C203" s="91"/>
      <c r="D203" s="1010" t="s">
        <v>452</v>
      </c>
      <c r="E203" s="1003"/>
      <c r="F203" s="958" t="s">
        <v>1591</v>
      </c>
      <c r="G203" s="960"/>
      <c r="H203" s="326"/>
      <c r="I203" s="177"/>
      <c r="J203" s="42"/>
      <c r="L203" s="328"/>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row>
    <row r="204" spans="2:50" s="12" customFormat="1" ht="86.25" customHeight="1" thickBot="1" x14ac:dyDescent="0.35">
      <c r="B204" s="41"/>
      <c r="C204" s="91"/>
      <c r="D204" s="958" t="s">
        <v>907</v>
      </c>
      <c r="E204" s="960"/>
      <c r="F204" s="958" t="s">
        <v>1591</v>
      </c>
      <c r="G204" s="960"/>
      <c r="H204" s="179"/>
      <c r="I204" s="177"/>
      <c r="J204" s="42"/>
      <c r="L204" s="328"/>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row>
    <row r="205" spans="2:50" s="12" customFormat="1" ht="107.25" customHeight="1" thickBot="1" x14ac:dyDescent="0.35">
      <c r="B205" s="41"/>
      <c r="C205" s="91"/>
      <c r="D205" s="958" t="s">
        <v>515</v>
      </c>
      <c r="E205" s="960"/>
      <c r="F205" s="958" t="s">
        <v>1591</v>
      </c>
      <c r="G205" s="960"/>
      <c r="H205" s="450"/>
      <c r="I205" s="178"/>
      <c r="J205" s="42"/>
      <c r="L205" s="328"/>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row>
    <row r="206" spans="2:50" s="12" customFormat="1" ht="51" customHeight="1" thickBot="1" x14ac:dyDescent="0.35">
      <c r="B206" s="41"/>
      <c r="C206" s="91"/>
      <c r="D206" s="958" t="s">
        <v>908</v>
      </c>
      <c r="E206" s="960"/>
      <c r="F206" s="958" t="s">
        <v>1591</v>
      </c>
      <c r="G206" s="960"/>
      <c r="H206" s="450"/>
      <c r="I206" s="178"/>
      <c r="J206" s="42"/>
      <c r="L206" s="328"/>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row>
    <row r="207" spans="2:50" s="12" customFormat="1" ht="76.150000000000006" customHeight="1" thickBot="1" x14ac:dyDescent="0.35">
      <c r="B207" s="41"/>
      <c r="C207" s="91"/>
      <c r="D207" s="958" t="s">
        <v>909</v>
      </c>
      <c r="E207" s="960"/>
      <c r="F207" s="958" t="s">
        <v>1591</v>
      </c>
      <c r="G207" s="960"/>
      <c r="H207" s="450"/>
      <c r="I207" s="178"/>
      <c r="J207" s="42"/>
      <c r="L207" s="328"/>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row>
    <row r="208" spans="2:50" s="12" customFormat="1" ht="49.9" customHeight="1" thickBot="1" x14ac:dyDescent="0.35">
      <c r="B208" s="41"/>
      <c r="C208" s="91"/>
      <c r="D208" s="958" t="s">
        <v>518</v>
      </c>
      <c r="E208" s="960"/>
      <c r="F208" s="958" t="s">
        <v>1207</v>
      </c>
      <c r="G208" s="960"/>
      <c r="H208" s="450"/>
      <c r="I208" s="178"/>
      <c r="J208" s="42"/>
      <c r="L208" s="328"/>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row>
    <row r="209" spans="2:50" s="12" customFormat="1" ht="109.5" customHeight="1" thickBot="1" x14ac:dyDescent="0.35">
      <c r="B209" s="41"/>
      <c r="C209" s="91"/>
      <c r="D209" s="1010" t="s">
        <v>459</v>
      </c>
      <c r="E209" s="1003"/>
      <c r="F209" s="958" t="s">
        <v>1056</v>
      </c>
      <c r="G209" s="960"/>
      <c r="H209" s="326" t="s">
        <v>1592</v>
      </c>
      <c r="I209" s="178" t="s">
        <v>20</v>
      </c>
      <c r="J209" s="42"/>
      <c r="L209" s="328"/>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row>
    <row r="210" spans="2:50" s="12" customFormat="1" ht="109.5" customHeight="1" thickBot="1" x14ac:dyDescent="0.35">
      <c r="B210" s="41"/>
      <c r="C210" s="91"/>
      <c r="D210" s="827"/>
      <c r="E210" s="826"/>
      <c r="F210" s="827" t="s">
        <v>1210</v>
      </c>
      <c r="G210" s="826"/>
      <c r="H210" s="828" t="s">
        <v>1593</v>
      </c>
      <c r="I210" s="178" t="s">
        <v>948</v>
      </c>
      <c r="J210" s="42"/>
      <c r="L210" s="328"/>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row>
    <row r="211" spans="2:50" s="12" customFormat="1" ht="66" customHeight="1" thickBot="1" x14ac:dyDescent="0.35">
      <c r="B211" s="41"/>
      <c r="C211" s="91"/>
      <c r="D211" s="1010" t="s">
        <v>462</v>
      </c>
      <c r="E211" s="1003"/>
      <c r="F211" s="1010" t="s">
        <v>463</v>
      </c>
      <c r="G211" s="1003"/>
      <c r="H211" s="838" t="s">
        <v>1594</v>
      </c>
      <c r="I211" s="451" t="s">
        <v>20</v>
      </c>
      <c r="J211" s="42"/>
      <c r="L211" s="328"/>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row>
    <row r="212" spans="2:50" s="12" customFormat="1" ht="45" customHeight="1" thickBot="1" x14ac:dyDescent="0.35">
      <c r="B212" s="41"/>
      <c r="C212" s="91"/>
      <c r="D212" s="958" t="s">
        <v>910</v>
      </c>
      <c r="E212" s="960"/>
      <c r="F212" s="958" t="s">
        <v>447</v>
      </c>
      <c r="G212" s="960"/>
      <c r="H212" s="326" t="s">
        <v>1595</v>
      </c>
      <c r="I212" s="379" t="s">
        <v>446</v>
      </c>
      <c r="J212" s="42"/>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row>
    <row r="213" spans="2:50" s="12" customFormat="1" ht="45" customHeight="1" thickBot="1" x14ac:dyDescent="0.35">
      <c r="B213" s="41"/>
      <c r="C213" s="91"/>
      <c r="D213" s="1010" t="s">
        <v>453</v>
      </c>
      <c r="E213" s="1003"/>
      <c r="F213" s="1010" t="s">
        <v>447</v>
      </c>
      <c r="G213" s="1003"/>
      <c r="H213" s="326" t="s">
        <v>1598</v>
      </c>
      <c r="I213" s="836" t="s">
        <v>446</v>
      </c>
      <c r="J213" s="42"/>
      <c r="L213" s="329"/>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row>
    <row r="214" spans="2:50" s="12" customFormat="1" ht="33" customHeight="1" thickBot="1" x14ac:dyDescent="0.35">
      <c r="B214" s="41"/>
      <c r="C214" s="91"/>
      <c r="D214" s="958" t="s">
        <v>454</v>
      </c>
      <c r="E214" s="960"/>
      <c r="F214" s="958" t="s">
        <v>1177</v>
      </c>
      <c r="G214" s="960"/>
      <c r="H214" s="326" t="s">
        <v>1597</v>
      </c>
      <c r="I214" s="836" t="s">
        <v>446</v>
      </c>
      <c r="J214" s="42"/>
      <c r="L214" s="329"/>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row>
    <row r="215" spans="2:50" s="12" customFormat="1" ht="42.65" customHeight="1" thickBot="1" x14ac:dyDescent="0.35">
      <c r="B215" s="41"/>
      <c r="C215" s="91"/>
      <c r="D215" s="958" t="s">
        <v>520</v>
      </c>
      <c r="E215" s="960"/>
      <c r="F215" s="958" t="s">
        <v>1112</v>
      </c>
      <c r="G215" s="960"/>
      <c r="H215" s="839" t="s">
        <v>1596</v>
      </c>
      <c r="I215" s="178" t="s">
        <v>446</v>
      </c>
      <c r="J215" s="42"/>
      <c r="L215" s="329"/>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row>
    <row r="216" spans="2:50" s="12" customFormat="1" ht="35.5" customHeight="1" thickBot="1" x14ac:dyDescent="0.35">
      <c r="B216" s="41"/>
      <c r="C216" s="91"/>
      <c r="D216" s="958" t="s">
        <v>911</v>
      </c>
      <c r="E216" s="960"/>
      <c r="F216" s="958" t="s">
        <v>1207</v>
      </c>
      <c r="G216" s="960"/>
      <c r="H216" s="839" t="s">
        <v>1606</v>
      </c>
      <c r="I216" s="178"/>
      <c r="J216" s="42"/>
      <c r="L216" s="329"/>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row>
    <row r="217" spans="2:50" s="12" customFormat="1" ht="36.65" customHeight="1" thickBot="1" x14ac:dyDescent="0.35">
      <c r="B217" s="41"/>
      <c r="C217" s="91"/>
      <c r="D217" s="958" t="s">
        <v>912</v>
      </c>
      <c r="E217" s="960"/>
      <c r="F217" s="958" t="s">
        <v>1207</v>
      </c>
      <c r="G217" s="960"/>
      <c r="H217" s="839" t="s">
        <v>1606</v>
      </c>
      <c r="I217" s="178"/>
      <c r="J217" s="42"/>
      <c r="L217" s="329"/>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row>
    <row r="218" spans="2:50" s="12" customFormat="1" ht="50.15" customHeight="1" thickBot="1" x14ac:dyDescent="0.35">
      <c r="B218" s="41"/>
      <c r="C218" s="91"/>
      <c r="D218" s="1010" t="s">
        <v>455</v>
      </c>
      <c r="E218" s="1003"/>
      <c r="F218" s="1010" t="s">
        <v>448</v>
      </c>
      <c r="G218" s="1003"/>
      <c r="H218" s="326" t="s">
        <v>1599</v>
      </c>
      <c r="I218" s="178" t="s">
        <v>20</v>
      </c>
      <c r="J218" s="42"/>
      <c r="L218" s="329"/>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row>
    <row r="219" spans="2:50" s="12" customFormat="1" ht="35.25" customHeight="1" thickBot="1" x14ac:dyDescent="0.35">
      <c r="B219" s="41"/>
      <c r="C219" s="91"/>
      <c r="D219" s="1010" t="s">
        <v>456</v>
      </c>
      <c r="E219" s="1003"/>
      <c r="F219" s="1010" t="s">
        <v>449</v>
      </c>
      <c r="G219" s="1003"/>
      <c r="H219" s="839" t="s">
        <v>1242</v>
      </c>
      <c r="I219" s="379" t="s">
        <v>20</v>
      </c>
      <c r="J219" s="42"/>
      <c r="L219" s="329"/>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row>
    <row r="220" spans="2:50" s="12" customFormat="1" ht="53.15" customHeight="1" thickBot="1" x14ac:dyDescent="0.35">
      <c r="B220" s="41"/>
      <c r="C220" s="91"/>
      <c r="D220" s="1010" t="s">
        <v>457</v>
      </c>
      <c r="E220" s="1003"/>
      <c r="F220" s="1010" t="s">
        <v>450</v>
      </c>
      <c r="G220" s="1003"/>
      <c r="H220" s="326" t="s">
        <v>1600</v>
      </c>
      <c r="I220" s="379" t="s">
        <v>20</v>
      </c>
      <c r="J220" s="42"/>
      <c r="L220" s="329"/>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row>
    <row r="221" spans="2:50" s="12" customFormat="1" ht="48" customHeight="1" thickBot="1" x14ac:dyDescent="0.35">
      <c r="B221" s="41"/>
      <c r="C221" s="91"/>
      <c r="D221" s="918"/>
      <c r="E221" s="1014"/>
      <c r="F221" s="1010" t="s">
        <v>949</v>
      </c>
      <c r="G221" s="1003"/>
      <c r="H221" s="326" t="s">
        <v>1601</v>
      </c>
      <c r="I221" s="379" t="s">
        <v>20</v>
      </c>
      <c r="J221" s="42"/>
      <c r="L221" s="329"/>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row>
    <row r="222" spans="2:50" s="12" customFormat="1" ht="45" customHeight="1" thickBot="1" x14ac:dyDescent="0.35">
      <c r="B222" s="41"/>
      <c r="C222" s="91"/>
      <c r="D222" s="1019" t="s">
        <v>458</v>
      </c>
      <c r="E222" s="1021"/>
      <c r="F222" s="1010" t="s">
        <v>937</v>
      </c>
      <c r="G222" s="1003"/>
      <c r="H222" s="359" t="s">
        <v>1602</v>
      </c>
      <c r="I222" s="441" t="s">
        <v>20</v>
      </c>
      <c r="J222" s="42"/>
      <c r="L222" s="329"/>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row>
    <row r="223" spans="2:50" s="12" customFormat="1" ht="34.5" customHeight="1" thickBot="1" x14ac:dyDescent="0.35">
      <c r="B223" s="41"/>
      <c r="C223" s="91"/>
      <c r="D223" s="1010" t="s">
        <v>464</v>
      </c>
      <c r="E223" s="1003"/>
      <c r="F223" s="958" t="s">
        <v>936</v>
      </c>
      <c r="G223" s="960"/>
      <c r="H223" s="359" t="s">
        <v>1603</v>
      </c>
      <c r="I223" s="441" t="s">
        <v>948</v>
      </c>
      <c r="J223" s="42"/>
      <c r="L223" s="329"/>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row>
    <row r="224" spans="2:50" s="12" customFormat="1" ht="40.5" customHeight="1" thickBot="1" x14ac:dyDescent="0.35">
      <c r="B224" s="41"/>
      <c r="C224" s="91"/>
      <c r="D224" s="1015"/>
      <c r="E224" s="1016"/>
      <c r="F224" s="958" t="s">
        <v>465</v>
      </c>
      <c r="G224" s="960"/>
      <c r="H224" s="359" t="s">
        <v>1604</v>
      </c>
      <c r="I224" s="441" t="s">
        <v>20</v>
      </c>
      <c r="J224" s="42"/>
      <c r="L224" s="329"/>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row>
    <row r="225" spans="2:50" s="12" customFormat="1" ht="35.25" customHeight="1" thickBot="1" x14ac:dyDescent="0.35">
      <c r="B225" s="41"/>
      <c r="C225" s="91"/>
      <c r="D225" s="958" t="s">
        <v>466</v>
      </c>
      <c r="E225" s="960"/>
      <c r="F225" s="958" t="s">
        <v>938</v>
      </c>
      <c r="G225" s="960"/>
      <c r="H225" s="359" t="s">
        <v>1605</v>
      </c>
      <c r="I225" s="379" t="s">
        <v>948</v>
      </c>
      <c r="J225" s="42"/>
      <c r="L225" s="329"/>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row>
    <row r="226" spans="2:50" s="12" customFormat="1" ht="27" customHeight="1" thickBot="1" x14ac:dyDescent="0.35">
      <c r="B226" s="41"/>
      <c r="C226" s="91"/>
      <c r="D226" s="958" t="s">
        <v>467</v>
      </c>
      <c r="E226" s="960"/>
      <c r="F226" s="958" t="s">
        <v>939</v>
      </c>
      <c r="G226" s="960"/>
      <c r="H226" s="359" t="s">
        <v>1606</v>
      </c>
      <c r="I226" s="379"/>
      <c r="J226" s="42"/>
      <c r="L226" s="329"/>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row>
    <row r="227" spans="2:50" s="12" customFormat="1" ht="37.5" customHeight="1" thickBot="1" x14ac:dyDescent="0.35">
      <c r="B227" s="41"/>
      <c r="C227" s="91"/>
      <c r="D227" s="958" t="s">
        <v>523</v>
      </c>
      <c r="E227" s="960"/>
      <c r="F227" s="958" t="s">
        <v>940</v>
      </c>
      <c r="G227" s="960"/>
      <c r="H227" s="359" t="s">
        <v>1606</v>
      </c>
      <c r="I227" s="379"/>
      <c r="J227" s="42"/>
      <c r="L227" s="329"/>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row>
    <row r="228" spans="2:50" s="12" customFormat="1" ht="96" customHeight="1" thickBot="1" x14ac:dyDescent="0.35">
      <c r="B228" s="41"/>
      <c r="C228" s="91"/>
      <c r="D228" s="189" t="s">
        <v>524</v>
      </c>
      <c r="E228" s="381"/>
      <c r="F228" s="189" t="s">
        <v>933</v>
      </c>
      <c r="G228" s="381"/>
      <c r="H228" s="359" t="s">
        <v>1607</v>
      </c>
      <c r="I228" s="379" t="s">
        <v>446</v>
      </c>
      <c r="J228" s="42"/>
      <c r="L228" s="329"/>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row>
    <row r="229" spans="2:50" s="12" customFormat="1" ht="82.5" customHeight="1" thickBot="1" x14ac:dyDescent="0.35">
      <c r="B229" s="41"/>
      <c r="C229" s="91"/>
      <c r="D229" s="1010" t="s">
        <v>468</v>
      </c>
      <c r="E229" s="1003"/>
      <c r="F229" s="1010" t="s">
        <v>934</v>
      </c>
      <c r="G229" s="1003"/>
      <c r="H229" s="359" t="s">
        <v>1608</v>
      </c>
      <c r="I229" s="379" t="s">
        <v>948</v>
      </c>
      <c r="J229" s="42"/>
      <c r="L229" s="329"/>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row>
    <row r="230" spans="2:50" s="12" customFormat="1" ht="47.25" customHeight="1" thickBot="1" x14ac:dyDescent="0.35">
      <c r="B230" s="41"/>
      <c r="C230" s="91"/>
      <c r="D230" s="918"/>
      <c r="E230" s="1017"/>
      <c r="F230" s="1010" t="s">
        <v>946</v>
      </c>
      <c r="G230" s="1003"/>
      <c r="H230" s="359" t="s">
        <v>1609</v>
      </c>
      <c r="I230" s="379" t="s">
        <v>20</v>
      </c>
      <c r="J230" s="42"/>
      <c r="L230" s="329"/>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row>
    <row r="231" spans="2:50" s="12" customFormat="1" ht="68.25" customHeight="1" thickBot="1" x14ac:dyDescent="0.35">
      <c r="B231" s="41"/>
      <c r="C231" s="91"/>
      <c r="D231" s="918"/>
      <c r="E231" s="1014"/>
      <c r="F231" s="918" t="s">
        <v>935</v>
      </c>
      <c r="G231" s="1014"/>
      <c r="H231" s="359" t="s">
        <v>1302</v>
      </c>
      <c r="I231" s="379" t="s">
        <v>20</v>
      </c>
      <c r="J231" s="42"/>
      <c r="L231" s="329"/>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row>
    <row r="232" spans="2:50" s="12" customFormat="1" ht="27" customHeight="1" thickBot="1" x14ac:dyDescent="0.35">
      <c r="B232" s="41"/>
      <c r="C232" s="91"/>
      <c r="D232" s="1010" t="s">
        <v>469</v>
      </c>
      <c r="E232" s="1003"/>
      <c r="F232" s="1010" t="s">
        <v>941</v>
      </c>
      <c r="G232" s="1002"/>
      <c r="H232" s="183" t="s">
        <v>1606</v>
      </c>
      <c r="I232" s="379"/>
      <c r="J232" s="42"/>
      <c r="L232" s="329"/>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row>
    <row r="233" spans="2:50" s="12" customFormat="1" ht="54.75" customHeight="1" thickBot="1" x14ac:dyDescent="0.35">
      <c r="B233" s="41"/>
      <c r="C233" s="91"/>
      <c r="D233" s="958" t="s">
        <v>913</v>
      </c>
      <c r="E233" s="960"/>
      <c r="F233" s="958" t="s">
        <v>942</v>
      </c>
      <c r="G233" s="960"/>
      <c r="H233" s="359" t="s">
        <v>1610</v>
      </c>
      <c r="I233" s="379" t="s">
        <v>20</v>
      </c>
      <c r="J233" s="42"/>
      <c r="L233" s="329"/>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row>
    <row r="234" spans="2:50" s="12" customFormat="1" ht="45" customHeight="1" thickBot="1" x14ac:dyDescent="0.35">
      <c r="B234" s="41"/>
      <c r="C234" s="91"/>
      <c r="D234" s="377"/>
      <c r="E234" s="378"/>
      <c r="F234" s="958" t="s">
        <v>943</v>
      </c>
      <c r="G234" s="960"/>
      <c r="H234" s="359" t="s">
        <v>1344</v>
      </c>
      <c r="I234" s="379" t="s">
        <v>20</v>
      </c>
      <c r="J234" s="42"/>
      <c r="L234" s="329"/>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row>
    <row r="235" spans="2:50" s="12" customFormat="1" ht="27" customHeight="1" thickBot="1" x14ac:dyDescent="0.35">
      <c r="B235" s="41"/>
      <c r="C235" s="91"/>
      <c r="D235" s="958" t="s">
        <v>914</v>
      </c>
      <c r="E235" s="960"/>
      <c r="F235" s="958" t="s">
        <v>1611</v>
      </c>
      <c r="G235" s="960"/>
      <c r="H235" s="183" t="s">
        <v>1612</v>
      </c>
      <c r="I235" s="379" t="s">
        <v>20</v>
      </c>
      <c r="J235" s="42"/>
      <c r="L235" s="329"/>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row>
    <row r="236" spans="2:50" s="12" customFormat="1" ht="54.75" customHeight="1" thickBot="1" x14ac:dyDescent="0.35">
      <c r="B236" s="41"/>
      <c r="C236" s="91"/>
      <c r="D236" s="958" t="s">
        <v>470</v>
      </c>
      <c r="E236" s="960"/>
      <c r="F236" s="958" t="s">
        <v>472</v>
      </c>
      <c r="G236" s="960"/>
      <c r="H236" s="359" t="s">
        <v>472</v>
      </c>
      <c r="I236" s="379" t="s">
        <v>20</v>
      </c>
      <c r="J236" s="42"/>
      <c r="L236" s="329"/>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row>
    <row r="237" spans="2:50" s="12" customFormat="1" ht="27" customHeight="1" thickBot="1" x14ac:dyDescent="0.35">
      <c r="B237" s="41"/>
      <c r="C237" s="91"/>
      <c r="D237" s="958" t="s">
        <v>915</v>
      </c>
      <c r="E237" s="960"/>
      <c r="F237" s="958" t="s">
        <v>945</v>
      </c>
      <c r="G237" s="960"/>
      <c r="H237" s="359" t="s">
        <v>1613</v>
      </c>
      <c r="I237" s="379" t="s">
        <v>20</v>
      </c>
      <c r="J237" s="42"/>
      <c r="L237" s="329"/>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row>
    <row r="238" spans="2:50" s="12" customFormat="1" ht="27" customHeight="1" thickBot="1" x14ac:dyDescent="0.35">
      <c r="B238" s="41"/>
      <c r="C238" s="91"/>
      <c r="D238" s="958" t="s">
        <v>529</v>
      </c>
      <c r="E238" s="960"/>
      <c r="F238" s="1010" t="s">
        <v>1207</v>
      </c>
      <c r="G238" s="1003"/>
      <c r="H238" s="359" t="s">
        <v>1606</v>
      </c>
      <c r="I238" s="379"/>
      <c r="J238" s="42"/>
      <c r="L238" s="329"/>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row>
    <row r="239" spans="2:50" s="12" customFormat="1" ht="50.15" customHeight="1" thickBot="1" x14ac:dyDescent="0.35">
      <c r="B239" s="41"/>
      <c r="C239" s="91"/>
      <c r="D239" s="908" t="s">
        <v>471</v>
      </c>
      <c r="E239" s="1030"/>
      <c r="F239" s="1010" t="s">
        <v>944</v>
      </c>
      <c r="G239" s="1003"/>
      <c r="H239" s="359" t="s">
        <v>1325</v>
      </c>
      <c r="I239" s="379" t="s">
        <v>20</v>
      </c>
      <c r="J239" s="42"/>
      <c r="L239" s="329"/>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row>
    <row r="240" spans="2:50" s="12" customFormat="1" ht="34.15" customHeight="1" thickBot="1" x14ac:dyDescent="0.35">
      <c r="B240" s="41"/>
      <c r="C240" s="91"/>
      <c r="D240" s="1052" t="s">
        <v>530</v>
      </c>
      <c r="E240" s="1053"/>
      <c r="F240" s="958" t="s">
        <v>947</v>
      </c>
      <c r="G240" s="960"/>
      <c r="H240" s="359" t="s">
        <v>1614</v>
      </c>
      <c r="I240" s="379" t="s">
        <v>20</v>
      </c>
      <c r="J240" s="42"/>
      <c r="L240" s="329"/>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row>
    <row r="241" spans="2:28" ht="18.75" customHeight="1" thickBot="1" x14ac:dyDescent="0.35">
      <c r="B241" s="41"/>
      <c r="C241" s="38"/>
      <c r="D241" s="38"/>
      <c r="E241" s="38"/>
      <c r="F241" s="38"/>
      <c r="G241" s="38"/>
      <c r="H241" s="93" t="s">
        <v>263</v>
      </c>
      <c r="I241" s="142" t="s">
        <v>20</v>
      </c>
      <c r="J241" s="42"/>
      <c r="L241" s="23"/>
      <c r="M241" s="23"/>
      <c r="N241" s="23"/>
      <c r="O241" s="23"/>
      <c r="P241" s="23"/>
      <c r="Q241" s="23"/>
      <c r="R241" s="23"/>
      <c r="S241" s="23"/>
      <c r="T241" s="23"/>
      <c r="U241" s="23"/>
      <c r="V241" s="23"/>
      <c r="W241" s="23"/>
      <c r="X241" s="23"/>
      <c r="Y241" s="23"/>
      <c r="Z241" s="23"/>
      <c r="AA241" s="23"/>
      <c r="AB241" s="23"/>
    </row>
    <row r="242" spans="2:28" ht="14.5" thickBot="1" x14ac:dyDescent="0.35">
      <c r="B242" s="41"/>
      <c r="C242" s="38"/>
      <c r="D242" s="121" t="s">
        <v>289</v>
      </c>
      <c r="E242" s="174"/>
      <c r="F242" s="38"/>
      <c r="G242" s="38"/>
      <c r="H242" s="94"/>
      <c r="I242" s="38"/>
      <c r="J242" s="42"/>
      <c r="L242" s="23"/>
      <c r="M242" s="23"/>
      <c r="N242" s="23"/>
      <c r="O242" s="23"/>
      <c r="P242" s="23"/>
      <c r="Q242" s="23"/>
      <c r="R242" s="23"/>
      <c r="S242" s="23"/>
      <c r="T242" s="23"/>
      <c r="U242" s="23"/>
      <c r="V242" s="23"/>
      <c r="W242" s="23"/>
      <c r="X242" s="23"/>
      <c r="Y242" s="23"/>
      <c r="Z242" s="23"/>
      <c r="AA242" s="23"/>
      <c r="AB242" s="23"/>
    </row>
    <row r="243" spans="2:28" ht="14.5" thickBot="1" x14ac:dyDescent="0.35">
      <c r="B243" s="41"/>
      <c r="C243" s="38"/>
      <c r="D243" s="76" t="s">
        <v>60</v>
      </c>
      <c r="E243" s="1032" t="s">
        <v>1111</v>
      </c>
      <c r="F243" s="1033"/>
      <c r="G243" s="1033"/>
      <c r="H243" s="1034"/>
      <c r="I243" s="38"/>
      <c r="J243" s="42"/>
      <c r="L243" s="23"/>
      <c r="M243" s="23"/>
      <c r="N243" s="23"/>
      <c r="O243" s="23"/>
      <c r="P243" s="23"/>
      <c r="Q243" s="23"/>
      <c r="R243" s="23"/>
      <c r="S243" s="23"/>
      <c r="T243" s="23"/>
      <c r="U243" s="23"/>
      <c r="V243" s="23"/>
      <c r="W243" s="23"/>
      <c r="X243" s="23"/>
      <c r="Y243" s="23"/>
      <c r="Z243" s="23"/>
      <c r="AA243" s="23"/>
      <c r="AB243" s="23"/>
    </row>
    <row r="244" spans="2:28" ht="15" thickBot="1" x14ac:dyDescent="0.4">
      <c r="B244" s="41"/>
      <c r="C244" s="38"/>
      <c r="D244" s="76" t="s">
        <v>62</v>
      </c>
      <c r="E244" s="1043" t="s">
        <v>1059</v>
      </c>
      <c r="F244" s="1033"/>
      <c r="G244" s="1033"/>
      <c r="H244" s="1034"/>
      <c r="I244" s="38"/>
      <c r="J244" s="42"/>
      <c r="L244" s="23"/>
      <c r="M244" s="23"/>
      <c r="N244" s="23"/>
      <c r="O244" s="23"/>
      <c r="P244" s="23"/>
      <c r="Q244" s="23"/>
      <c r="R244" s="23"/>
      <c r="S244" s="23"/>
      <c r="T244" s="23"/>
      <c r="U244" s="23"/>
      <c r="V244" s="23"/>
      <c r="W244" s="23"/>
      <c r="X244" s="23"/>
      <c r="Y244" s="23"/>
      <c r="Z244" s="23"/>
      <c r="AA244" s="23"/>
      <c r="AB244" s="23"/>
    </row>
    <row r="245" spans="2:28" x14ac:dyDescent="0.3">
      <c r="B245" s="41"/>
      <c r="C245" s="38"/>
      <c r="D245" s="38"/>
      <c r="E245" s="38"/>
      <c r="F245" s="38"/>
      <c r="G245" s="38"/>
      <c r="H245" s="94"/>
      <c r="I245" s="38"/>
      <c r="J245" s="42"/>
      <c r="L245" s="23"/>
      <c r="M245" s="23"/>
      <c r="N245" s="23"/>
      <c r="O245" s="23"/>
      <c r="P245" s="23"/>
      <c r="Q245" s="23"/>
      <c r="R245" s="23"/>
      <c r="S245" s="23"/>
      <c r="T245" s="23"/>
      <c r="U245" s="23"/>
      <c r="V245" s="23"/>
      <c r="W245" s="23"/>
      <c r="X245" s="23"/>
      <c r="Y245" s="23"/>
      <c r="Z245" s="23"/>
      <c r="AA245" s="23"/>
      <c r="AB245" s="23"/>
    </row>
    <row r="246" spans="2:28" ht="15.75" customHeight="1" thickBot="1" x14ac:dyDescent="0.35">
      <c r="B246" s="41"/>
      <c r="C246" s="44"/>
      <c r="D246" s="1044" t="s">
        <v>262</v>
      </c>
      <c r="E246" s="1044"/>
      <c r="F246" s="1044" t="s">
        <v>266</v>
      </c>
      <c r="G246" s="1044"/>
      <c r="H246" s="92" t="s">
        <v>267</v>
      </c>
      <c r="I246" s="92" t="s">
        <v>232</v>
      </c>
      <c r="J246" s="42"/>
      <c r="K246" s="14"/>
      <c r="L246" s="23"/>
      <c r="M246" s="23"/>
      <c r="N246" s="23"/>
      <c r="O246" s="23"/>
      <c r="P246" s="23"/>
      <c r="Q246" s="23"/>
      <c r="R246" s="23"/>
      <c r="S246" s="23"/>
      <c r="T246" s="23"/>
      <c r="U246" s="23"/>
      <c r="V246" s="23"/>
      <c r="W246" s="23"/>
      <c r="X246" s="23"/>
      <c r="Y246" s="23"/>
      <c r="Z246" s="23"/>
      <c r="AA246" s="23"/>
      <c r="AB246" s="23"/>
    </row>
    <row r="247" spans="2:28" ht="40" customHeight="1" thickBot="1" x14ac:dyDescent="0.35">
      <c r="B247" s="41"/>
      <c r="C247" s="91" t="s">
        <v>292</v>
      </c>
      <c r="D247" s="1037" t="s">
        <v>931</v>
      </c>
      <c r="E247" s="1038"/>
      <c r="F247" s="1037" t="s">
        <v>1115</v>
      </c>
      <c r="G247" s="1038"/>
      <c r="H247" s="408" t="s">
        <v>916</v>
      </c>
      <c r="I247" s="837" t="s">
        <v>20</v>
      </c>
      <c r="J247" s="42"/>
      <c r="K247" s="14"/>
      <c r="L247" s="23"/>
      <c r="M247" s="23"/>
      <c r="N247" s="23"/>
      <c r="O247" s="23"/>
      <c r="P247" s="23"/>
      <c r="Q247" s="23"/>
      <c r="R247" s="23"/>
      <c r="S247" s="23"/>
      <c r="T247" s="23"/>
      <c r="U247" s="23"/>
      <c r="V247" s="23"/>
      <c r="W247" s="23"/>
      <c r="X247" s="23"/>
      <c r="Y247" s="23"/>
      <c r="Z247" s="23"/>
      <c r="AA247" s="23"/>
      <c r="AB247" s="23"/>
    </row>
    <row r="248" spans="2:28" ht="53.15" customHeight="1" thickBot="1" x14ac:dyDescent="0.35">
      <c r="B248" s="41"/>
      <c r="C248" s="91"/>
      <c r="D248" s="1039" t="s">
        <v>506</v>
      </c>
      <c r="E248" s="1040"/>
      <c r="F248" s="1037" t="s">
        <v>507</v>
      </c>
      <c r="G248" s="1038"/>
      <c r="H248" s="162" t="s">
        <v>1110</v>
      </c>
      <c r="I248" s="837" t="s">
        <v>20</v>
      </c>
      <c r="J248" s="42"/>
      <c r="L248" s="23"/>
      <c r="M248" s="23"/>
      <c r="N248" s="23"/>
      <c r="O248" s="23"/>
      <c r="P248" s="23"/>
      <c r="Q248" s="23"/>
      <c r="R248" s="23"/>
      <c r="S248" s="23"/>
      <c r="T248" s="23"/>
      <c r="U248" s="23"/>
      <c r="V248" s="23"/>
      <c r="W248" s="23"/>
      <c r="X248" s="23"/>
      <c r="Y248" s="23"/>
      <c r="Z248" s="23"/>
      <c r="AA248" s="23"/>
      <c r="AB248" s="23"/>
    </row>
    <row r="249" spans="2:28" ht="48" customHeight="1" thickBot="1" x14ac:dyDescent="0.35">
      <c r="B249" s="41"/>
      <c r="C249" s="91"/>
      <c r="D249" s="1037" t="s">
        <v>505</v>
      </c>
      <c r="E249" s="1067"/>
      <c r="F249" s="1041" t="s">
        <v>504</v>
      </c>
      <c r="G249" s="1042"/>
      <c r="H249" s="835" t="s">
        <v>1516</v>
      </c>
      <c r="I249" s="1062" t="s">
        <v>20</v>
      </c>
      <c r="J249" s="42"/>
      <c r="L249" s="23"/>
      <c r="M249" s="23"/>
      <c r="N249" s="23"/>
      <c r="O249" s="23"/>
      <c r="P249" s="23"/>
      <c r="Q249" s="23"/>
      <c r="R249" s="23"/>
      <c r="S249" s="23"/>
      <c r="T249" s="23"/>
      <c r="U249" s="23"/>
      <c r="V249" s="23"/>
      <c r="W249" s="23"/>
      <c r="X249" s="23"/>
      <c r="Y249" s="23"/>
      <c r="Z249" s="23"/>
      <c r="AA249" s="23"/>
      <c r="AB249" s="23"/>
    </row>
    <row r="250" spans="2:28" ht="113.5" customHeight="1" thickBot="1" x14ac:dyDescent="0.35">
      <c r="B250" s="41"/>
      <c r="C250" s="38"/>
      <c r="D250" s="1068"/>
      <c r="E250" s="1069"/>
      <c r="F250" s="1052" t="s">
        <v>932</v>
      </c>
      <c r="G250" s="1053"/>
      <c r="H250" s="508" t="s">
        <v>1197</v>
      </c>
      <c r="I250" s="1063"/>
      <c r="J250" s="42"/>
      <c r="L250" s="23"/>
      <c r="M250" s="23"/>
      <c r="N250" s="23"/>
      <c r="O250" s="23"/>
      <c r="P250" s="23"/>
      <c r="Q250" s="23"/>
      <c r="R250" s="23"/>
      <c r="S250" s="23"/>
      <c r="T250" s="23"/>
      <c r="U250" s="23"/>
      <c r="V250" s="23"/>
      <c r="W250" s="23"/>
      <c r="X250" s="23"/>
      <c r="Y250" s="23"/>
      <c r="Z250" s="23"/>
      <c r="AA250" s="23"/>
      <c r="AB250" s="23"/>
    </row>
    <row r="251" spans="2:28" ht="14.5" thickBot="1" x14ac:dyDescent="0.35">
      <c r="B251" s="41"/>
      <c r="C251" s="38"/>
      <c r="D251" s="121" t="s">
        <v>289</v>
      </c>
      <c r="E251" s="174"/>
      <c r="F251" s="38"/>
      <c r="G251" s="38"/>
      <c r="H251" s="94"/>
      <c r="I251" s="38"/>
      <c r="J251" s="42"/>
      <c r="L251" s="23"/>
      <c r="M251" s="23"/>
      <c r="N251" s="23"/>
      <c r="O251" s="23"/>
      <c r="P251" s="23"/>
      <c r="Q251" s="23"/>
      <c r="R251" s="23"/>
      <c r="S251" s="23"/>
      <c r="T251" s="23"/>
      <c r="U251" s="23"/>
      <c r="V251" s="23"/>
      <c r="W251" s="23"/>
      <c r="X251" s="23"/>
      <c r="Y251" s="23"/>
      <c r="Z251" s="23"/>
      <c r="AA251" s="23"/>
      <c r="AB251" s="23"/>
    </row>
    <row r="252" spans="2:28" ht="14.5" thickBot="1" x14ac:dyDescent="0.35">
      <c r="B252" s="41"/>
      <c r="C252" s="38"/>
      <c r="D252" s="76" t="s">
        <v>60</v>
      </c>
      <c r="E252" s="1032" t="s">
        <v>1111</v>
      </c>
      <c r="F252" s="1033"/>
      <c r="G252" s="1033"/>
      <c r="H252" s="1034"/>
      <c r="I252" s="38"/>
      <c r="J252" s="42"/>
      <c r="L252" s="23"/>
      <c r="M252" s="23"/>
      <c r="N252" s="23"/>
      <c r="O252" s="23"/>
      <c r="P252" s="23"/>
      <c r="Q252" s="23"/>
      <c r="R252" s="23"/>
      <c r="S252" s="23"/>
      <c r="T252" s="23"/>
      <c r="U252" s="23"/>
      <c r="V252" s="23"/>
      <c r="W252" s="23"/>
      <c r="X252" s="23"/>
      <c r="Y252" s="23"/>
      <c r="Z252" s="23"/>
      <c r="AA252" s="23"/>
      <c r="AB252" s="23"/>
    </row>
    <row r="253" spans="2:28" ht="15" thickBot="1" x14ac:dyDescent="0.4">
      <c r="B253" s="41"/>
      <c r="C253" s="38"/>
      <c r="D253" s="76" t="s">
        <v>62</v>
      </c>
      <c r="E253" s="1043" t="s">
        <v>1059</v>
      </c>
      <c r="F253" s="1033"/>
      <c r="G253" s="1033"/>
      <c r="H253" s="1034"/>
      <c r="I253" s="38"/>
      <c r="J253" s="42"/>
      <c r="L253" s="23"/>
      <c r="M253" s="23"/>
      <c r="N253" s="23"/>
      <c r="O253" s="23"/>
      <c r="P253" s="23"/>
      <c r="Q253" s="23"/>
      <c r="R253" s="23"/>
      <c r="S253" s="23"/>
      <c r="T253" s="23"/>
      <c r="U253" s="23"/>
      <c r="V253" s="23"/>
      <c r="W253" s="23"/>
      <c r="X253" s="23"/>
      <c r="Y253" s="23"/>
      <c r="Z253" s="23"/>
      <c r="AA253" s="23"/>
      <c r="AB253" s="23"/>
    </row>
    <row r="254" spans="2:28" ht="14.5" thickBot="1" x14ac:dyDescent="0.35">
      <c r="B254" s="41"/>
      <c r="C254" s="38"/>
      <c r="D254" s="76"/>
      <c r="E254" s="38"/>
      <c r="F254" s="38"/>
      <c r="G254" s="38"/>
      <c r="H254" s="38"/>
      <c r="I254" s="38"/>
      <c r="J254" s="42"/>
      <c r="L254" s="23"/>
      <c r="M254" s="23"/>
      <c r="N254" s="23"/>
      <c r="O254" s="23"/>
      <c r="P254" s="23"/>
      <c r="Q254" s="23"/>
      <c r="R254" s="23"/>
      <c r="S254" s="23"/>
      <c r="T254" s="23"/>
      <c r="U254" s="23"/>
      <c r="V254" s="23"/>
      <c r="W254" s="23"/>
      <c r="X254" s="23"/>
      <c r="Y254" s="23"/>
      <c r="Z254" s="23"/>
      <c r="AA254" s="23"/>
      <c r="AB254" s="23"/>
    </row>
    <row r="255" spans="2:28" ht="198" customHeight="1" x14ac:dyDescent="0.3">
      <c r="B255" s="41"/>
      <c r="C255" s="175"/>
      <c r="D255" s="1060" t="s">
        <v>268</v>
      </c>
      <c r="E255" s="1060"/>
      <c r="F255" s="1036" t="s">
        <v>1615</v>
      </c>
      <c r="G255" s="1036"/>
      <c r="H255" s="1036"/>
      <c r="I255" s="1036"/>
      <c r="J255" s="42"/>
      <c r="L255" s="23"/>
      <c r="M255" s="331"/>
      <c r="N255" s="23"/>
      <c r="O255" s="23"/>
      <c r="P255" s="1036"/>
      <c r="Q255" s="1036"/>
      <c r="R255" s="1036"/>
      <c r="S255" s="1036"/>
      <c r="T255" s="23"/>
      <c r="U255" s="23"/>
      <c r="V255" s="23"/>
      <c r="W255" s="23"/>
      <c r="X255" s="23"/>
      <c r="Y255" s="23"/>
      <c r="Z255" s="23"/>
      <c r="AA255" s="23"/>
      <c r="AB255" s="23"/>
    </row>
    <row r="256" spans="2:28" s="12" customFormat="1" ht="23.5" customHeight="1" x14ac:dyDescent="0.3">
      <c r="B256" s="41"/>
      <c r="C256" s="45"/>
      <c r="D256" s="45"/>
      <c r="E256" s="45"/>
      <c r="F256" s="45"/>
      <c r="G256" s="45"/>
      <c r="H256" s="173"/>
      <c r="I256" s="173"/>
      <c r="J256" s="42"/>
      <c r="L256" s="23"/>
      <c r="M256" s="23"/>
      <c r="N256" s="23"/>
      <c r="O256" s="23"/>
      <c r="P256" s="23"/>
      <c r="Q256" s="23"/>
      <c r="R256" s="23"/>
      <c r="S256" s="23"/>
      <c r="T256" s="23"/>
      <c r="U256" s="23"/>
      <c r="V256" s="23"/>
      <c r="W256" s="23"/>
      <c r="X256" s="23"/>
      <c r="Y256" s="23"/>
      <c r="Z256" s="23"/>
      <c r="AA256" s="23"/>
      <c r="AB256" s="23"/>
    </row>
    <row r="257" spans="2:28" s="12" customFormat="1" ht="14.5" thickBot="1" x14ac:dyDescent="0.35">
      <c r="B257" s="41"/>
      <c r="C257" s="38"/>
      <c r="D257" s="39"/>
      <c r="E257" s="39"/>
      <c r="F257" s="39"/>
      <c r="G257" s="75" t="s">
        <v>225</v>
      </c>
      <c r="H257" s="173"/>
      <c r="I257" s="173"/>
      <c r="J257" s="42"/>
      <c r="L257" s="23"/>
      <c r="M257" s="23"/>
      <c r="N257" s="23"/>
      <c r="O257" s="23"/>
      <c r="P257" s="23"/>
      <c r="Q257" s="23"/>
      <c r="R257" s="23"/>
      <c r="S257" s="23"/>
      <c r="T257" s="23"/>
      <c r="U257" s="23"/>
      <c r="V257" s="23"/>
      <c r="W257" s="23"/>
      <c r="X257" s="23"/>
      <c r="Y257" s="23"/>
      <c r="Z257" s="23"/>
      <c r="AA257" s="23"/>
      <c r="AB257" s="23"/>
    </row>
    <row r="258" spans="2:28" s="12" customFormat="1" ht="28" x14ac:dyDescent="0.3">
      <c r="B258" s="41"/>
      <c r="C258" s="38"/>
      <c r="D258" s="39"/>
      <c r="E258" s="39"/>
      <c r="F258" s="24" t="s">
        <v>226</v>
      </c>
      <c r="G258" s="1057" t="s">
        <v>307</v>
      </c>
      <c r="H258" s="1058"/>
      <c r="I258" s="1059"/>
      <c r="J258" s="42"/>
      <c r="L258" s="23"/>
      <c r="M258" s="23"/>
      <c r="N258" s="23"/>
      <c r="O258" s="23"/>
      <c r="P258" s="23"/>
      <c r="Q258" s="23"/>
      <c r="R258" s="23"/>
      <c r="S258" s="23"/>
      <c r="T258" s="23"/>
      <c r="U258" s="23"/>
      <c r="V258" s="23"/>
      <c r="W258" s="23"/>
      <c r="X258" s="23"/>
      <c r="Y258" s="23"/>
      <c r="Z258" s="23"/>
      <c r="AA258" s="23"/>
      <c r="AB258" s="23"/>
    </row>
    <row r="259" spans="2:28" s="12" customFormat="1" x14ac:dyDescent="0.3">
      <c r="B259" s="41"/>
      <c r="C259" s="38"/>
      <c r="D259" s="39"/>
      <c r="E259" s="39"/>
      <c r="F259" s="25" t="s">
        <v>227</v>
      </c>
      <c r="G259" s="1045" t="s">
        <v>308</v>
      </c>
      <c r="H259" s="1046"/>
      <c r="I259" s="1047"/>
      <c r="J259" s="42"/>
      <c r="L259" s="23"/>
      <c r="M259" s="23"/>
      <c r="N259" s="23"/>
      <c r="O259" s="23"/>
      <c r="P259" s="23"/>
      <c r="Q259" s="23"/>
      <c r="R259" s="23"/>
      <c r="S259" s="23"/>
      <c r="T259" s="23"/>
      <c r="U259" s="23"/>
      <c r="V259" s="23"/>
      <c r="W259" s="23"/>
      <c r="X259" s="23"/>
      <c r="Y259" s="23"/>
      <c r="Z259" s="23"/>
      <c r="AA259" s="23"/>
      <c r="AB259" s="23"/>
    </row>
    <row r="260" spans="2:28" s="12" customFormat="1" ht="28" x14ac:dyDescent="0.3">
      <c r="B260" s="41"/>
      <c r="C260" s="38"/>
      <c r="D260" s="39"/>
      <c r="E260" s="39"/>
      <c r="F260" s="25" t="s">
        <v>228</v>
      </c>
      <c r="G260" s="1045" t="s">
        <v>309</v>
      </c>
      <c r="H260" s="1046"/>
      <c r="I260" s="1047"/>
      <c r="J260" s="42"/>
      <c r="L260" s="23"/>
      <c r="M260" s="23"/>
      <c r="N260" s="23"/>
      <c r="O260" s="23"/>
      <c r="P260" s="23"/>
      <c r="Q260" s="23"/>
      <c r="R260" s="23"/>
      <c r="S260" s="23"/>
      <c r="T260" s="23"/>
      <c r="U260" s="23"/>
      <c r="V260" s="23"/>
      <c r="W260" s="23"/>
      <c r="X260" s="23"/>
      <c r="Y260" s="23"/>
      <c r="Z260" s="23"/>
      <c r="AA260" s="23"/>
      <c r="AB260" s="23"/>
    </row>
    <row r="261" spans="2:28" ht="28" x14ac:dyDescent="0.3">
      <c r="B261" s="41"/>
      <c r="C261" s="38"/>
      <c r="D261" s="39"/>
      <c r="E261" s="39"/>
      <c r="F261" s="25" t="s">
        <v>229</v>
      </c>
      <c r="G261" s="1045" t="s">
        <v>310</v>
      </c>
      <c r="H261" s="1046"/>
      <c r="I261" s="1047"/>
      <c r="J261" s="42"/>
      <c r="L261" s="23"/>
      <c r="M261" s="23"/>
      <c r="N261" s="23"/>
      <c r="O261" s="23"/>
      <c r="P261" s="23"/>
      <c r="Q261" s="23"/>
      <c r="R261" s="23"/>
      <c r="S261" s="23"/>
      <c r="T261" s="23"/>
      <c r="U261" s="23"/>
      <c r="V261" s="23"/>
      <c r="W261" s="23"/>
      <c r="X261" s="23"/>
      <c r="Y261" s="23"/>
      <c r="Z261" s="23"/>
      <c r="AA261" s="23"/>
      <c r="AB261" s="23"/>
    </row>
    <row r="262" spans="2:28" ht="29.5" customHeight="1" x14ac:dyDescent="0.3">
      <c r="B262" s="36"/>
      <c r="C262" s="38"/>
      <c r="D262" s="39"/>
      <c r="E262" s="39"/>
      <c r="F262" s="25" t="s">
        <v>230</v>
      </c>
      <c r="G262" s="1045" t="s">
        <v>311</v>
      </c>
      <c r="H262" s="1046"/>
      <c r="I262" s="1047"/>
      <c r="J262" s="37"/>
      <c r="L262" s="23"/>
      <c r="M262" s="23"/>
      <c r="N262" s="23"/>
      <c r="O262" s="23"/>
      <c r="P262" s="23"/>
      <c r="Q262" s="23"/>
      <c r="R262" s="23"/>
      <c r="S262" s="23"/>
      <c r="T262" s="23"/>
      <c r="U262" s="23"/>
      <c r="V262" s="23"/>
      <c r="W262" s="23"/>
      <c r="X262" s="23"/>
      <c r="Y262" s="23"/>
      <c r="Z262" s="23"/>
      <c r="AA262" s="23"/>
      <c r="AB262" s="23"/>
    </row>
    <row r="263" spans="2:28" ht="28.5" thickBot="1" x14ac:dyDescent="0.35">
      <c r="B263" s="36"/>
      <c r="C263" s="38"/>
      <c r="D263" s="39"/>
      <c r="E263" s="39"/>
      <c r="F263" s="26" t="s">
        <v>231</v>
      </c>
      <c r="G263" s="1054" t="s">
        <v>312</v>
      </c>
      <c r="H263" s="1055"/>
      <c r="I263" s="1056"/>
      <c r="J263" s="37"/>
      <c r="L263" s="23"/>
      <c r="M263" s="23"/>
      <c r="N263" s="23"/>
      <c r="O263" s="23"/>
      <c r="P263" s="23"/>
      <c r="Q263" s="23"/>
      <c r="R263" s="23"/>
      <c r="S263" s="23"/>
      <c r="T263" s="23"/>
      <c r="U263" s="23"/>
      <c r="V263" s="23"/>
      <c r="W263" s="23"/>
      <c r="X263" s="23"/>
      <c r="Y263" s="23"/>
      <c r="Z263" s="23"/>
      <c r="AA263" s="23"/>
      <c r="AB263" s="23"/>
    </row>
    <row r="264" spans="2:28" ht="72.650000000000006" customHeight="1" thickBot="1" x14ac:dyDescent="0.35">
      <c r="B264" s="46"/>
      <c r="C264" s="47"/>
      <c r="D264" s="48"/>
      <c r="E264" s="48"/>
      <c r="F264" s="48"/>
      <c r="G264" s="48"/>
      <c r="H264" s="176"/>
      <c r="I264" s="176"/>
      <c r="J264" s="49"/>
      <c r="K264" s="23"/>
      <c r="L264" s="23"/>
      <c r="M264" s="23"/>
      <c r="N264" s="23"/>
      <c r="O264" s="23"/>
      <c r="P264" s="23"/>
      <c r="Q264" s="23"/>
      <c r="R264" s="23"/>
      <c r="S264" s="23"/>
      <c r="T264" s="23"/>
    </row>
    <row r="265" spans="2:28" x14ac:dyDescent="0.3">
      <c r="C265" s="23"/>
      <c r="D265" s="23"/>
      <c r="E265" s="23"/>
      <c r="F265" s="23"/>
      <c r="G265" s="23"/>
      <c r="H265" s="23"/>
      <c r="I265" s="23"/>
      <c r="J265" s="23"/>
      <c r="K265" s="23"/>
      <c r="L265" s="23"/>
      <c r="M265" s="23"/>
      <c r="N265" s="23"/>
      <c r="O265" s="23"/>
      <c r="P265" s="23"/>
      <c r="Q265" s="23"/>
      <c r="R265" s="23"/>
      <c r="S265" s="23"/>
      <c r="T265" s="23"/>
    </row>
    <row r="266" spans="2:28" x14ac:dyDescent="0.3">
      <c r="C266" s="23"/>
      <c r="D266" s="23"/>
      <c r="E266" s="23"/>
      <c r="F266" s="23"/>
      <c r="G266" s="23"/>
      <c r="H266" s="23"/>
      <c r="I266" s="23"/>
      <c r="J266" s="23"/>
      <c r="K266" s="23"/>
      <c r="L266" s="23"/>
      <c r="M266" s="23"/>
      <c r="N266" s="23"/>
      <c r="O266" s="23"/>
      <c r="P266" s="23"/>
      <c r="Q266" s="23"/>
      <c r="R266" s="23"/>
      <c r="S266" s="23"/>
      <c r="T266" s="23"/>
    </row>
    <row r="267" spans="2:28" x14ac:dyDescent="0.3">
      <c r="C267" s="23"/>
      <c r="D267" s="23"/>
      <c r="E267" s="23"/>
      <c r="F267" s="23"/>
      <c r="G267" s="23"/>
      <c r="H267" s="23"/>
      <c r="I267" s="23"/>
      <c r="J267" s="23"/>
      <c r="K267" s="23"/>
      <c r="L267" s="23"/>
      <c r="M267" s="23"/>
      <c r="N267" s="23"/>
      <c r="O267" s="23"/>
      <c r="P267" s="23"/>
      <c r="Q267" s="23"/>
      <c r="R267" s="23"/>
      <c r="S267" s="23"/>
      <c r="T267" s="23"/>
    </row>
    <row r="268" spans="2:28" x14ac:dyDescent="0.3">
      <c r="C268" s="23"/>
      <c r="D268" s="23"/>
      <c r="E268" s="23"/>
      <c r="F268" s="23"/>
      <c r="G268" s="23"/>
      <c r="H268" s="23"/>
      <c r="I268" s="23"/>
      <c r="J268" s="23"/>
      <c r="K268" s="23"/>
      <c r="L268" s="23"/>
      <c r="M268" s="23"/>
      <c r="N268" s="23"/>
      <c r="O268" s="23"/>
      <c r="P268" s="23"/>
      <c r="Q268" s="23"/>
      <c r="R268" s="23"/>
      <c r="S268" s="23"/>
      <c r="T268" s="23"/>
    </row>
    <row r="269" spans="2:28" x14ac:dyDescent="0.3">
      <c r="C269" s="23"/>
      <c r="D269" s="23"/>
      <c r="E269" s="23"/>
      <c r="F269" s="23"/>
      <c r="G269" s="23"/>
      <c r="H269" s="23"/>
      <c r="I269" s="23"/>
      <c r="J269" s="23"/>
      <c r="K269" s="23"/>
      <c r="L269" s="23"/>
      <c r="M269" s="23"/>
      <c r="N269" s="23"/>
      <c r="O269" s="23"/>
      <c r="P269" s="23"/>
      <c r="Q269" s="23"/>
      <c r="R269" s="23"/>
      <c r="S269" s="23"/>
      <c r="T269" s="23"/>
    </row>
    <row r="270" spans="2:28" x14ac:dyDescent="0.3">
      <c r="C270" s="23"/>
      <c r="D270" s="23"/>
      <c r="E270" s="23"/>
      <c r="F270" s="23"/>
      <c r="G270" s="23"/>
      <c r="H270" s="23"/>
      <c r="I270" s="23"/>
      <c r="J270" s="23"/>
      <c r="K270" s="23"/>
      <c r="L270" s="23"/>
      <c r="M270" s="23"/>
      <c r="N270" s="23"/>
      <c r="O270" s="23"/>
      <c r="P270" s="23"/>
      <c r="Q270" s="23"/>
      <c r="R270" s="23"/>
      <c r="S270" s="23"/>
      <c r="T270" s="23"/>
    </row>
    <row r="271" spans="2:28" x14ac:dyDescent="0.3">
      <c r="C271" s="23"/>
      <c r="D271" s="23"/>
      <c r="E271" s="23"/>
      <c r="F271" s="23"/>
      <c r="G271" s="23"/>
      <c r="H271" s="23"/>
      <c r="I271" s="23"/>
      <c r="J271" s="23"/>
      <c r="K271" s="23"/>
      <c r="L271" s="23"/>
      <c r="M271" s="23"/>
      <c r="N271" s="23"/>
      <c r="O271" s="23"/>
      <c r="P271" s="23"/>
      <c r="Q271" s="23"/>
      <c r="R271" s="23"/>
      <c r="S271" s="23"/>
      <c r="T271" s="23"/>
    </row>
    <row r="272" spans="2:28" x14ac:dyDescent="0.3">
      <c r="C272" s="23"/>
      <c r="D272" s="23"/>
      <c r="E272" s="23"/>
      <c r="F272" s="23"/>
      <c r="G272" s="23"/>
      <c r="H272" s="23"/>
      <c r="I272" s="23"/>
      <c r="J272" s="23"/>
      <c r="K272" s="23"/>
      <c r="L272" s="23"/>
      <c r="M272" s="23"/>
      <c r="N272" s="23"/>
      <c r="O272" s="23"/>
      <c r="P272" s="23"/>
      <c r="Q272" s="23"/>
      <c r="R272" s="23"/>
      <c r="S272" s="23"/>
      <c r="T272" s="23"/>
    </row>
    <row r="273" spans="1:28" x14ac:dyDescent="0.3">
      <c r="C273" s="23"/>
      <c r="D273" s="23"/>
      <c r="E273" s="23"/>
      <c r="F273" s="23"/>
      <c r="G273" s="23"/>
      <c r="H273" s="23"/>
      <c r="I273" s="23"/>
      <c r="J273" s="23"/>
      <c r="K273" s="23"/>
      <c r="L273" s="23"/>
      <c r="M273" s="23"/>
      <c r="N273" s="23"/>
      <c r="O273" s="23"/>
      <c r="P273" s="23"/>
      <c r="Q273" s="23"/>
      <c r="R273" s="23"/>
      <c r="S273" s="23"/>
      <c r="T273" s="23"/>
    </row>
    <row r="274" spans="1:28" x14ac:dyDescent="0.3">
      <c r="A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spans="1:28" x14ac:dyDescent="0.3">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spans="1:28" x14ac:dyDescent="0.3">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spans="1:28" x14ac:dyDescent="0.3">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spans="1:28" x14ac:dyDescent="0.3">
      <c r="A278" s="23"/>
      <c r="B278" s="23"/>
      <c r="C278" s="23"/>
      <c r="D278" s="23"/>
      <c r="E278" s="23"/>
      <c r="F278" s="23"/>
      <c r="G278" s="23"/>
      <c r="H278" s="23"/>
      <c r="I278" s="23"/>
      <c r="J278" s="23"/>
      <c r="K278" s="23"/>
    </row>
    <row r="279" spans="1:28" x14ac:dyDescent="0.3">
      <c r="A279" s="23"/>
      <c r="B279" s="23"/>
      <c r="C279" s="23"/>
      <c r="D279" s="23"/>
      <c r="E279" s="23"/>
      <c r="F279" s="23"/>
      <c r="G279" s="23"/>
      <c r="H279" s="23"/>
      <c r="I279" s="23"/>
      <c r="J279" s="23"/>
      <c r="K279" s="23"/>
    </row>
    <row r="280" spans="1:28" x14ac:dyDescent="0.3">
      <c r="A280" s="23"/>
      <c r="B280" s="23"/>
      <c r="C280" s="23"/>
      <c r="D280" s="23"/>
      <c r="E280" s="23"/>
      <c r="F280" s="23"/>
      <c r="G280" s="23"/>
      <c r="H280" s="23"/>
      <c r="I280" s="23"/>
      <c r="J280" s="23"/>
      <c r="K280" s="23"/>
    </row>
    <row r="281" spans="1:28" x14ac:dyDescent="0.3">
      <c r="A281" s="23"/>
      <c r="B281" s="23"/>
      <c r="C281" s="23"/>
      <c r="D281" s="23"/>
      <c r="E281" s="23"/>
      <c r="F281" s="23"/>
      <c r="G281" s="23"/>
      <c r="H281" s="23"/>
      <c r="I281" s="23"/>
      <c r="J281" s="23"/>
      <c r="K281" s="23"/>
    </row>
    <row r="282" spans="1:28" x14ac:dyDescent="0.3">
      <c r="A282" s="23"/>
      <c r="B282" s="23"/>
      <c r="C282" s="23"/>
      <c r="D282" s="23"/>
      <c r="E282" s="23"/>
      <c r="F282" s="23"/>
      <c r="G282" s="23"/>
      <c r="H282" s="23"/>
      <c r="I282" s="23"/>
      <c r="J282" s="23"/>
      <c r="K282" s="23"/>
    </row>
    <row r="283" spans="1:28" x14ac:dyDescent="0.3">
      <c r="A283" s="23"/>
      <c r="B283" s="23"/>
      <c r="C283" s="23"/>
      <c r="D283" s="23"/>
      <c r="E283" s="23"/>
      <c r="F283" s="23"/>
      <c r="G283" s="23"/>
      <c r="H283" s="23"/>
      <c r="I283" s="23"/>
      <c r="J283" s="23"/>
      <c r="K283" s="23"/>
    </row>
    <row r="284" spans="1:28" x14ac:dyDescent="0.3">
      <c r="A284" s="23"/>
      <c r="B284" s="23"/>
      <c r="C284" s="23"/>
      <c r="D284" s="23"/>
      <c r="E284" s="23"/>
      <c r="F284" s="23"/>
      <c r="G284" s="23"/>
      <c r="H284" s="23"/>
      <c r="I284" s="23"/>
      <c r="J284" s="23"/>
      <c r="K284" s="23"/>
    </row>
    <row r="285" spans="1:28" x14ac:dyDescent="0.3">
      <c r="A285" s="23"/>
      <c r="B285" s="23"/>
      <c r="C285" s="23"/>
      <c r="D285" s="23"/>
      <c r="E285" s="23"/>
      <c r="F285" s="23"/>
      <c r="G285" s="23"/>
      <c r="H285" s="23"/>
      <c r="I285" s="23"/>
      <c r="J285" s="23"/>
      <c r="K285" s="23"/>
    </row>
    <row r="286" spans="1:28" x14ac:dyDescent="0.3">
      <c r="A286" s="23"/>
      <c r="B286" s="23"/>
      <c r="C286" s="23"/>
      <c r="D286" s="23"/>
      <c r="E286" s="23"/>
      <c r="F286" s="23"/>
      <c r="G286" s="23"/>
      <c r="H286" s="23"/>
      <c r="I286" s="23"/>
      <c r="J286" s="23"/>
      <c r="K286" s="23"/>
    </row>
    <row r="287" spans="1:28" x14ac:dyDescent="0.3">
      <c r="A287" s="23"/>
      <c r="B287" s="23"/>
      <c r="C287" s="23"/>
      <c r="D287" s="23"/>
      <c r="E287" s="23"/>
      <c r="F287" s="23"/>
      <c r="G287" s="23"/>
      <c r="H287" s="23"/>
      <c r="I287" s="23"/>
      <c r="J287" s="23"/>
      <c r="K287" s="23"/>
    </row>
    <row r="288" spans="1:28" x14ac:dyDescent="0.3">
      <c r="A288" s="23"/>
      <c r="B288" s="23"/>
      <c r="C288" s="23"/>
      <c r="D288" s="23"/>
      <c r="E288" s="23"/>
      <c r="F288" s="23"/>
      <c r="G288" s="23"/>
      <c r="H288" s="23"/>
      <c r="I288" s="23"/>
      <c r="J288" s="23"/>
      <c r="K288" s="23"/>
    </row>
    <row r="289" spans="1:11" x14ac:dyDescent="0.3">
      <c r="A289" s="23"/>
      <c r="B289" s="23"/>
      <c r="C289" s="23"/>
      <c r="D289" s="23"/>
      <c r="E289" s="23"/>
      <c r="F289" s="23"/>
      <c r="G289" s="23"/>
      <c r="H289" s="23"/>
      <c r="I289" s="23"/>
      <c r="J289" s="23"/>
      <c r="K289" s="23"/>
    </row>
    <row r="290" spans="1:11" x14ac:dyDescent="0.3">
      <c r="A290" s="23"/>
      <c r="B290" s="23"/>
      <c r="C290" s="23"/>
      <c r="D290" s="23"/>
      <c r="E290" s="23"/>
      <c r="F290" s="23"/>
      <c r="G290" s="23"/>
      <c r="H290" s="23"/>
      <c r="I290" s="23"/>
      <c r="J290" s="23"/>
      <c r="K290" s="23"/>
    </row>
    <row r="291" spans="1:11" x14ac:dyDescent="0.3">
      <c r="A291" s="23"/>
      <c r="B291" s="23"/>
      <c r="C291" s="23"/>
      <c r="D291" s="23"/>
      <c r="E291" s="23"/>
      <c r="F291" s="23"/>
      <c r="G291" s="23"/>
      <c r="H291" s="23"/>
      <c r="I291" s="23"/>
      <c r="J291" s="23"/>
      <c r="K291" s="23"/>
    </row>
    <row r="292" spans="1:11" x14ac:dyDescent="0.3">
      <c r="A292" s="23"/>
      <c r="B292" s="23"/>
      <c r="C292" s="23"/>
      <c r="D292" s="23"/>
      <c r="E292" s="23"/>
      <c r="F292" s="23"/>
      <c r="G292" s="23"/>
      <c r="H292" s="23"/>
      <c r="I292" s="23"/>
      <c r="J292" s="23"/>
      <c r="K292" s="23"/>
    </row>
    <row r="293" spans="1:11" x14ac:dyDescent="0.3">
      <c r="A293" s="23"/>
      <c r="B293" s="23"/>
      <c r="C293" s="23"/>
      <c r="D293" s="23"/>
      <c r="E293" s="23"/>
      <c r="F293" s="23"/>
      <c r="G293" s="23"/>
      <c r="H293" s="23"/>
      <c r="I293" s="23"/>
      <c r="J293" s="23"/>
      <c r="K293" s="23"/>
    </row>
    <row r="294" spans="1:11" x14ac:dyDescent="0.3">
      <c r="A294" s="23"/>
      <c r="B294" s="23"/>
      <c r="C294" s="23"/>
      <c r="D294" s="23"/>
      <c r="E294" s="23"/>
      <c r="F294" s="23"/>
      <c r="G294" s="23"/>
      <c r="H294" s="23"/>
      <c r="I294" s="23"/>
      <c r="J294" s="23"/>
      <c r="K294" s="23"/>
    </row>
    <row r="295" spans="1:11" x14ac:dyDescent="0.3">
      <c r="A295" s="23"/>
      <c r="B295" s="23"/>
      <c r="C295" s="23"/>
      <c r="D295" s="23"/>
      <c r="E295" s="23"/>
      <c r="F295" s="23"/>
      <c r="G295" s="23"/>
      <c r="H295" s="23"/>
      <c r="I295" s="23"/>
      <c r="J295" s="23"/>
      <c r="K295" s="23"/>
    </row>
    <row r="296" spans="1:11" x14ac:dyDescent="0.3">
      <c r="A296" s="23"/>
      <c r="B296" s="23"/>
      <c r="C296" s="23"/>
      <c r="D296" s="23"/>
      <c r="E296" s="23"/>
      <c r="F296" s="23"/>
      <c r="G296" s="23"/>
      <c r="H296" s="23"/>
      <c r="I296" s="23"/>
      <c r="J296" s="23"/>
      <c r="K296" s="23"/>
    </row>
    <row r="297" spans="1:11" x14ac:dyDescent="0.3">
      <c r="A297" s="23"/>
      <c r="B297" s="23"/>
      <c r="C297" s="23"/>
      <c r="D297" s="23"/>
      <c r="E297" s="23"/>
      <c r="F297" s="23"/>
      <c r="G297" s="23"/>
      <c r="H297" s="23"/>
      <c r="I297" s="23"/>
      <c r="J297" s="23"/>
      <c r="K297" s="23"/>
    </row>
    <row r="298" spans="1:11" x14ac:dyDescent="0.3">
      <c r="A298" s="23"/>
      <c r="B298" s="23"/>
      <c r="C298" s="23"/>
      <c r="D298" s="23"/>
      <c r="E298" s="23"/>
      <c r="F298" s="23"/>
      <c r="G298" s="23"/>
      <c r="H298" s="23"/>
      <c r="I298" s="23"/>
      <c r="J298" s="23"/>
      <c r="K298" s="23"/>
    </row>
    <row r="299" spans="1:11" x14ac:dyDescent="0.3">
      <c r="A299" s="23"/>
      <c r="B299" s="23"/>
      <c r="C299" s="23"/>
      <c r="D299" s="23"/>
      <c r="E299" s="23"/>
      <c r="F299" s="23"/>
      <c r="G299" s="23"/>
      <c r="H299" s="23"/>
      <c r="I299" s="23"/>
      <c r="J299" s="23"/>
      <c r="K299" s="23"/>
    </row>
    <row r="300" spans="1:11" x14ac:dyDescent="0.3">
      <c r="A300" s="23"/>
      <c r="B300" s="23"/>
      <c r="C300" s="23"/>
      <c r="D300" s="23"/>
      <c r="E300" s="23"/>
      <c r="F300" s="23"/>
      <c r="G300" s="23"/>
      <c r="H300" s="23"/>
      <c r="I300" s="23"/>
      <c r="J300" s="23"/>
      <c r="K300" s="23"/>
    </row>
    <row r="301" spans="1:11" x14ac:dyDescent="0.3">
      <c r="A301" s="23"/>
      <c r="B301" s="23"/>
      <c r="C301" s="23"/>
      <c r="D301" s="23"/>
      <c r="E301" s="23"/>
      <c r="F301" s="23"/>
      <c r="G301" s="23"/>
      <c r="H301" s="23"/>
      <c r="I301" s="23"/>
      <c r="J301" s="23"/>
      <c r="K301" s="23"/>
    </row>
    <row r="302" spans="1:11" x14ac:dyDescent="0.3">
      <c r="A302" s="23"/>
      <c r="B302" s="23"/>
      <c r="C302" s="23"/>
      <c r="D302" s="23"/>
      <c r="E302" s="23"/>
      <c r="F302" s="23"/>
      <c r="G302" s="23"/>
      <c r="H302" s="23"/>
      <c r="I302" s="23"/>
      <c r="J302" s="23"/>
      <c r="K302" s="23"/>
    </row>
    <row r="303" spans="1:11" x14ac:dyDescent="0.3">
      <c r="A303" s="23"/>
      <c r="B303" s="23"/>
      <c r="C303" s="23"/>
      <c r="D303" s="23"/>
      <c r="E303" s="23"/>
      <c r="F303" s="23"/>
      <c r="G303" s="23"/>
      <c r="H303" s="23"/>
      <c r="I303" s="23"/>
      <c r="J303" s="23"/>
      <c r="K303" s="23"/>
    </row>
    <row r="304" spans="1:11" x14ac:dyDescent="0.3">
      <c r="A304" s="23"/>
      <c r="B304" s="23"/>
      <c r="C304" s="23"/>
      <c r="D304" s="23"/>
      <c r="E304" s="23"/>
      <c r="F304" s="23"/>
      <c r="G304" s="23"/>
      <c r="H304" s="23"/>
      <c r="I304" s="23"/>
      <c r="J304" s="23"/>
      <c r="K304" s="23"/>
    </row>
    <row r="305" spans="1:11" x14ac:dyDescent="0.3">
      <c r="A305" s="23"/>
      <c r="B305" s="23"/>
      <c r="C305" s="23"/>
      <c r="D305" s="23"/>
      <c r="E305" s="23"/>
      <c r="F305" s="23"/>
      <c r="G305" s="23"/>
      <c r="H305" s="23"/>
      <c r="I305" s="23"/>
      <c r="J305" s="23"/>
      <c r="K305" s="23"/>
    </row>
    <row r="306" spans="1:11" x14ac:dyDescent="0.3">
      <c r="A306" s="23"/>
      <c r="B306" s="23"/>
      <c r="C306" s="23"/>
      <c r="D306" s="23"/>
      <c r="E306" s="23"/>
      <c r="F306" s="23"/>
      <c r="G306" s="23"/>
      <c r="H306" s="23"/>
      <c r="I306" s="23"/>
      <c r="J306" s="23"/>
      <c r="K306" s="23"/>
    </row>
    <row r="307" spans="1:11" x14ac:dyDescent="0.3">
      <c r="A307" s="23"/>
      <c r="B307" s="23"/>
      <c r="C307" s="23"/>
      <c r="D307" s="23"/>
      <c r="E307" s="23"/>
      <c r="F307" s="23"/>
      <c r="G307" s="23"/>
      <c r="H307" s="23"/>
      <c r="I307" s="23"/>
      <c r="J307" s="23"/>
      <c r="K307" s="23"/>
    </row>
    <row r="308" spans="1:11" x14ac:dyDescent="0.3">
      <c r="A308" s="23"/>
      <c r="B308" s="23"/>
      <c r="C308" s="23"/>
      <c r="D308" s="23"/>
      <c r="E308" s="23"/>
      <c r="F308" s="23"/>
      <c r="G308" s="23"/>
      <c r="H308" s="23"/>
      <c r="I308" s="23"/>
      <c r="J308" s="23"/>
      <c r="K308" s="23"/>
    </row>
    <row r="309" spans="1:11" x14ac:dyDescent="0.3">
      <c r="A309" s="23"/>
      <c r="B309" s="23"/>
      <c r="C309" s="23"/>
      <c r="D309" s="23"/>
      <c r="E309" s="23"/>
      <c r="F309" s="23"/>
      <c r="G309" s="23"/>
      <c r="H309" s="23"/>
      <c r="I309" s="23"/>
      <c r="J309" s="23"/>
      <c r="K309" s="23"/>
    </row>
    <row r="310" spans="1:11" x14ac:dyDescent="0.3">
      <c r="A310" s="23"/>
      <c r="B310" s="23"/>
      <c r="C310" s="23"/>
      <c r="D310" s="23"/>
      <c r="E310" s="23"/>
      <c r="F310" s="23"/>
      <c r="G310" s="23"/>
      <c r="H310" s="23"/>
      <c r="I310" s="23"/>
      <c r="J310" s="23"/>
      <c r="K310" s="23"/>
    </row>
    <row r="311" spans="1:11" x14ac:dyDescent="0.3">
      <c r="A311" s="23"/>
      <c r="B311" s="23"/>
      <c r="C311" s="23"/>
      <c r="D311" s="23"/>
      <c r="E311" s="23"/>
      <c r="F311" s="23"/>
      <c r="G311" s="23"/>
      <c r="H311" s="23"/>
      <c r="I311" s="23"/>
      <c r="J311" s="23"/>
      <c r="K311" s="23"/>
    </row>
    <row r="312" spans="1:11" x14ac:dyDescent="0.3">
      <c r="A312" s="23"/>
      <c r="B312" s="23"/>
      <c r="C312" s="23"/>
      <c r="D312" s="23"/>
      <c r="E312" s="23"/>
      <c r="F312" s="23"/>
      <c r="G312" s="23"/>
      <c r="H312" s="23"/>
      <c r="I312" s="23"/>
      <c r="J312" s="23"/>
      <c r="K312" s="23"/>
    </row>
    <row r="313" spans="1:11" x14ac:dyDescent="0.3">
      <c r="A313" s="23"/>
      <c r="B313" s="23"/>
      <c r="H313" s="23"/>
      <c r="I313" s="23"/>
      <c r="J313" s="23"/>
      <c r="K313" s="23"/>
    </row>
    <row r="314" spans="1:11" x14ac:dyDescent="0.3">
      <c r="A314" s="23"/>
      <c r="B314" s="23"/>
      <c r="H314" s="23"/>
      <c r="I314" s="23"/>
      <c r="J314" s="23"/>
      <c r="K314" s="23"/>
    </row>
    <row r="315" spans="1:11" x14ac:dyDescent="0.3">
      <c r="A315" s="23"/>
      <c r="B315" s="23"/>
      <c r="H315" s="23"/>
      <c r="I315" s="23"/>
      <c r="J315" s="23"/>
      <c r="K315" s="23"/>
    </row>
    <row r="316" spans="1:11" x14ac:dyDescent="0.3">
      <c r="A316" s="23"/>
      <c r="B316" s="23"/>
      <c r="H316" s="23"/>
      <c r="I316" s="23"/>
      <c r="J316" s="23"/>
      <c r="K316" s="23"/>
    </row>
    <row r="317" spans="1:11" x14ac:dyDescent="0.3">
      <c r="A317" s="23"/>
      <c r="B317" s="23"/>
      <c r="H317" s="23"/>
      <c r="I317" s="23"/>
      <c r="J317" s="23"/>
      <c r="K317" s="23"/>
    </row>
    <row r="318" spans="1:11" x14ac:dyDescent="0.3">
      <c r="A318" s="23"/>
      <c r="B318" s="23"/>
      <c r="H318" s="23"/>
      <c r="I318" s="23"/>
      <c r="J318" s="23"/>
      <c r="K318" s="23"/>
    </row>
    <row r="319" spans="1:11" x14ac:dyDescent="0.3">
      <c r="A319" s="23"/>
      <c r="B319" s="23"/>
      <c r="H319" s="23"/>
      <c r="I319" s="23"/>
      <c r="J319" s="23"/>
      <c r="K319" s="23"/>
    </row>
    <row r="320" spans="1:11" x14ac:dyDescent="0.3">
      <c r="A320" s="23"/>
      <c r="B320" s="23"/>
      <c r="H320" s="23"/>
      <c r="I320" s="23"/>
      <c r="J320" s="23"/>
      <c r="K320" s="23"/>
    </row>
    <row r="321" spans="1:11" x14ac:dyDescent="0.3">
      <c r="A321" s="23"/>
      <c r="B321" s="23"/>
      <c r="H321" s="23"/>
      <c r="I321" s="23"/>
      <c r="J321" s="23"/>
      <c r="K321" s="23"/>
    </row>
    <row r="322" spans="1:11" x14ac:dyDescent="0.3">
      <c r="B322" s="23"/>
      <c r="J322" s="23"/>
    </row>
  </sheetData>
  <mergeCells count="205">
    <mergeCell ref="I249:I250"/>
    <mergeCell ref="F250:G250"/>
    <mergeCell ref="I57:I58"/>
    <mergeCell ref="F60:G60"/>
    <mergeCell ref="F95:G95"/>
    <mergeCell ref="D57:E57"/>
    <mergeCell ref="F58:G58"/>
    <mergeCell ref="F81:G81"/>
    <mergeCell ref="D94:E94"/>
    <mergeCell ref="F94:G94"/>
    <mergeCell ref="F57:G57"/>
    <mergeCell ref="D81:E81"/>
    <mergeCell ref="F62:G62"/>
    <mergeCell ref="F90:G90"/>
    <mergeCell ref="D204:E204"/>
    <mergeCell ref="D203:E203"/>
    <mergeCell ref="F203:G203"/>
    <mergeCell ref="D202:E202"/>
    <mergeCell ref="F202:G202"/>
    <mergeCell ref="D201:E201"/>
    <mergeCell ref="F201:G201"/>
    <mergeCell ref="F205:G205"/>
    <mergeCell ref="F204:G204"/>
    <mergeCell ref="I30:I32"/>
    <mergeCell ref="F42:G42"/>
    <mergeCell ref="D30:E37"/>
    <mergeCell ref="F35:G37"/>
    <mergeCell ref="F44:G52"/>
    <mergeCell ref="F53:G56"/>
    <mergeCell ref="I38:I39"/>
    <mergeCell ref="F33:G33"/>
    <mergeCell ref="F34:G34"/>
    <mergeCell ref="D44:E44"/>
    <mergeCell ref="F38:G39"/>
    <mergeCell ref="D38:E39"/>
    <mergeCell ref="F96:G101"/>
    <mergeCell ref="D58:E58"/>
    <mergeCell ref="D59:E59"/>
    <mergeCell ref="F10:G10"/>
    <mergeCell ref="F11:G11"/>
    <mergeCell ref="F12:G12"/>
    <mergeCell ref="D11:E11"/>
    <mergeCell ref="D10:E10"/>
    <mergeCell ref="E18:H18"/>
    <mergeCell ref="F13:G13"/>
    <mergeCell ref="D12:E13"/>
    <mergeCell ref="H22:H23"/>
    <mergeCell ref="F91:G93"/>
    <mergeCell ref="D91:E93"/>
    <mergeCell ref="F25:G25"/>
    <mergeCell ref="F26:G26"/>
    <mergeCell ref="F27:G27"/>
    <mergeCell ref="F28:G28"/>
    <mergeCell ref="F29:G29"/>
    <mergeCell ref="D28:E28"/>
    <mergeCell ref="D29:E29"/>
    <mergeCell ref="D25:E25"/>
    <mergeCell ref="D26:E26"/>
    <mergeCell ref="D27:E27"/>
    <mergeCell ref="C3:I3"/>
    <mergeCell ref="C4:I4"/>
    <mergeCell ref="D9:E9"/>
    <mergeCell ref="F9:G9"/>
    <mergeCell ref="I12:I13"/>
    <mergeCell ref="F22:G23"/>
    <mergeCell ref="D22:E23"/>
    <mergeCell ref="I22:I23"/>
    <mergeCell ref="F24:G24"/>
    <mergeCell ref="D24:E24"/>
    <mergeCell ref="F21:G21"/>
    <mergeCell ref="E17:H17"/>
    <mergeCell ref="D21:E21"/>
    <mergeCell ref="G263:I263"/>
    <mergeCell ref="E252:H252"/>
    <mergeCell ref="E253:H253"/>
    <mergeCell ref="F255:I255"/>
    <mergeCell ref="G258:I258"/>
    <mergeCell ref="D255:E255"/>
    <mergeCell ref="G259:I259"/>
    <mergeCell ref="F247:G247"/>
    <mergeCell ref="D207:E207"/>
    <mergeCell ref="D223:E224"/>
    <mergeCell ref="D208:E208"/>
    <mergeCell ref="D212:E212"/>
    <mergeCell ref="F212:G212"/>
    <mergeCell ref="F209:G209"/>
    <mergeCell ref="F207:G207"/>
    <mergeCell ref="F223:G223"/>
    <mergeCell ref="D225:E225"/>
    <mergeCell ref="D213:E213"/>
    <mergeCell ref="F213:G213"/>
    <mergeCell ref="D218:E218"/>
    <mergeCell ref="F218:G218"/>
    <mergeCell ref="D219:E219"/>
    <mergeCell ref="D215:E215"/>
    <mergeCell ref="D226:E226"/>
    <mergeCell ref="G260:I260"/>
    <mergeCell ref="G261:I261"/>
    <mergeCell ref="G262:I262"/>
    <mergeCell ref="D95:E95"/>
    <mergeCell ref="D166:E166"/>
    <mergeCell ref="D167:E167"/>
    <mergeCell ref="D206:E206"/>
    <mergeCell ref="D205:E205"/>
    <mergeCell ref="D165:E165"/>
    <mergeCell ref="F144:G144"/>
    <mergeCell ref="F165:G165"/>
    <mergeCell ref="F130:G130"/>
    <mergeCell ref="F129:G129"/>
    <mergeCell ref="F206:G206"/>
    <mergeCell ref="F184:G188"/>
    <mergeCell ref="D184:E188"/>
    <mergeCell ref="E192:H192"/>
    <mergeCell ref="D240:E240"/>
    <mergeCell ref="F240:G240"/>
    <mergeCell ref="F225:G225"/>
    <mergeCell ref="F224:G224"/>
    <mergeCell ref="I132:I133"/>
    <mergeCell ref="I96:I100"/>
    <mergeCell ref="D96:E100"/>
    <mergeCell ref="D82:E90"/>
    <mergeCell ref="F70:G73"/>
    <mergeCell ref="D66:E73"/>
    <mergeCell ref="D53:E56"/>
    <mergeCell ref="F30:G32"/>
    <mergeCell ref="D60:E60"/>
    <mergeCell ref="F59:G59"/>
    <mergeCell ref="F61:G61"/>
    <mergeCell ref="D61:E61"/>
    <mergeCell ref="D62:E62"/>
    <mergeCell ref="F66:G69"/>
    <mergeCell ref="F74:G76"/>
    <mergeCell ref="F77:G80"/>
    <mergeCell ref="F82:G88"/>
    <mergeCell ref="P255:S255"/>
    <mergeCell ref="D247:E247"/>
    <mergeCell ref="D248:E248"/>
    <mergeCell ref="F248:G248"/>
    <mergeCell ref="F249:G249"/>
    <mergeCell ref="D232:E232"/>
    <mergeCell ref="F232:G232"/>
    <mergeCell ref="E243:H243"/>
    <mergeCell ref="E244:H244"/>
    <mergeCell ref="D246:E246"/>
    <mergeCell ref="F246:G246"/>
    <mergeCell ref="D236:E236"/>
    <mergeCell ref="F236:G236"/>
    <mergeCell ref="D237:E237"/>
    <mergeCell ref="F237:G237"/>
    <mergeCell ref="D233:E233"/>
    <mergeCell ref="F233:G233"/>
    <mergeCell ref="D239:E239"/>
    <mergeCell ref="F239:G239"/>
    <mergeCell ref="F234:G234"/>
    <mergeCell ref="D235:E235"/>
    <mergeCell ref="F235:G235"/>
    <mergeCell ref="D238:E238"/>
    <mergeCell ref="D249:E250"/>
    <mergeCell ref="D217:E217"/>
    <mergeCell ref="F220:G220"/>
    <mergeCell ref="F221:G221"/>
    <mergeCell ref="D222:E222"/>
    <mergeCell ref="F139:G143"/>
    <mergeCell ref="D129:E143"/>
    <mergeCell ref="I139:I143"/>
    <mergeCell ref="C195:H195"/>
    <mergeCell ref="D144:E144"/>
    <mergeCell ref="I184:I188"/>
    <mergeCell ref="I145:I146"/>
    <mergeCell ref="F145:G146"/>
    <mergeCell ref="D145:E146"/>
    <mergeCell ref="D168:E183"/>
    <mergeCell ref="F168:G168"/>
    <mergeCell ref="F166:G166"/>
    <mergeCell ref="F167:G167"/>
    <mergeCell ref="F147:G157"/>
    <mergeCell ref="I147:I157"/>
    <mergeCell ref="E193:H193"/>
    <mergeCell ref="D191:I191"/>
    <mergeCell ref="D211:E211"/>
    <mergeCell ref="F211:G211"/>
    <mergeCell ref="F222:G222"/>
    <mergeCell ref="D214:E214"/>
    <mergeCell ref="F226:G226"/>
    <mergeCell ref="D227:E227"/>
    <mergeCell ref="F227:G227"/>
    <mergeCell ref="F238:G238"/>
    <mergeCell ref="I158:I164"/>
    <mergeCell ref="F158:G164"/>
    <mergeCell ref="D147:E164"/>
    <mergeCell ref="F179:G183"/>
    <mergeCell ref="D229:E231"/>
    <mergeCell ref="F229:G229"/>
    <mergeCell ref="F230:G230"/>
    <mergeCell ref="F231:G231"/>
    <mergeCell ref="F214:G214"/>
    <mergeCell ref="F215:G215"/>
    <mergeCell ref="F216:G216"/>
    <mergeCell ref="F217:G217"/>
    <mergeCell ref="D216:E216"/>
    <mergeCell ref="F219:G219"/>
    <mergeCell ref="D220:E221"/>
    <mergeCell ref="D196:I199"/>
    <mergeCell ref="F208:G208"/>
    <mergeCell ref="D209:E209"/>
  </mergeCells>
  <hyperlinks>
    <hyperlink ref="E18" r:id="rId1" xr:uid="{00000000-0004-0000-0400-000000000000}"/>
    <hyperlink ref="E244" r:id="rId2" xr:uid="{00000000-0004-0000-0400-000001000000}"/>
    <hyperlink ref="E253" r:id="rId3" xr:uid="{AADAB6EC-1E44-4CCD-9B00-0205935FB76F}"/>
  </hyperlinks>
  <pageMargins left="0" right="0" top="0" bottom="0" header="0.17" footer="0.17"/>
  <pageSetup scale="53" fitToHeight="0"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1"/>
  <sheetViews>
    <sheetView zoomScaleNormal="100" workbookViewId="0">
      <selection activeCell="K6" sqref="K6"/>
    </sheetView>
    <sheetView topLeftCell="A28" workbookViewId="1"/>
  </sheetViews>
  <sheetFormatPr defaultColWidth="8.81640625" defaultRowHeight="14" x14ac:dyDescent="0.3"/>
  <cols>
    <col min="1" max="1" width="1.453125" style="13" customWidth="1"/>
    <col min="2" max="2" width="1.81640625" style="13" customWidth="1"/>
    <col min="3" max="3" width="13.54296875" style="13" customWidth="1"/>
    <col min="4" max="4" width="21.1796875" style="13" customWidth="1"/>
    <col min="5" max="5" width="26.7265625" style="13" customWidth="1"/>
    <col min="6" max="6" width="44.453125" style="13" customWidth="1"/>
    <col min="7" max="7" width="32.26953125" style="13" customWidth="1"/>
    <col min="8" max="8" width="26.81640625" style="13" customWidth="1"/>
    <col min="9" max="10" width="1.7265625" style="13" customWidth="1"/>
    <col min="11" max="11" width="8.81640625" style="13"/>
    <col min="12" max="12" width="44.453125" style="13" customWidth="1"/>
    <col min="13" max="16384" width="8.81640625" style="13"/>
  </cols>
  <sheetData>
    <row r="1" spans="2:12" ht="14.5" thickBot="1" x14ac:dyDescent="0.35"/>
    <row r="2" spans="2:12" ht="14.5" thickBot="1" x14ac:dyDescent="0.35">
      <c r="B2" s="32"/>
      <c r="C2" s="33"/>
      <c r="D2" s="34"/>
      <c r="E2" s="34"/>
      <c r="F2" s="34"/>
      <c r="G2" s="34"/>
      <c r="H2" s="34"/>
      <c r="I2" s="35"/>
    </row>
    <row r="3" spans="2:12" ht="20.5" thickBot="1" x14ac:dyDescent="0.45">
      <c r="B3" s="96"/>
      <c r="C3" s="868" t="s">
        <v>254</v>
      </c>
      <c r="D3" s="1103"/>
      <c r="E3" s="1103"/>
      <c r="F3" s="1103"/>
      <c r="G3" s="1103"/>
      <c r="H3" s="1104"/>
      <c r="I3" s="83"/>
    </row>
    <row r="4" spans="2:12" x14ac:dyDescent="0.3">
      <c r="B4" s="36"/>
      <c r="C4" s="1105" t="s">
        <v>255</v>
      </c>
      <c r="D4" s="1105"/>
      <c r="E4" s="1105"/>
      <c r="F4" s="1105"/>
      <c r="G4" s="1105"/>
      <c r="H4" s="1105"/>
      <c r="I4" s="37"/>
    </row>
    <row r="5" spans="2:12" x14ac:dyDescent="0.3">
      <c r="B5" s="36"/>
      <c r="C5" s="231"/>
      <c r="D5" s="231"/>
      <c r="E5" s="231"/>
      <c r="F5" s="231"/>
      <c r="G5" s="231"/>
      <c r="H5" s="231"/>
      <c r="I5" s="37"/>
    </row>
    <row r="6" spans="2:12" x14ac:dyDescent="0.3">
      <c r="B6" s="36"/>
      <c r="C6" s="231"/>
      <c r="D6" s="231"/>
      <c r="E6" s="231"/>
      <c r="F6" s="231"/>
      <c r="G6" s="231"/>
      <c r="H6" s="231"/>
      <c r="I6" s="37"/>
    </row>
    <row r="7" spans="2:12" x14ac:dyDescent="0.3">
      <c r="B7" s="36"/>
      <c r="C7" s="1106"/>
      <c r="D7" s="1106"/>
      <c r="E7" s="1106"/>
      <c r="F7" s="1106"/>
      <c r="G7" s="1106"/>
      <c r="H7" s="1106"/>
      <c r="I7" s="37"/>
    </row>
    <row r="8" spans="2:12" ht="30.75" customHeight="1" thickBot="1" x14ac:dyDescent="0.35">
      <c r="B8" s="36"/>
      <c r="C8" s="1109" t="s">
        <v>256</v>
      </c>
      <c r="D8" s="1109"/>
      <c r="E8" s="39"/>
      <c r="F8" s="39"/>
      <c r="G8" s="39"/>
      <c r="H8" s="39"/>
      <c r="I8" s="37"/>
    </row>
    <row r="9" spans="2:12" ht="30" customHeight="1" thickBot="1" x14ac:dyDescent="0.35">
      <c r="B9" s="36"/>
      <c r="C9" s="122" t="s">
        <v>253</v>
      </c>
      <c r="D9" s="1107" t="s">
        <v>252</v>
      </c>
      <c r="E9" s="1108"/>
      <c r="F9" s="197" t="s">
        <v>250</v>
      </c>
      <c r="G9" s="198" t="s">
        <v>284</v>
      </c>
      <c r="H9" s="197" t="s">
        <v>293</v>
      </c>
      <c r="I9" s="37"/>
    </row>
    <row r="10" spans="2:12" ht="36.65" customHeight="1" x14ac:dyDescent="0.3">
      <c r="B10" s="41"/>
      <c r="C10" s="1110" t="s">
        <v>543</v>
      </c>
      <c r="D10" s="1077" t="s">
        <v>535</v>
      </c>
      <c r="E10" s="1078"/>
      <c r="F10" s="228" t="s">
        <v>393</v>
      </c>
      <c r="G10" s="382">
        <v>0.21740000000000001</v>
      </c>
      <c r="H10" s="199">
        <v>0.20200000000000001</v>
      </c>
      <c r="I10" s="42"/>
      <c r="L10" s="205"/>
    </row>
    <row r="11" spans="2:12" ht="39.65" customHeight="1" x14ac:dyDescent="0.3">
      <c r="B11" s="41"/>
      <c r="C11" s="1111"/>
      <c r="D11" s="1079"/>
      <c r="E11" s="1080"/>
      <c r="F11" s="229" t="s">
        <v>394</v>
      </c>
      <c r="G11" s="383">
        <v>3.15E-2</v>
      </c>
      <c r="H11" s="200">
        <v>0.03</v>
      </c>
      <c r="I11" s="42"/>
      <c r="L11" s="205"/>
    </row>
    <row r="12" spans="2:12" ht="49.9" customHeight="1" x14ac:dyDescent="0.3">
      <c r="B12" s="41"/>
      <c r="C12" s="1111"/>
      <c r="D12" s="1083" t="s">
        <v>536</v>
      </c>
      <c r="E12" s="1084"/>
      <c r="F12" s="196" t="s">
        <v>399</v>
      </c>
      <c r="G12" s="145" t="s">
        <v>396</v>
      </c>
      <c r="H12" s="145" t="s">
        <v>396</v>
      </c>
      <c r="I12" s="42"/>
    </row>
    <row r="13" spans="2:12" ht="26.5" customHeight="1" x14ac:dyDescent="0.3">
      <c r="B13" s="41"/>
      <c r="C13" s="1111"/>
      <c r="D13" s="1085"/>
      <c r="E13" s="1086"/>
      <c r="F13" s="196" t="s">
        <v>398</v>
      </c>
      <c r="G13" s="206" t="s">
        <v>1194</v>
      </c>
      <c r="H13" s="145" t="s">
        <v>397</v>
      </c>
      <c r="I13" s="42"/>
      <c r="L13" s="207"/>
    </row>
    <row r="14" spans="2:12" ht="27.65" customHeight="1" x14ac:dyDescent="0.3">
      <c r="B14" s="41"/>
      <c r="C14" s="1111"/>
      <c r="D14" s="1077" t="s">
        <v>537</v>
      </c>
      <c r="E14" s="1078"/>
      <c r="F14" s="227" t="s">
        <v>577</v>
      </c>
      <c r="G14" s="227" t="s">
        <v>1506</v>
      </c>
      <c r="H14" s="214" t="s">
        <v>565</v>
      </c>
      <c r="I14" s="42"/>
    </row>
    <row r="15" spans="2:12" ht="45.75" customHeight="1" x14ac:dyDescent="0.3">
      <c r="B15" s="41"/>
      <c r="C15" s="1111"/>
      <c r="D15" s="1079"/>
      <c r="E15" s="1080"/>
      <c r="F15" s="222" t="s">
        <v>563</v>
      </c>
      <c r="G15" s="222" t="s">
        <v>1116</v>
      </c>
      <c r="H15" s="211" t="s">
        <v>564</v>
      </c>
      <c r="I15" s="42"/>
    </row>
    <row r="16" spans="2:12" ht="34.9" customHeight="1" x14ac:dyDescent="0.3">
      <c r="B16" s="41"/>
      <c r="C16" s="1111"/>
      <c r="D16" s="1083" t="s">
        <v>538</v>
      </c>
      <c r="E16" s="1084"/>
      <c r="F16" s="1081" t="s">
        <v>395</v>
      </c>
      <c r="G16" s="221" t="s">
        <v>1117</v>
      </c>
      <c r="H16" s="216" t="s">
        <v>566</v>
      </c>
      <c r="I16" s="42"/>
      <c r="L16" s="19"/>
    </row>
    <row r="17" spans="2:12" ht="31.9" customHeight="1" x14ac:dyDescent="0.3">
      <c r="B17" s="41"/>
      <c r="C17" s="1112"/>
      <c r="D17" s="1085"/>
      <c r="E17" s="1086"/>
      <c r="F17" s="1082"/>
      <c r="G17" s="221" t="s">
        <v>1118</v>
      </c>
      <c r="H17" s="216" t="s">
        <v>567</v>
      </c>
      <c r="I17" s="42"/>
    </row>
    <row r="18" spans="2:12" x14ac:dyDescent="0.3">
      <c r="B18" s="41"/>
      <c r="C18" s="204"/>
      <c r="D18" s="1093"/>
      <c r="E18" s="1093"/>
      <c r="F18" s="202"/>
      <c r="G18" s="203"/>
      <c r="H18" s="203"/>
      <c r="I18" s="42"/>
    </row>
    <row r="19" spans="2:12" ht="43.9" customHeight="1" x14ac:dyDescent="0.3">
      <c r="B19" s="41"/>
      <c r="C19" s="148" t="s">
        <v>539</v>
      </c>
      <c r="D19" s="1087" t="s">
        <v>423</v>
      </c>
      <c r="E19" s="1088"/>
      <c r="F19" s="208" t="s">
        <v>575</v>
      </c>
      <c r="G19" s="214"/>
      <c r="H19" s="215"/>
      <c r="I19" s="42"/>
      <c r="L19" s="161"/>
    </row>
    <row r="20" spans="2:12" ht="17.5" customHeight="1" x14ac:dyDescent="0.3">
      <c r="B20" s="41"/>
      <c r="C20" s="148"/>
      <c r="D20" s="1089"/>
      <c r="E20" s="1090"/>
      <c r="F20" s="788" t="s">
        <v>576</v>
      </c>
      <c r="G20" s="223" t="s">
        <v>569</v>
      </c>
      <c r="H20" s="224" t="s">
        <v>572</v>
      </c>
      <c r="I20" s="42"/>
      <c r="L20" s="161"/>
    </row>
    <row r="21" spans="2:12" ht="16.899999999999999" customHeight="1" x14ac:dyDescent="0.3">
      <c r="B21" s="41"/>
      <c r="C21" s="148"/>
      <c r="D21" s="1089"/>
      <c r="E21" s="1090"/>
      <c r="F21" s="788" t="s">
        <v>574</v>
      </c>
      <c r="G21" s="223" t="s">
        <v>570</v>
      </c>
      <c r="H21" s="224" t="s">
        <v>573</v>
      </c>
      <c r="I21" s="42"/>
    </row>
    <row r="22" spans="2:12" ht="16.899999999999999" customHeight="1" x14ac:dyDescent="0.3">
      <c r="B22" s="41"/>
      <c r="C22" s="148"/>
      <c r="D22" s="1091"/>
      <c r="E22" s="1092"/>
      <c r="F22" s="789" t="s">
        <v>568</v>
      </c>
      <c r="G22" s="211" t="s">
        <v>568</v>
      </c>
      <c r="H22" s="213" t="s">
        <v>571</v>
      </c>
      <c r="I22" s="42"/>
    </row>
    <row r="23" spans="2:12" ht="47.5" customHeight="1" x14ac:dyDescent="0.3">
      <c r="B23" s="41"/>
      <c r="C23" s="148"/>
      <c r="D23" s="1087" t="s">
        <v>540</v>
      </c>
      <c r="E23" s="1088"/>
      <c r="F23" s="208" t="s">
        <v>545</v>
      </c>
      <c r="G23" s="1102" t="s">
        <v>1162</v>
      </c>
      <c r="H23" s="230">
        <v>0.75</v>
      </c>
      <c r="I23" s="42"/>
    </row>
    <row r="24" spans="2:12" ht="16.149999999999999" customHeight="1" x14ac:dyDescent="0.3">
      <c r="B24" s="41"/>
      <c r="C24" s="148"/>
      <c r="D24" s="1089"/>
      <c r="E24" s="1090"/>
      <c r="F24" s="788" t="s">
        <v>544</v>
      </c>
      <c r="G24" s="1073"/>
      <c r="H24" s="224"/>
      <c r="I24" s="42"/>
    </row>
    <row r="25" spans="2:12" ht="14.5" customHeight="1" x14ac:dyDescent="0.3">
      <c r="B25" s="41"/>
      <c r="C25" s="148"/>
      <c r="D25" s="1089"/>
      <c r="E25" s="1090"/>
      <c r="F25" s="788" t="s">
        <v>547</v>
      </c>
      <c r="G25" s="1072" t="s">
        <v>1163</v>
      </c>
      <c r="H25" s="224"/>
      <c r="I25" s="42"/>
    </row>
    <row r="26" spans="2:12" ht="18" customHeight="1" x14ac:dyDescent="0.3">
      <c r="B26" s="41"/>
      <c r="C26" s="148"/>
      <c r="D26" s="1089"/>
      <c r="E26" s="1090"/>
      <c r="F26" s="788" t="s">
        <v>546</v>
      </c>
      <c r="G26" s="1072"/>
      <c r="H26" s="224"/>
      <c r="I26" s="42"/>
    </row>
    <row r="27" spans="2:12" ht="18" customHeight="1" x14ac:dyDescent="0.3">
      <c r="B27" s="41"/>
      <c r="C27" s="148"/>
      <c r="D27" s="1089"/>
      <c r="E27" s="1090"/>
      <c r="F27" s="788" t="s">
        <v>548</v>
      </c>
      <c r="G27" s="1072"/>
      <c r="H27" s="224"/>
      <c r="I27" s="42"/>
    </row>
    <row r="28" spans="2:12" ht="18" customHeight="1" x14ac:dyDescent="0.3">
      <c r="B28" s="41"/>
      <c r="C28" s="148"/>
      <c r="D28" s="1089"/>
      <c r="E28" s="1090"/>
      <c r="F28" s="788"/>
      <c r="G28" s="1073" t="s">
        <v>1505</v>
      </c>
      <c r="H28" s="224"/>
      <c r="I28" s="42"/>
    </row>
    <row r="29" spans="2:12" ht="29.5" customHeight="1" x14ac:dyDescent="0.3">
      <c r="B29" s="41"/>
      <c r="C29" s="148"/>
      <c r="D29" s="1091"/>
      <c r="E29" s="1092"/>
      <c r="F29" s="790"/>
      <c r="G29" s="1074"/>
      <c r="H29" s="213"/>
      <c r="I29" s="42"/>
    </row>
    <row r="30" spans="2:12" ht="49.9" customHeight="1" x14ac:dyDescent="0.3">
      <c r="B30" s="41"/>
      <c r="C30" s="148"/>
      <c r="D30" s="1101" t="s">
        <v>403</v>
      </c>
      <c r="E30" s="1101"/>
      <c r="F30" s="149" t="s">
        <v>549</v>
      </c>
      <c r="G30" s="149" t="s">
        <v>1360</v>
      </c>
      <c r="H30" s="201" t="s">
        <v>1193</v>
      </c>
      <c r="I30" s="42"/>
    </row>
    <row r="31" spans="2:12" ht="37.15" customHeight="1" x14ac:dyDescent="0.35">
      <c r="B31" s="41"/>
      <c r="C31" s="148"/>
      <c r="D31" s="1094" t="s">
        <v>400</v>
      </c>
      <c r="E31" s="1094"/>
      <c r="F31" s="196" t="s">
        <v>1196</v>
      </c>
      <c r="G31" s="786" t="s">
        <v>1503</v>
      </c>
      <c r="H31" s="209">
        <v>0.75</v>
      </c>
      <c r="I31" s="42"/>
      <c r="K31" s="146"/>
    </row>
    <row r="32" spans="2:12" ht="37.15" customHeight="1" x14ac:dyDescent="0.35">
      <c r="B32" s="41"/>
      <c r="C32" s="148"/>
      <c r="D32" s="1095" t="s">
        <v>541</v>
      </c>
      <c r="E32" s="1096"/>
      <c r="F32" s="787" t="s">
        <v>1504</v>
      </c>
      <c r="G32" s="210">
        <v>0</v>
      </c>
      <c r="H32" s="212">
        <v>1</v>
      </c>
      <c r="I32" s="42"/>
      <c r="K32" s="146"/>
    </row>
    <row r="33" spans="2:12" ht="22.9" customHeight="1" x14ac:dyDescent="0.3">
      <c r="B33" s="41"/>
      <c r="C33" s="148"/>
      <c r="D33" s="1077" t="s">
        <v>401</v>
      </c>
      <c r="E33" s="1078"/>
      <c r="F33" s="446" t="s">
        <v>550</v>
      </c>
      <c r="G33" s="225" t="s">
        <v>1469</v>
      </c>
      <c r="H33" s="215" t="s">
        <v>553</v>
      </c>
      <c r="I33" s="42"/>
    </row>
    <row r="34" spans="2:12" ht="15.65" customHeight="1" x14ac:dyDescent="0.3">
      <c r="B34" s="41"/>
      <c r="C34" s="148"/>
      <c r="D34" s="1079"/>
      <c r="E34" s="1080"/>
      <c r="F34" s="447" t="s">
        <v>551</v>
      </c>
      <c r="G34" s="211" t="s">
        <v>552</v>
      </c>
      <c r="H34" s="213" t="s">
        <v>552</v>
      </c>
      <c r="I34" s="42"/>
    </row>
    <row r="35" spans="2:12" ht="19.149999999999999" customHeight="1" x14ac:dyDescent="0.3">
      <c r="B35" s="41"/>
      <c r="C35" s="148"/>
      <c r="D35" s="1077" t="s">
        <v>402</v>
      </c>
      <c r="E35" s="1078"/>
      <c r="F35" s="446" t="s">
        <v>554</v>
      </c>
      <c r="G35" s="225" t="s">
        <v>1195</v>
      </c>
      <c r="H35" s="215" t="s">
        <v>556</v>
      </c>
      <c r="I35" s="42"/>
    </row>
    <row r="36" spans="2:12" ht="18.649999999999999" customHeight="1" x14ac:dyDescent="0.3">
      <c r="B36" s="41"/>
      <c r="C36" s="148"/>
      <c r="D36" s="1079"/>
      <c r="E36" s="1080"/>
      <c r="F36" s="447" t="s">
        <v>555</v>
      </c>
      <c r="G36" s="226" t="s">
        <v>1051</v>
      </c>
      <c r="H36" s="213" t="s">
        <v>557</v>
      </c>
      <c r="I36" s="42"/>
    </row>
    <row r="37" spans="2:12" ht="30" customHeight="1" x14ac:dyDescent="0.35">
      <c r="B37" s="41"/>
      <c r="C37" s="148"/>
      <c r="D37" s="1083" t="s">
        <v>1050</v>
      </c>
      <c r="E37" s="1084"/>
      <c r="F37" s="444" t="s">
        <v>558</v>
      </c>
      <c r="G37" s="219" t="s">
        <v>1500</v>
      </c>
      <c r="H37" s="220" t="s">
        <v>559</v>
      </c>
      <c r="I37" s="42"/>
      <c r="L37" s="147"/>
    </row>
    <row r="38" spans="2:12" ht="45.65" customHeight="1" x14ac:dyDescent="0.35">
      <c r="B38" s="41"/>
      <c r="C38" s="148"/>
      <c r="D38" s="1085"/>
      <c r="E38" s="1086"/>
      <c r="F38" s="445" t="s">
        <v>560</v>
      </c>
      <c r="G38" s="218">
        <v>819</v>
      </c>
      <c r="H38" s="525">
        <v>1500</v>
      </c>
      <c r="I38" s="42"/>
      <c r="L38" s="147"/>
    </row>
    <row r="39" spans="2:12" ht="23.5" customHeight="1" x14ac:dyDescent="0.3">
      <c r="B39" s="41"/>
      <c r="C39" s="148"/>
      <c r="D39" s="1097" t="s">
        <v>542</v>
      </c>
      <c r="E39" s="1098"/>
      <c r="F39" s="1075" t="s">
        <v>1054</v>
      </c>
      <c r="G39" s="219" t="s">
        <v>1502</v>
      </c>
      <c r="H39" s="219" t="s">
        <v>561</v>
      </c>
      <c r="I39" s="42"/>
    </row>
    <row r="40" spans="2:12" ht="17.5" customHeight="1" x14ac:dyDescent="0.3">
      <c r="B40" s="41"/>
      <c r="C40" s="217"/>
      <c r="D40" s="1099"/>
      <c r="E40" s="1100"/>
      <c r="F40" s="1076"/>
      <c r="G40" s="216" t="s">
        <v>1501</v>
      </c>
      <c r="H40" s="216" t="s">
        <v>562</v>
      </c>
      <c r="I40" s="42"/>
    </row>
    <row r="41" spans="2:12" ht="14.5" thickBot="1" x14ac:dyDescent="0.35">
      <c r="B41" s="88"/>
      <c r="C41" s="89"/>
      <c r="D41" s="89"/>
      <c r="E41" s="89"/>
      <c r="F41" s="89"/>
      <c r="G41" s="89"/>
      <c r="H41" s="89"/>
      <c r="I41" s="90"/>
    </row>
  </sheetData>
  <mergeCells count="25">
    <mergeCell ref="G23:G24"/>
    <mergeCell ref="D12:E13"/>
    <mergeCell ref="C3:H3"/>
    <mergeCell ref="C4:H4"/>
    <mergeCell ref="C7:H7"/>
    <mergeCell ref="D9:E9"/>
    <mergeCell ref="C8:D8"/>
    <mergeCell ref="D10:E11"/>
    <mergeCell ref="C10:C17"/>
    <mergeCell ref="G25:G27"/>
    <mergeCell ref="G28:G29"/>
    <mergeCell ref="F39:F40"/>
    <mergeCell ref="D14:E15"/>
    <mergeCell ref="F16:F17"/>
    <mergeCell ref="D16:E17"/>
    <mergeCell ref="D19:E22"/>
    <mergeCell ref="D33:E34"/>
    <mergeCell ref="D35:E36"/>
    <mergeCell ref="D37:E38"/>
    <mergeCell ref="D18:E18"/>
    <mergeCell ref="D31:E31"/>
    <mergeCell ref="D32:E32"/>
    <mergeCell ref="D23:E29"/>
    <mergeCell ref="D39:E40"/>
    <mergeCell ref="D30:E30"/>
  </mergeCells>
  <pageMargins left="0.25" right="0.25" top="0.17" bottom="0.17" header="0.17" footer="0.17"/>
  <pageSetup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56"/>
  <sheetViews>
    <sheetView topLeftCell="A48" zoomScale="110" zoomScaleNormal="110" workbookViewId="0">
      <selection activeCell="K42" sqref="K42"/>
    </sheetView>
    <sheetView topLeftCell="A50" workbookViewId="1"/>
  </sheetViews>
  <sheetFormatPr defaultRowHeight="14.5" x14ac:dyDescent="0.35"/>
  <cols>
    <col min="1" max="1" width="1.26953125" customWidth="1"/>
    <col min="2" max="2" width="2" customWidth="1"/>
    <col min="3" max="3" width="47" customWidth="1"/>
    <col min="4" max="4" width="110.7265625" customWidth="1"/>
    <col min="5" max="5" width="2.7265625" customWidth="1"/>
    <col min="6" max="6" width="1.453125" customWidth="1"/>
  </cols>
  <sheetData>
    <row r="1" spans="2:5" ht="15" thickBot="1" x14ac:dyDescent="0.4"/>
    <row r="2" spans="2:5" ht="15" thickBot="1" x14ac:dyDescent="0.4">
      <c r="B2" s="95"/>
      <c r="C2" s="57"/>
      <c r="D2" s="57"/>
      <c r="E2" s="58"/>
    </row>
    <row r="3" spans="2:5" ht="18" thickBot="1" x14ac:dyDescent="0.4">
      <c r="B3" s="96"/>
      <c r="C3" s="1116" t="s">
        <v>269</v>
      </c>
      <c r="D3" s="1117"/>
      <c r="E3" s="97"/>
    </row>
    <row r="4" spans="2:5" x14ac:dyDescent="0.35">
      <c r="B4" s="96"/>
      <c r="C4" s="98"/>
      <c r="D4" s="98"/>
      <c r="E4" s="97"/>
    </row>
    <row r="5" spans="2:5" x14ac:dyDescent="0.35">
      <c r="B5" s="96"/>
      <c r="C5" s="98"/>
      <c r="D5" s="98"/>
      <c r="E5" s="97"/>
    </row>
    <row r="6" spans="2:5" x14ac:dyDescent="0.35">
      <c r="B6" s="96"/>
      <c r="C6" s="98"/>
      <c r="D6" s="98"/>
      <c r="E6" s="97"/>
    </row>
    <row r="7" spans="2:5" x14ac:dyDescent="0.35">
      <c r="B7" s="96"/>
      <c r="C7" s="98"/>
      <c r="D7" s="98"/>
      <c r="E7" s="97"/>
    </row>
    <row r="8" spans="2:5" x14ac:dyDescent="0.35">
      <c r="B8" s="96"/>
      <c r="C8" s="98"/>
      <c r="D8" s="98"/>
      <c r="E8" s="97"/>
    </row>
    <row r="9" spans="2:5" ht="15" thickBot="1" x14ac:dyDescent="0.4">
      <c r="B9" s="96"/>
      <c r="C9" s="99" t="s">
        <v>316</v>
      </c>
      <c r="D9" s="98"/>
      <c r="E9" s="97"/>
    </row>
    <row r="10" spans="2:5" ht="15" thickBot="1" x14ac:dyDescent="0.4">
      <c r="B10" s="96"/>
      <c r="C10" s="104" t="s">
        <v>270</v>
      </c>
      <c r="D10" s="143" t="s">
        <v>271</v>
      </c>
      <c r="E10" s="97"/>
    </row>
    <row r="11" spans="2:5" ht="69.650000000000006" customHeight="1" x14ac:dyDescent="0.35">
      <c r="B11" s="96"/>
      <c r="C11" s="1113" t="s">
        <v>320</v>
      </c>
      <c r="D11" s="523" t="s">
        <v>384</v>
      </c>
      <c r="E11" s="97"/>
    </row>
    <row r="12" spans="2:5" ht="54" customHeight="1" x14ac:dyDescent="0.35">
      <c r="B12" s="96"/>
      <c r="C12" s="1120"/>
      <c r="D12" s="531" t="s">
        <v>383</v>
      </c>
      <c r="E12" s="97"/>
    </row>
    <row r="13" spans="2:5" ht="55.15" customHeight="1" thickBot="1" x14ac:dyDescent="0.4">
      <c r="B13" s="96"/>
      <c r="C13" s="1114"/>
      <c r="D13" s="528" t="s">
        <v>503</v>
      </c>
      <c r="E13" s="97"/>
    </row>
    <row r="14" spans="2:5" ht="69.650000000000006" customHeight="1" x14ac:dyDescent="0.35">
      <c r="B14" s="96"/>
      <c r="C14" s="1113" t="s">
        <v>321</v>
      </c>
      <c r="D14" s="526" t="s">
        <v>1508</v>
      </c>
      <c r="E14" s="97"/>
    </row>
    <row r="15" spans="2:5" s="386" customFormat="1" ht="54.65" customHeight="1" thickBot="1" x14ac:dyDescent="0.4">
      <c r="B15" s="96"/>
      <c r="C15" s="1120"/>
      <c r="D15" s="528" t="s">
        <v>385</v>
      </c>
      <c r="E15" s="97"/>
    </row>
    <row r="16" spans="2:5" ht="75" customHeight="1" x14ac:dyDescent="0.35">
      <c r="B16" s="96"/>
      <c r="C16" s="1113" t="s">
        <v>272</v>
      </c>
      <c r="D16" s="523" t="s">
        <v>386</v>
      </c>
      <c r="E16" s="97"/>
    </row>
    <row r="17" spans="2:5" s="386" customFormat="1" ht="88.9" customHeight="1" thickBot="1" x14ac:dyDescent="0.4">
      <c r="B17" s="96"/>
      <c r="C17" s="1114"/>
      <c r="D17" s="535" t="s">
        <v>1509</v>
      </c>
      <c r="E17" s="97"/>
    </row>
    <row r="18" spans="2:5" s="386" customFormat="1" ht="48.65" customHeight="1" x14ac:dyDescent="0.35">
      <c r="B18" s="96"/>
      <c r="C18" s="597"/>
      <c r="D18" s="791" t="s">
        <v>1512</v>
      </c>
      <c r="E18" s="97"/>
    </row>
    <row r="19" spans="2:5" s="386" customFormat="1" ht="88.9" customHeight="1" x14ac:dyDescent="0.35">
      <c r="B19" s="96"/>
      <c r="C19" s="597"/>
      <c r="D19" s="792" t="s">
        <v>1510</v>
      </c>
      <c r="E19" s="97"/>
    </row>
    <row r="20" spans="2:5" s="386" customFormat="1" ht="88.9" customHeight="1" x14ac:dyDescent="0.35">
      <c r="B20" s="96"/>
      <c r="C20" s="597"/>
      <c r="D20" s="793" t="s">
        <v>1511</v>
      </c>
      <c r="E20" s="97"/>
    </row>
    <row r="21" spans="2:5" ht="120.65" customHeight="1" x14ac:dyDescent="0.35">
      <c r="B21" s="96"/>
      <c r="C21" s="1121" t="s">
        <v>285</v>
      </c>
      <c r="D21" s="794" t="s">
        <v>1171</v>
      </c>
      <c r="E21" s="97"/>
    </row>
    <row r="22" spans="2:5" s="386" customFormat="1" ht="171" customHeight="1" x14ac:dyDescent="0.35">
      <c r="B22" s="96"/>
      <c r="C22" s="1122"/>
      <c r="D22" s="795" t="s">
        <v>1057</v>
      </c>
      <c r="E22" s="97"/>
    </row>
    <row r="23" spans="2:5" s="386" customFormat="1" ht="88.15" customHeight="1" x14ac:dyDescent="0.35">
      <c r="B23" s="96"/>
      <c r="C23" s="798"/>
      <c r="D23" s="796" t="s">
        <v>1513</v>
      </c>
      <c r="E23" s="97"/>
    </row>
    <row r="24" spans="2:5" s="386" customFormat="1" ht="63.65" customHeight="1" x14ac:dyDescent="0.35">
      <c r="B24" s="96"/>
      <c r="C24" s="799"/>
      <c r="D24" s="797" t="s">
        <v>1514</v>
      </c>
      <c r="E24" s="97"/>
    </row>
    <row r="25" spans="2:5" x14ac:dyDescent="0.35">
      <c r="B25" s="96"/>
      <c r="C25" s="98"/>
      <c r="D25" s="98"/>
      <c r="E25" s="97"/>
    </row>
    <row r="26" spans="2:5" ht="15" thickBot="1" x14ac:dyDescent="0.4">
      <c r="B26" s="96"/>
      <c r="C26" s="1118" t="s">
        <v>317</v>
      </c>
      <c r="D26" s="1118"/>
      <c r="E26" s="97"/>
    </row>
    <row r="27" spans="2:5" ht="15" thickBot="1" x14ac:dyDescent="0.4">
      <c r="B27" s="96"/>
      <c r="C27" s="105" t="s">
        <v>273</v>
      </c>
      <c r="D27" s="105" t="s">
        <v>271</v>
      </c>
      <c r="E27" s="97"/>
    </row>
    <row r="28" spans="2:5" ht="15" thickBot="1" x14ac:dyDescent="0.4">
      <c r="B28" s="96"/>
      <c r="C28" s="1115" t="s">
        <v>318</v>
      </c>
      <c r="D28" s="1115"/>
      <c r="E28" s="97"/>
    </row>
    <row r="29" spans="2:5" ht="48" customHeight="1" x14ac:dyDescent="0.35">
      <c r="B29" s="96"/>
      <c r="C29" s="1123" t="s">
        <v>322</v>
      </c>
      <c r="D29" s="526" t="s">
        <v>1172</v>
      </c>
      <c r="E29" s="97"/>
    </row>
    <row r="30" spans="2:5" s="386" customFormat="1" ht="90" customHeight="1" x14ac:dyDescent="0.35">
      <c r="B30" s="96"/>
      <c r="C30" s="1124"/>
      <c r="D30" s="527" t="s">
        <v>1121</v>
      </c>
      <c r="E30" s="97"/>
    </row>
    <row r="31" spans="2:5" s="386" customFormat="1" ht="69" customHeight="1" x14ac:dyDescent="0.35">
      <c r="B31" s="96"/>
      <c r="C31" s="1124"/>
      <c r="D31" s="531" t="s">
        <v>1126</v>
      </c>
      <c r="E31" s="97"/>
    </row>
    <row r="32" spans="2:5" s="386" customFormat="1" ht="123.75" customHeight="1" thickBot="1" x14ac:dyDescent="0.4">
      <c r="B32" s="96"/>
      <c r="C32" s="1124"/>
      <c r="D32" s="528" t="s">
        <v>1124</v>
      </c>
      <c r="E32" s="97"/>
    </row>
    <row r="33" spans="2:5" ht="69.75" customHeight="1" thickBot="1" x14ac:dyDescent="0.4">
      <c r="B33" s="96"/>
      <c r="C33" s="100" t="s">
        <v>323</v>
      </c>
      <c r="D33" s="529" t="s">
        <v>1120</v>
      </c>
      <c r="E33" s="97"/>
    </row>
    <row r="34" spans="2:5" ht="15" thickBot="1" x14ac:dyDescent="0.4">
      <c r="B34" s="96"/>
      <c r="C34" s="1115" t="s">
        <v>319</v>
      </c>
      <c r="D34" s="1119"/>
      <c r="E34" s="97"/>
    </row>
    <row r="35" spans="2:5" ht="99.65" customHeight="1" x14ac:dyDescent="0.35">
      <c r="B35" s="96"/>
      <c r="C35" s="1123" t="s">
        <v>324</v>
      </c>
      <c r="D35" s="526" t="s">
        <v>1119</v>
      </c>
      <c r="E35" s="97"/>
    </row>
    <row r="36" spans="2:5" s="386" customFormat="1" ht="103.9" customHeight="1" x14ac:dyDescent="0.35">
      <c r="B36" s="96"/>
      <c r="C36" s="1124"/>
      <c r="D36" s="527" t="s">
        <v>1173</v>
      </c>
      <c r="E36" s="97"/>
    </row>
    <row r="37" spans="2:5" s="386" customFormat="1" ht="142.15" customHeight="1" x14ac:dyDescent="0.35">
      <c r="B37" s="96"/>
      <c r="C37" s="1124"/>
      <c r="D37" s="535" t="s">
        <v>1122</v>
      </c>
      <c r="E37" s="97"/>
    </row>
    <row r="38" spans="2:5" s="386" customFormat="1" ht="100.9" customHeight="1" x14ac:dyDescent="0.35">
      <c r="B38" s="96"/>
      <c r="C38" s="524"/>
      <c r="D38" s="531" t="s">
        <v>1123</v>
      </c>
      <c r="E38" s="97"/>
    </row>
    <row r="39" spans="2:5" s="386" customFormat="1" ht="98.5" customHeight="1" x14ac:dyDescent="0.35">
      <c r="B39" s="96"/>
      <c r="C39" s="524"/>
      <c r="D39" s="531" t="s">
        <v>1125</v>
      </c>
      <c r="E39" s="97"/>
    </row>
    <row r="40" spans="2:5" s="386" customFormat="1" ht="60.65" customHeight="1" x14ac:dyDescent="0.35">
      <c r="B40" s="96"/>
      <c r="C40" s="524"/>
      <c r="D40" s="531" t="s">
        <v>1174</v>
      </c>
      <c r="E40" s="97"/>
    </row>
    <row r="41" spans="2:5" s="386" customFormat="1" ht="67.150000000000006" customHeight="1" x14ac:dyDescent="0.35">
      <c r="B41" s="96"/>
      <c r="C41" s="524"/>
      <c r="D41" s="531" t="s">
        <v>1127</v>
      </c>
      <c r="E41" s="97"/>
    </row>
    <row r="42" spans="2:5" s="386" customFormat="1" ht="67.150000000000006" customHeight="1" thickBot="1" x14ac:dyDescent="0.4">
      <c r="B42" s="96"/>
      <c r="C42" s="597"/>
      <c r="D42" s="535" t="s">
        <v>1129</v>
      </c>
      <c r="E42" s="97"/>
    </row>
    <row r="43" spans="2:5" ht="64.900000000000006" customHeight="1" x14ac:dyDescent="0.35">
      <c r="B43" s="96"/>
      <c r="C43" s="1123" t="s">
        <v>315</v>
      </c>
      <c r="D43" s="526" t="s">
        <v>1175</v>
      </c>
      <c r="E43" s="97"/>
    </row>
    <row r="44" spans="2:5" s="386" customFormat="1" ht="37.15" customHeight="1" thickBot="1" x14ac:dyDescent="0.4">
      <c r="B44" s="96"/>
      <c r="C44" s="1125"/>
      <c r="D44" s="530" t="s">
        <v>1176</v>
      </c>
      <c r="E44" s="97"/>
    </row>
    <row r="45" spans="2:5" ht="15" thickBot="1" x14ac:dyDescent="0.4">
      <c r="B45" s="96"/>
      <c r="C45" s="1115" t="s">
        <v>274</v>
      </c>
      <c r="D45" s="1119"/>
      <c r="E45" s="97"/>
    </row>
    <row r="46" spans="2:5" ht="157.9" customHeight="1" x14ac:dyDescent="0.35">
      <c r="B46" s="96"/>
      <c r="C46" s="953" t="s">
        <v>275</v>
      </c>
      <c r="D46" s="533" t="s">
        <v>1130</v>
      </c>
      <c r="E46" s="97"/>
    </row>
    <row r="47" spans="2:5" s="386" customFormat="1" ht="43.5" customHeight="1" thickBot="1" x14ac:dyDescent="0.4">
      <c r="B47" s="96"/>
      <c r="C47" s="1126"/>
      <c r="D47" s="532" t="s">
        <v>1131</v>
      </c>
      <c r="E47" s="97"/>
    </row>
    <row r="48" spans="2:5" ht="38.5" customHeight="1" thickBot="1" x14ac:dyDescent="0.4">
      <c r="B48" s="96"/>
      <c r="C48" s="102" t="s">
        <v>276</v>
      </c>
      <c r="D48" s="102" t="s">
        <v>1128</v>
      </c>
      <c r="E48" s="97"/>
    </row>
    <row r="49" spans="2:5" ht="82.9" customHeight="1" thickBot="1" x14ac:dyDescent="0.4">
      <c r="B49" s="96"/>
      <c r="C49" s="102" t="s">
        <v>277</v>
      </c>
      <c r="D49" s="102" t="s">
        <v>1507</v>
      </c>
      <c r="E49" s="97"/>
    </row>
    <row r="50" spans="2:5" ht="15" thickBot="1" x14ac:dyDescent="0.4">
      <c r="B50" s="96"/>
      <c r="C50" s="1115" t="s">
        <v>278</v>
      </c>
      <c r="D50" s="1115"/>
      <c r="E50" s="97"/>
    </row>
    <row r="51" spans="2:5" ht="79.900000000000006" customHeight="1" thickBot="1" x14ac:dyDescent="0.4">
      <c r="B51" s="96"/>
      <c r="C51" s="100" t="s">
        <v>325</v>
      </c>
      <c r="D51" s="100" t="s">
        <v>1133</v>
      </c>
      <c r="E51" s="97"/>
    </row>
    <row r="52" spans="2:5" ht="42" customHeight="1" thickBot="1" x14ac:dyDescent="0.4">
      <c r="B52" s="96"/>
      <c r="C52" s="100" t="s">
        <v>326</v>
      </c>
      <c r="D52" s="534"/>
      <c r="E52" s="97"/>
    </row>
    <row r="53" spans="2:5" ht="111" customHeight="1" x14ac:dyDescent="0.35">
      <c r="B53" s="96"/>
      <c r="C53" s="1113" t="s">
        <v>279</v>
      </c>
      <c r="D53" s="526" t="s">
        <v>1132</v>
      </c>
      <c r="E53" s="97"/>
    </row>
    <row r="54" spans="2:5" s="386" customFormat="1" ht="36" customHeight="1" thickBot="1" x14ac:dyDescent="0.4">
      <c r="B54" s="96"/>
      <c r="C54" s="1114"/>
      <c r="D54" s="528" t="s">
        <v>1134</v>
      </c>
      <c r="E54" s="97"/>
    </row>
    <row r="55" spans="2:5" ht="42.5" thickBot="1" x14ac:dyDescent="0.4">
      <c r="B55" s="96"/>
      <c r="C55" s="100" t="s">
        <v>327</v>
      </c>
      <c r="D55" s="101"/>
      <c r="E55" s="97"/>
    </row>
    <row r="56" spans="2:5" ht="15" thickBot="1" x14ac:dyDescent="0.4">
      <c r="B56" s="123"/>
      <c r="C56" s="103"/>
      <c r="D56" s="103"/>
      <c r="E56" s="124"/>
    </row>
  </sheetData>
  <mergeCells count="15">
    <mergeCell ref="C53:C54"/>
    <mergeCell ref="C50:D50"/>
    <mergeCell ref="C3:D3"/>
    <mergeCell ref="C26:D26"/>
    <mergeCell ref="C28:D28"/>
    <mergeCell ref="C34:D34"/>
    <mergeCell ref="C45:D45"/>
    <mergeCell ref="C11:C13"/>
    <mergeCell ref="C14:C15"/>
    <mergeCell ref="C16:C17"/>
    <mergeCell ref="C21:C22"/>
    <mergeCell ref="C35:C37"/>
    <mergeCell ref="C29:C32"/>
    <mergeCell ref="C43:C44"/>
    <mergeCell ref="C46:C47"/>
  </mergeCells>
  <pageMargins left="0.25" right="0.25" top="0.18" bottom="0.17" header="0.17" footer="0.17"/>
  <pageSetup scale="6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20"/>
  <sheetViews>
    <sheetView topLeftCell="J120" zoomScale="80" zoomScaleNormal="80" workbookViewId="0">
      <selection activeCell="O129" sqref="B10:O129"/>
    </sheetView>
    <sheetView tabSelected="1" workbookViewId="1">
      <selection activeCell="E16" sqref="E16"/>
    </sheetView>
  </sheetViews>
  <sheetFormatPr defaultColWidth="9.1796875" defaultRowHeight="14.5" x14ac:dyDescent="0.35"/>
  <cols>
    <col min="1" max="1" width="3" style="126" customWidth="1"/>
    <col min="2" max="2" width="28.54296875" style="126" customWidth="1"/>
    <col min="3" max="3" width="50.54296875" style="126" customWidth="1"/>
    <col min="4" max="4" width="34.26953125" style="126" customWidth="1"/>
    <col min="5" max="5" width="32" style="126" customWidth="1"/>
    <col min="6" max="6" width="26.7265625" style="126" customWidth="1"/>
    <col min="7" max="7" width="26.453125" style="126" bestFit="1" customWidth="1"/>
    <col min="8" max="8" width="32.1796875" style="126" customWidth="1"/>
    <col min="9" max="9" width="28.7265625" style="126" customWidth="1"/>
    <col min="10" max="10" width="25.81640625" style="126" customWidth="1"/>
    <col min="11" max="11" width="31" style="126" bestFit="1" customWidth="1"/>
    <col min="12" max="12" width="30.26953125" style="126" customWidth="1"/>
    <col min="13" max="13" width="27.1796875" style="126" bestFit="1" customWidth="1"/>
    <col min="14" max="14" width="25" style="126" customWidth="1"/>
    <col min="15" max="15" width="25.81640625" style="126" bestFit="1" customWidth="1"/>
    <col min="16" max="16" width="30.26953125" style="126" customWidth="1"/>
    <col min="17" max="17" width="27.1796875" style="126" bestFit="1" customWidth="1"/>
    <col min="18" max="18" width="24.26953125" style="126" customWidth="1"/>
    <col min="19" max="19" width="23.1796875" style="126" bestFit="1" customWidth="1"/>
    <col min="20" max="20" width="27.7265625" style="126" customWidth="1"/>
    <col min="21" max="16384" width="9.1796875" style="126"/>
  </cols>
  <sheetData>
    <row r="1" spans="2:19" ht="15" thickBot="1" x14ac:dyDescent="0.4"/>
    <row r="2" spans="2:19" ht="26" x14ac:dyDescent="0.35">
      <c r="B2" s="85"/>
      <c r="C2" s="1230"/>
      <c r="D2" s="1230"/>
      <c r="E2" s="1230"/>
      <c r="F2" s="1230"/>
      <c r="G2" s="1230"/>
      <c r="H2" s="79"/>
      <c r="I2" s="79"/>
      <c r="J2" s="79"/>
      <c r="K2" s="79"/>
      <c r="L2" s="79"/>
      <c r="M2" s="79"/>
      <c r="N2" s="79"/>
      <c r="O2" s="79"/>
      <c r="P2" s="79"/>
      <c r="Q2" s="79"/>
      <c r="R2" s="79"/>
      <c r="S2" s="80"/>
    </row>
    <row r="3" spans="2:19" ht="26" x14ac:dyDescent="0.35">
      <c r="B3" s="86"/>
      <c r="C3" s="1237" t="s">
        <v>303</v>
      </c>
      <c r="D3" s="1238"/>
      <c r="E3" s="1238"/>
      <c r="F3" s="1238"/>
      <c r="G3" s="1238"/>
      <c r="H3" s="1238"/>
      <c r="I3" s="1238"/>
      <c r="J3" s="1238"/>
      <c r="K3" s="1238"/>
      <c r="L3" s="1238"/>
      <c r="M3" s="1238"/>
      <c r="N3" s="1238"/>
      <c r="O3" s="1238"/>
      <c r="P3" s="1238"/>
      <c r="Q3" s="1238"/>
      <c r="R3" s="1238"/>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37.5" customHeight="1" thickBot="1" x14ac:dyDescent="0.4">
      <c r="B6" s="1231" t="s">
        <v>371</v>
      </c>
      <c r="C6" s="1232"/>
      <c r="D6" s="1232"/>
      <c r="E6" s="1232"/>
      <c r="F6" s="1232"/>
      <c r="G6" s="1232"/>
      <c r="H6" s="133"/>
      <c r="I6" s="133"/>
      <c r="J6" s="133"/>
      <c r="K6" s="133"/>
      <c r="L6" s="133"/>
      <c r="M6" s="133"/>
      <c r="N6" s="133"/>
      <c r="O6" s="133"/>
      <c r="P6" s="133"/>
      <c r="Q6" s="133"/>
      <c r="R6" s="133"/>
      <c r="S6" s="134"/>
    </row>
    <row r="7" spans="2:19" ht="15.5" x14ac:dyDescent="0.35">
      <c r="B7" s="1231" t="s">
        <v>376</v>
      </c>
      <c r="C7" s="1233"/>
      <c r="D7" s="1233"/>
      <c r="E7" s="1233"/>
      <c r="F7" s="1233"/>
      <c r="G7" s="1233"/>
      <c r="H7" s="133"/>
      <c r="I7" s="133"/>
      <c r="J7" s="133"/>
      <c r="K7" s="133"/>
      <c r="L7" s="133"/>
      <c r="M7" s="133"/>
      <c r="N7" s="133"/>
      <c r="O7" s="133"/>
      <c r="P7" s="133"/>
      <c r="Q7" s="133"/>
      <c r="R7" s="133"/>
      <c r="S7" s="134"/>
    </row>
    <row r="8" spans="2:19" ht="15" thickBot="1" x14ac:dyDescent="0.4">
      <c r="B8" s="1234" t="s">
        <v>249</v>
      </c>
      <c r="C8" s="1235"/>
      <c r="D8" s="1235"/>
      <c r="E8" s="1235"/>
      <c r="F8" s="1235"/>
      <c r="G8" s="1235"/>
      <c r="H8" s="135"/>
      <c r="I8" s="135"/>
      <c r="J8" s="135"/>
      <c r="K8" s="135"/>
      <c r="L8" s="135"/>
      <c r="M8" s="135"/>
      <c r="N8" s="135"/>
      <c r="O8" s="135"/>
      <c r="P8" s="135"/>
      <c r="Q8" s="135"/>
      <c r="R8" s="135"/>
      <c r="S8" s="136"/>
    </row>
    <row r="10" spans="2:19" ht="21" x14ac:dyDescent="0.5">
      <c r="B10" s="1236" t="s">
        <v>331</v>
      </c>
      <c r="C10" s="1236"/>
    </row>
    <row r="11" spans="2:19" ht="15" thickBot="1" x14ac:dyDescent="0.4"/>
    <row r="12" spans="2:19" ht="15" thickBot="1" x14ac:dyDescent="0.4">
      <c r="B12" s="137" t="s">
        <v>332</v>
      </c>
      <c r="C12" s="127" t="s">
        <v>1616</v>
      </c>
    </row>
    <row r="13" spans="2:19" ht="15" thickBot="1" x14ac:dyDescent="0.4">
      <c r="B13" s="137" t="s">
        <v>288</v>
      </c>
      <c r="C13" s="127" t="s">
        <v>426</v>
      </c>
    </row>
    <row r="14" spans="2:19" ht="15" thickBot="1" x14ac:dyDescent="0.4">
      <c r="B14" s="137" t="s">
        <v>377</v>
      </c>
      <c r="C14" s="127" t="s">
        <v>373</v>
      </c>
    </row>
    <row r="15" spans="2:19" ht="15" thickBot="1" x14ac:dyDescent="0.4">
      <c r="B15" s="137" t="s">
        <v>333</v>
      </c>
      <c r="C15" s="127" t="s">
        <v>375</v>
      </c>
    </row>
    <row r="16" spans="2:19" ht="15" thickBot="1" x14ac:dyDescent="0.4">
      <c r="B16" s="137" t="s">
        <v>334</v>
      </c>
      <c r="C16" s="127" t="s">
        <v>374</v>
      </c>
    </row>
    <row r="17" spans="2:19" ht="15" thickBot="1" x14ac:dyDescent="0.4">
      <c r="B17" s="137" t="s">
        <v>335</v>
      </c>
      <c r="C17" s="127" t="s">
        <v>359</v>
      </c>
      <c r="I17" s="330"/>
      <c r="J17" s="330"/>
      <c r="K17" s="330"/>
    </row>
    <row r="18" spans="2:19" ht="15" thickBot="1" x14ac:dyDescent="0.4"/>
    <row r="19" spans="2:19" ht="15" thickBot="1" x14ac:dyDescent="0.4">
      <c r="D19" s="1146" t="s">
        <v>336</v>
      </c>
      <c r="E19" s="1147"/>
      <c r="F19" s="1147"/>
      <c r="G19" s="1148"/>
      <c r="H19" s="1146" t="s">
        <v>578</v>
      </c>
      <c r="I19" s="1147"/>
      <c r="J19" s="1147"/>
      <c r="K19" s="1148"/>
      <c r="L19" s="1224" t="s">
        <v>337</v>
      </c>
      <c r="M19" s="1225"/>
      <c r="N19" s="1225"/>
      <c r="O19" s="1226"/>
      <c r="P19" s="1146" t="s">
        <v>338</v>
      </c>
      <c r="Q19" s="1147"/>
      <c r="R19" s="1147"/>
      <c r="S19" s="1148"/>
    </row>
    <row r="20" spans="2:19" ht="24.5" thickBot="1" x14ac:dyDescent="0.4">
      <c r="B20" s="1149" t="s">
        <v>579</v>
      </c>
      <c r="C20" s="1227" t="s">
        <v>580</v>
      </c>
      <c r="D20" s="232"/>
      <c r="E20" s="233" t="s">
        <v>339</v>
      </c>
      <c r="F20" s="234" t="s">
        <v>340</v>
      </c>
      <c r="G20" s="235" t="s">
        <v>341</v>
      </c>
      <c r="H20" s="232"/>
      <c r="I20" s="233" t="s">
        <v>339</v>
      </c>
      <c r="J20" s="234" t="s">
        <v>340</v>
      </c>
      <c r="K20" s="235" t="s">
        <v>341</v>
      </c>
      <c r="L20" s="232"/>
      <c r="M20" s="233" t="s">
        <v>339</v>
      </c>
      <c r="N20" s="234" t="s">
        <v>340</v>
      </c>
      <c r="O20" s="235" t="s">
        <v>341</v>
      </c>
      <c r="P20" s="232"/>
      <c r="Q20" s="233" t="s">
        <v>339</v>
      </c>
      <c r="R20" s="234" t="s">
        <v>340</v>
      </c>
      <c r="S20" s="235" t="s">
        <v>341</v>
      </c>
    </row>
    <row r="21" spans="2:19" x14ac:dyDescent="0.35">
      <c r="B21" s="1190"/>
      <c r="C21" s="1228"/>
      <c r="D21" s="236" t="s">
        <v>342</v>
      </c>
      <c r="E21" s="152"/>
      <c r="F21" s="152"/>
      <c r="G21" s="153"/>
      <c r="H21" s="237" t="s">
        <v>342</v>
      </c>
      <c r="I21" s="332">
        <v>66792</v>
      </c>
      <c r="J21" s="333">
        <v>2500</v>
      </c>
      <c r="K21" s="334">
        <v>8825</v>
      </c>
      <c r="L21" s="236" t="s">
        <v>342</v>
      </c>
      <c r="M21" s="332">
        <v>66792</v>
      </c>
      <c r="N21" s="238">
        <v>82</v>
      </c>
      <c r="O21" s="239">
        <v>492</v>
      </c>
      <c r="P21" s="236" t="s">
        <v>342</v>
      </c>
      <c r="Q21" s="332"/>
      <c r="R21" s="333"/>
      <c r="S21" s="334"/>
    </row>
    <row r="22" spans="2:19" x14ac:dyDescent="0.35">
      <c r="B22" s="1190"/>
      <c r="C22" s="1228"/>
      <c r="D22" s="240" t="s">
        <v>343</v>
      </c>
      <c r="E22" s="151"/>
      <c r="F22" s="151"/>
      <c r="G22" s="154"/>
      <c r="H22" s="241" t="s">
        <v>343</v>
      </c>
      <c r="I22" s="242">
        <v>0.48</v>
      </c>
      <c r="J22" s="242">
        <v>0.3</v>
      </c>
      <c r="K22" s="243">
        <v>0.3</v>
      </c>
      <c r="L22" s="240" t="s">
        <v>343</v>
      </c>
      <c r="M22" s="242">
        <v>0.48</v>
      </c>
      <c r="N22" s="242">
        <v>0.57999999999999996</v>
      </c>
      <c r="O22" s="243">
        <v>0.5</v>
      </c>
      <c r="P22" s="240" t="s">
        <v>343</v>
      </c>
      <c r="Q22" s="242"/>
      <c r="R22" s="242"/>
      <c r="S22" s="243"/>
    </row>
    <row r="23" spans="2:19" x14ac:dyDescent="0.35">
      <c r="B23" s="1150"/>
      <c r="C23" s="1229"/>
      <c r="D23" s="240" t="s">
        <v>344</v>
      </c>
      <c r="E23" s="151"/>
      <c r="F23" s="151"/>
      <c r="G23" s="154"/>
      <c r="H23" s="241" t="s">
        <v>344</v>
      </c>
      <c r="I23" s="242">
        <v>0.4</v>
      </c>
      <c r="J23" s="242">
        <v>0.4</v>
      </c>
      <c r="K23" s="243">
        <v>0.4</v>
      </c>
      <c r="L23" s="240" t="s">
        <v>344</v>
      </c>
      <c r="M23" s="242">
        <v>0.4</v>
      </c>
      <c r="N23" s="242">
        <v>0.3</v>
      </c>
      <c r="O23" s="243">
        <v>0.2</v>
      </c>
      <c r="P23" s="240" t="s">
        <v>344</v>
      </c>
      <c r="Q23" s="242"/>
      <c r="R23" s="242"/>
      <c r="S23" s="243"/>
    </row>
    <row r="24" spans="2:19" x14ac:dyDescent="0.35">
      <c r="B24" s="128"/>
      <c r="C24" s="128"/>
      <c r="Q24" s="129"/>
      <c r="R24" s="129"/>
      <c r="S24" s="129"/>
    </row>
    <row r="25" spans="2:19" ht="15" hidden="1" thickBot="1" x14ac:dyDescent="0.4">
      <c r="B25" s="128"/>
      <c r="C25" s="128"/>
      <c r="D25" s="1146" t="s">
        <v>336</v>
      </c>
      <c r="E25" s="1147"/>
      <c r="F25" s="1147"/>
      <c r="G25" s="1148"/>
      <c r="H25" s="1146" t="s">
        <v>578</v>
      </c>
      <c r="I25" s="1147"/>
      <c r="J25" s="1147"/>
      <c r="K25" s="1148"/>
      <c r="L25" s="1146" t="s">
        <v>337</v>
      </c>
      <c r="M25" s="1147"/>
      <c r="N25" s="1147"/>
      <c r="O25" s="1148"/>
      <c r="P25" s="1146" t="s">
        <v>338</v>
      </c>
      <c r="Q25" s="1147"/>
      <c r="R25" s="1147"/>
      <c r="S25" s="1148"/>
    </row>
    <row r="26" spans="2:19" ht="24" hidden="1" x14ac:dyDescent="0.35">
      <c r="B26" s="1149" t="s">
        <v>581</v>
      </c>
      <c r="C26" s="1149" t="s">
        <v>582</v>
      </c>
      <c r="D26" s="1204" t="s">
        <v>583</v>
      </c>
      <c r="E26" s="1205"/>
      <c r="F26" s="244" t="s">
        <v>584</v>
      </c>
      <c r="G26" s="245" t="s">
        <v>585</v>
      </c>
      <c r="H26" s="1204" t="s">
        <v>583</v>
      </c>
      <c r="I26" s="1205"/>
      <c r="J26" s="244" t="s">
        <v>584</v>
      </c>
      <c r="K26" s="245" t="s">
        <v>585</v>
      </c>
      <c r="L26" s="1204" t="s">
        <v>583</v>
      </c>
      <c r="M26" s="1205"/>
      <c r="N26" s="244" t="s">
        <v>584</v>
      </c>
      <c r="O26" s="245" t="s">
        <v>585</v>
      </c>
      <c r="P26" s="1204" t="s">
        <v>583</v>
      </c>
      <c r="Q26" s="1205"/>
      <c r="R26" s="244" t="s">
        <v>584</v>
      </c>
      <c r="S26" s="245" t="s">
        <v>585</v>
      </c>
    </row>
    <row r="27" spans="2:19" hidden="1" x14ac:dyDescent="0.35">
      <c r="B27" s="1190"/>
      <c r="C27" s="1190"/>
      <c r="D27" s="246" t="s">
        <v>342</v>
      </c>
      <c r="E27" s="247"/>
      <c r="F27" s="1212"/>
      <c r="G27" s="1214"/>
      <c r="H27" s="246" t="s">
        <v>342</v>
      </c>
      <c r="I27" s="248"/>
      <c r="J27" s="1208"/>
      <c r="K27" s="1210"/>
      <c r="L27" s="246" t="s">
        <v>342</v>
      </c>
      <c r="M27" s="248"/>
      <c r="N27" s="1208"/>
      <c r="O27" s="1210"/>
      <c r="P27" s="246" t="s">
        <v>342</v>
      </c>
      <c r="Q27" s="248"/>
      <c r="R27" s="1208"/>
      <c r="S27" s="1210"/>
    </row>
    <row r="28" spans="2:19" hidden="1" x14ac:dyDescent="0.35">
      <c r="B28" s="1150"/>
      <c r="C28" s="1150"/>
      <c r="D28" s="130" t="s">
        <v>345</v>
      </c>
      <c r="E28" s="249"/>
      <c r="F28" s="1213"/>
      <c r="G28" s="1215"/>
      <c r="H28" s="130" t="s">
        <v>345</v>
      </c>
      <c r="I28" s="250"/>
      <c r="J28" s="1209"/>
      <c r="K28" s="1211"/>
      <c r="L28" s="130" t="s">
        <v>345</v>
      </c>
      <c r="M28" s="250"/>
      <c r="N28" s="1209"/>
      <c r="O28" s="1211"/>
      <c r="P28" s="130" t="s">
        <v>345</v>
      </c>
      <c r="Q28" s="250"/>
      <c r="R28" s="1209"/>
      <c r="S28" s="1211"/>
    </row>
    <row r="29" spans="2:19" ht="36" hidden="1" x14ac:dyDescent="0.35">
      <c r="B29" s="1143" t="s">
        <v>586</v>
      </c>
      <c r="C29" s="1154" t="s">
        <v>587</v>
      </c>
      <c r="D29" s="251" t="s">
        <v>588</v>
      </c>
      <c r="E29" s="252" t="s">
        <v>335</v>
      </c>
      <c r="F29" s="252" t="s">
        <v>589</v>
      </c>
      <c r="G29" s="253" t="s">
        <v>590</v>
      </c>
      <c r="H29" s="251" t="s">
        <v>588</v>
      </c>
      <c r="I29" s="252" t="s">
        <v>335</v>
      </c>
      <c r="J29" s="252" t="s">
        <v>589</v>
      </c>
      <c r="K29" s="253" t="s">
        <v>590</v>
      </c>
      <c r="L29" s="251" t="s">
        <v>588</v>
      </c>
      <c r="M29" s="252" t="s">
        <v>335</v>
      </c>
      <c r="N29" s="252" t="s">
        <v>589</v>
      </c>
      <c r="O29" s="253" t="s">
        <v>590</v>
      </c>
      <c r="P29" s="251" t="s">
        <v>588</v>
      </c>
      <c r="Q29" s="252" t="s">
        <v>335</v>
      </c>
      <c r="R29" s="252" t="s">
        <v>589</v>
      </c>
      <c r="S29" s="253" t="s">
        <v>590</v>
      </c>
    </row>
    <row r="30" spans="2:19" hidden="1" x14ac:dyDescent="0.35">
      <c r="B30" s="1144"/>
      <c r="C30" s="1155"/>
      <c r="D30" s="254"/>
      <c r="E30" s="255"/>
      <c r="F30" s="255"/>
      <c r="G30" s="256"/>
      <c r="H30" s="257"/>
      <c r="I30" s="258"/>
      <c r="J30" s="257"/>
      <c r="K30" s="259"/>
      <c r="L30" s="257"/>
      <c r="M30" s="258"/>
      <c r="N30" s="257"/>
      <c r="O30" s="259"/>
      <c r="P30" s="257"/>
      <c r="Q30" s="258"/>
      <c r="R30" s="257"/>
      <c r="S30" s="259"/>
    </row>
    <row r="31" spans="2:19" ht="36" hidden="1" x14ac:dyDescent="0.35">
      <c r="B31" s="1144"/>
      <c r="C31" s="1155"/>
      <c r="D31" s="251" t="s">
        <v>588</v>
      </c>
      <c r="E31" s="252" t="s">
        <v>335</v>
      </c>
      <c r="F31" s="252" t="s">
        <v>589</v>
      </c>
      <c r="G31" s="253" t="s">
        <v>590</v>
      </c>
      <c r="H31" s="251" t="s">
        <v>588</v>
      </c>
      <c r="I31" s="252" t="s">
        <v>335</v>
      </c>
      <c r="J31" s="252" t="s">
        <v>589</v>
      </c>
      <c r="K31" s="253" t="s">
        <v>590</v>
      </c>
      <c r="L31" s="251" t="s">
        <v>588</v>
      </c>
      <c r="M31" s="252" t="s">
        <v>335</v>
      </c>
      <c r="N31" s="252" t="s">
        <v>589</v>
      </c>
      <c r="O31" s="253" t="s">
        <v>590</v>
      </c>
      <c r="P31" s="251" t="s">
        <v>588</v>
      </c>
      <c r="Q31" s="252" t="s">
        <v>335</v>
      </c>
      <c r="R31" s="252" t="s">
        <v>589</v>
      </c>
      <c r="S31" s="253" t="s">
        <v>590</v>
      </c>
    </row>
    <row r="32" spans="2:19" hidden="1" x14ac:dyDescent="0.35">
      <c r="B32" s="1144"/>
      <c r="C32" s="1155"/>
      <c r="D32" s="254"/>
      <c r="E32" s="255"/>
      <c r="F32" s="255"/>
      <c r="G32" s="256"/>
      <c r="H32" s="257"/>
      <c r="I32" s="258"/>
      <c r="J32" s="257"/>
      <c r="K32" s="259"/>
      <c r="L32" s="257"/>
      <c r="M32" s="258"/>
      <c r="N32" s="257"/>
      <c r="O32" s="259"/>
      <c r="P32" s="257"/>
      <c r="Q32" s="258"/>
      <c r="R32" s="257"/>
      <c r="S32" s="259"/>
    </row>
    <row r="33" spans="2:19" ht="36" hidden="1" x14ac:dyDescent="0.35">
      <c r="B33" s="1144"/>
      <c r="C33" s="1155"/>
      <c r="D33" s="251" t="s">
        <v>588</v>
      </c>
      <c r="E33" s="252" t="s">
        <v>335</v>
      </c>
      <c r="F33" s="252" t="s">
        <v>589</v>
      </c>
      <c r="G33" s="253" t="s">
        <v>590</v>
      </c>
      <c r="H33" s="251" t="s">
        <v>588</v>
      </c>
      <c r="I33" s="252" t="s">
        <v>335</v>
      </c>
      <c r="J33" s="252" t="s">
        <v>589</v>
      </c>
      <c r="K33" s="253" t="s">
        <v>590</v>
      </c>
      <c r="L33" s="251" t="s">
        <v>588</v>
      </c>
      <c r="M33" s="252" t="s">
        <v>335</v>
      </c>
      <c r="N33" s="252" t="s">
        <v>589</v>
      </c>
      <c r="O33" s="253" t="s">
        <v>590</v>
      </c>
      <c r="P33" s="251" t="s">
        <v>588</v>
      </c>
      <c r="Q33" s="252" t="s">
        <v>335</v>
      </c>
      <c r="R33" s="252" t="s">
        <v>589</v>
      </c>
      <c r="S33" s="253" t="s">
        <v>590</v>
      </c>
    </row>
    <row r="34" spans="2:19" hidden="1" x14ac:dyDescent="0.35">
      <c r="B34" s="1144"/>
      <c r="C34" s="1155"/>
      <c r="D34" s="254"/>
      <c r="E34" s="255"/>
      <c r="F34" s="255"/>
      <c r="G34" s="256"/>
      <c r="H34" s="257"/>
      <c r="I34" s="258"/>
      <c r="J34" s="257"/>
      <c r="K34" s="259"/>
      <c r="L34" s="257"/>
      <c r="M34" s="258"/>
      <c r="N34" s="257"/>
      <c r="O34" s="259"/>
      <c r="P34" s="257"/>
      <c r="Q34" s="258"/>
      <c r="R34" s="257"/>
      <c r="S34" s="259"/>
    </row>
    <row r="35" spans="2:19" ht="36" hidden="1" x14ac:dyDescent="0.35">
      <c r="B35" s="1144"/>
      <c r="C35" s="1155"/>
      <c r="D35" s="251" t="s">
        <v>588</v>
      </c>
      <c r="E35" s="252" t="s">
        <v>335</v>
      </c>
      <c r="F35" s="252" t="s">
        <v>589</v>
      </c>
      <c r="G35" s="253" t="s">
        <v>590</v>
      </c>
      <c r="H35" s="251" t="s">
        <v>588</v>
      </c>
      <c r="I35" s="252" t="s">
        <v>335</v>
      </c>
      <c r="J35" s="252" t="s">
        <v>589</v>
      </c>
      <c r="K35" s="253" t="s">
        <v>590</v>
      </c>
      <c r="L35" s="251" t="s">
        <v>588</v>
      </c>
      <c r="M35" s="252" t="s">
        <v>335</v>
      </c>
      <c r="N35" s="252" t="s">
        <v>589</v>
      </c>
      <c r="O35" s="253" t="s">
        <v>590</v>
      </c>
      <c r="P35" s="251" t="s">
        <v>588</v>
      </c>
      <c r="Q35" s="252" t="s">
        <v>335</v>
      </c>
      <c r="R35" s="252" t="s">
        <v>589</v>
      </c>
      <c r="S35" s="253" t="s">
        <v>590</v>
      </c>
    </row>
    <row r="36" spans="2:19" hidden="1" x14ac:dyDescent="0.35">
      <c r="B36" s="1144"/>
      <c r="C36" s="1155"/>
      <c r="D36" s="254"/>
      <c r="E36" s="255"/>
      <c r="F36" s="255"/>
      <c r="G36" s="256"/>
      <c r="H36" s="257"/>
      <c r="I36" s="258"/>
      <c r="J36" s="257"/>
      <c r="K36" s="259"/>
      <c r="L36" s="257"/>
      <c r="M36" s="258"/>
      <c r="N36" s="257"/>
      <c r="O36" s="259"/>
      <c r="P36" s="257"/>
      <c r="Q36" s="258"/>
      <c r="R36" s="257"/>
      <c r="S36" s="259"/>
    </row>
    <row r="37" spans="2:19" ht="36" hidden="1" x14ac:dyDescent="0.35">
      <c r="B37" s="1144"/>
      <c r="C37" s="1155"/>
      <c r="D37" s="251" t="s">
        <v>588</v>
      </c>
      <c r="E37" s="252" t="s">
        <v>335</v>
      </c>
      <c r="F37" s="252" t="s">
        <v>589</v>
      </c>
      <c r="G37" s="253" t="s">
        <v>590</v>
      </c>
      <c r="H37" s="251" t="s">
        <v>588</v>
      </c>
      <c r="I37" s="252" t="s">
        <v>335</v>
      </c>
      <c r="J37" s="252" t="s">
        <v>589</v>
      </c>
      <c r="K37" s="253" t="s">
        <v>590</v>
      </c>
      <c r="L37" s="251" t="s">
        <v>588</v>
      </c>
      <c r="M37" s="252" t="s">
        <v>335</v>
      </c>
      <c r="N37" s="252" t="s">
        <v>589</v>
      </c>
      <c r="O37" s="253" t="s">
        <v>590</v>
      </c>
      <c r="P37" s="251" t="s">
        <v>588</v>
      </c>
      <c r="Q37" s="252" t="s">
        <v>335</v>
      </c>
      <c r="R37" s="252" t="s">
        <v>589</v>
      </c>
      <c r="S37" s="253" t="s">
        <v>590</v>
      </c>
    </row>
    <row r="38" spans="2:19" hidden="1" x14ac:dyDescent="0.35">
      <c r="B38" s="1145"/>
      <c r="C38" s="1156"/>
      <c r="D38" s="254"/>
      <c r="E38" s="255"/>
      <c r="F38" s="255"/>
      <c r="G38" s="256"/>
      <c r="H38" s="257"/>
      <c r="I38" s="258"/>
      <c r="J38" s="257"/>
      <c r="K38" s="259"/>
      <c r="L38" s="257"/>
      <c r="M38" s="258"/>
      <c r="N38" s="257"/>
      <c r="O38" s="259"/>
      <c r="P38" s="257"/>
      <c r="Q38" s="258"/>
      <c r="R38" s="257"/>
      <c r="S38" s="259"/>
    </row>
    <row r="39" spans="2:19" hidden="1" x14ac:dyDescent="0.35">
      <c r="B39" s="1143" t="s">
        <v>591</v>
      </c>
      <c r="C39" s="1143" t="s">
        <v>592</v>
      </c>
      <c r="D39" s="252" t="s">
        <v>593</v>
      </c>
      <c r="E39" s="252" t="s">
        <v>594</v>
      </c>
      <c r="F39" s="234" t="s">
        <v>595</v>
      </c>
      <c r="G39" s="260"/>
      <c r="H39" s="252" t="s">
        <v>593</v>
      </c>
      <c r="I39" s="252" t="s">
        <v>594</v>
      </c>
      <c r="J39" s="234" t="s">
        <v>595</v>
      </c>
      <c r="K39" s="261"/>
      <c r="L39" s="252" t="s">
        <v>593</v>
      </c>
      <c r="M39" s="252" t="s">
        <v>594</v>
      </c>
      <c r="N39" s="234" t="s">
        <v>595</v>
      </c>
      <c r="O39" s="261"/>
      <c r="P39" s="252" t="s">
        <v>593</v>
      </c>
      <c r="Q39" s="252" t="s">
        <v>594</v>
      </c>
      <c r="R39" s="234" t="s">
        <v>595</v>
      </c>
      <c r="S39" s="261"/>
    </row>
    <row r="40" spans="2:19" hidden="1" x14ac:dyDescent="0.35">
      <c r="B40" s="1144"/>
      <c r="C40" s="1144"/>
      <c r="D40" s="1222"/>
      <c r="E40" s="1222"/>
      <c r="F40" s="234" t="s">
        <v>596</v>
      </c>
      <c r="G40" s="262"/>
      <c r="H40" s="1220"/>
      <c r="I40" s="1220"/>
      <c r="J40" s="234" t="s">
        <v>596</v>
      </c>
      <c r="K40" s="263"/>
      <c r="L40" s="1220"/>
      <c r="M40" s="1220"/>
      <c r="N40" s="234" t="s">
        <v>596</v>
      </c>
      <c r="O40" s="263"/>
      <c r="P40" s="1220"/>
      <c r="Q40" s="1220"/>
      <c r="R40" s="234" t="s">
        <v>596</v>
      </c>
      <c r="S40" s="263"/>
    </row>
    <row r="41" spans="2:19" hidden="1" x14ac:dyDescent="0.35">
      <c r="B41" s="1144"/>
      <c r="C41" s="1144"/>
      <c r="D41" s="1223"/>
      <c r="E41" s="1223"/>
      <c r="F41" s="234" t="s">
        <v>597</v>
      </c>
      <c r="G41" s="256"/>
      <c r="H41" s="1221"/>
      <c r="I41" s="1221"/>
      <c r="J41" s="234" t="s">
        <v>597</v>
      </c>
      <c r="K41" s="259"/>
      <c r="L41" s="1221"/>
      <c r="M41" s="1221"/>
      <c r="N41" s="234" t="s">
        <v>597</v>
      </c>
      <c r="O41" s="259"/>
      <c r="P41" s="1221"/>
      <c r="Q41" s="1221"/>
      <c r="R41" s="234" t="s">
        <v>597</v>
      </c>
      <c r="S41" s="259"/>
    </row>
    <row r="42" spans="2:19" hidden="1" x14ac:dyDescent="0.35">
      <c r="B42" s="1144"/>
      <c r="C42" s="1144"/>
      <c r="D42" s="252" t="s">
        <v>593</v>
      </c>
      <c r="E42" s="252" t="s">
        <v>594</v>
      </c>
      <c r="F42" s="234" t="s">
        <v>595</v>
      </c>
      <c r="G42" s="260"/>
      <c r="H42" s="252" t="s">
        <v>593</v>
      </c>
      <c r="I42" s="252" t="s">
        <v>594</v>
      </c>
      <c r="J42" s="234" t="s">
        <v>595</v>
      </c>
      <c r="K42" s="261"/>
      <c r="L42" s="252" t="s">
        <v>593</v>
      </c>
      <c r="M42" s="252" t="s">
        <v>594</v>
      </c>
      <c r="N42" s="234" t="s">
        <v>595</v>
      </c>
      <c r="O42" s="261"/>
      <c r="P42" s="252" t="s">
        <v>593</v>
      </c>
      <c r="Q42" s="252" t="s">
        <v>594</v>
      </c>
      <c r="R42" s="234" t="s">
        <v>595</v>
      </c>
      <c r="S42" s="261"/>
    </row>
    <row r="43" spans="2:19" hidden="1" x14ac:dyDescent="0.35">
      <c r="B43" s="1144"/>
      <c r="C43" s="1144"/>
      <c r="D43" s="1222"/>
      <c r="E43" s="1222"/>
      <c r="F43" s="234" t="s">
        <v>596</v>
      </c>
      <c r="G43" s="262"/>
      <c r="H43" s="1220"/>
      <c r="I43" s="1220"/>
      <c r="J43" s="234" t="s">
        <v>596</v>
      </c>
      <c r="K43" s="263"/>
      <c r="L43" s="1220"/>
      <c r="M43" s="1220"/>
      <c r="N43" s="234" t="s">
        <v>596</v>
      </c>
      <c r="O43" s="263"/>
      <c r="P43" s="1220"/>
      <c r="Q43" s="1220"/>
      <c r="R43" s="234" t="s">
        <v>596</v>
      </c>
      <c r="S43" s="263"/>
    </row>
    <row r="44" spans="2:19" hidden="1" x14ac:dyDescent="0.35">
      <c r="B44" s="1144"/>
      <c r="C44" s="1144"/>
      <c r="D44" s="1223"/>
      <c r="E44" s="1223"/>
      <c r="F44" s="234" t="s">
        <v>597</v>
      </c>
      <c r="G44" s="256"/>
      <c r="H44" s="1221"/>
      <c r="I44" s="1221"/>
      <c r="J44" s="234" t="s">
        <v>597</v>
      </c>
      <c r="K44" s="259"/>
      <c r="L44" s="1221"/>
      <c r="M44" s="1221"/>
      <c r="N44" s="234" t="s">
        <v>597</v>
      </c>
      <c r="O44" s="259"/>
      <c r="P44" s="1221"/>
      <c r="Q44" s="1221"/>
      <c r="R44" s="234" t="s">
        <v>597</v>
      </c>
      <c r="S44" s="259"/>
    </row>
    <row r="45" spans="2:19" hidden="1" x14ac:dyDescent="0.35">
      <c r="B45" s="1144"/>
      <c r="C45" s="1144"/>
      <c r="D45" s="252" t="s">
        <v>593</v>
      </c>
      <c r="E45" s="252" t="s">
        <v>594</v>
      </c>
      <c r="F45" s="234" t="s">
        <v>595</v>
      </c>
      <c r="G45" s="260"/>
      <c r="H45" s="252" t="s">
        <v>593</v>
      </c>
      <c r="I45" s="252" t="s">
        <v>594</v>
      </c>
      <c r="J45" s="234" t="s">
        <v>595</v>
      </c>
      <c r="K45" s="261"/>
      <c r="L45" s="252" t="s">
        <v>593</v>
      </c>
      <c r="M45" s="252" t="s">
        <v>594</v>
      </c>
      <c r="N45" s="234" t="s">
        <v>595</v>
      </c>
      <c r="O45" s="261"/>
      <c r="P45" s="252" t="s">
        <v>593</v>
      </c>
      <c r="Q45" s="252" t="s">
        <v>594</v>
      </c>
      <c r="R45" s="234" t="s">
        <v>595</v>
      </c>
      <c r="S45" s="261"/>
    </row>
    <row r="46" spans="2:19" hidden="1" x14ac:dyDescent="0.35">
      <c r="B46" s="1144"/>
      <c r="C46" s="1144"/>
      <c r="D46" s="1222"/>
      <c r="E46" s="1222"/>
      <c r="F46" s="234" t="s">
        <v>596</v>
      </c>
      <c r="G46" s="262"/>
      <c r="H46" s="1220"/>
      <c r="I46" s="1220"/>
      <c r="J46" s="234" t="s">
        <v>596</v>
      </c>
      <c r="K46" s="263"/>
      <c r="L46" s="1220"/>
      <c r="M46" s="1220"/>
      <c r="N46" s="234" t="s">
        <v>596</v>
      </c>
      <c r="O46" s="263"/>
      <c r="P46" s="1220"/>
      <c r="Q46" s="1220"/>
      <c r="R46" s="234" t="s">
        <v>596</v>
      </c>
      <c r="S46" s="263"/>
    </row>
    <row r="47" spans="2:19" hidden="1" x14ac:dyDescent="0.35">
      <c r="B47" s="1144"/>
      <c r="C47" s="1144"/>
      <c r="D47" s="1223"/>
      <c r="E47" s="1223"/>
      <c r="F47" s="234" t="s">
        <v>597</v>
      </c>
      <c r="G47" s="256"/>
      <c r="H47" s="1221"/>
      <c r="I47" s="1221"/>
      <c r="J47" s="234" t="s">
        <v>597</v>
      </c>
      <c r="K47" s="259"/>
      <c r="L47" s="1221"/>
      <c r="M47" s="1221"/>
      <c r="N47" s="234" t="s">
        <v>597</v>
      </c>
      <c r="O47" s="259"/>
      <c r="P47" s="1221"/>
      <c r="Q47" s="1221"/>
      <c r="R47" s="234" t="s">
        <v>597</v>
      </c>
      <c r="S47" s="259"/>
    </row>
    <row r="48" spans="2:19" hidden="1" x14ac:dyDescent="0.35">
      <c r="B48" s="1144"/>
      <c r="C48" s="1144"/>
      <c r="D48" s="252" t="s">
        <v>593</v>
      </c>
      <c r="E48" s="252" t="s">
        <v>594</v>
      </c>
      <c r="F48" s="234" t="s">
        <v>595</v>
      </c>
      <c r="G48" s="260"/>
      <c r="H48" s="252" t="s">
        <v>593</v>
      </c>
      <c r="I48" s="252" t="s">
        <v>594</v>
      </c>
      <c r="J48" s="234" t="s">
        <v>595</v>
      </c>
      <c r="K48" s="261"/>
      <c r="L48" s="252" t="s">
        <v>593</v>
      </c>
      <c r="M48" s="252" t="s">
        <v>594</v>
      </c>
      <c r="N48" s="234" t="s">
        <v>595</v>
      </c>
      <c r="O48" s="261"/>
      <c r="P48" s="252" t="s">
        <v>593</v>
      </c>
      <c r="Q48" s="252" t="s">
        <v>594</v>
      </c>
      <c r="R48" s="234" t="s">
        <v>595</v>
      </c>
      <c r="S48" s="261"/>
    </row>
    <row r="49" spans="2:19" hidden="1" x14ac:dyDescent="0.35">
      <c r="B49" s="1144"/>
      <c r="C49" s="1144"/>
      <c r="D49" s="1222"/>
      <c r="E49" s="1222"/>
      <c r="F49" s="234" t="s">
        <v>596</v>
      </c>
      <c r="G49" s="262"/>
      <c r="H49" s="1220"/>
      <c r="I49" s="1220"/>
      <c r="J49" s="234" t="s">
        <v>596</v>
      </c>
      <c r="K49" s="263"/>
      <c r="L49" s="1220"/>
      <c r="M49" s="1220"/>
      <c r="N49" s="234" t="s">
        <v>596</v>
      </c>
      <c r="O49" s="263"/>
      <c r="P49" s="1220"/>
      <c r="Q49" s="1220"/>
      <c r="R49" s="234" t="s">
        <v>596</v>
      </c>
      <c r="S49" s="263"/>
    </row>
    <row r="50" spans="2:19" hidden="1" x14ac:dyDescent="0.35">
      <c r="B50" s="1145"/>
      <c r="C50" s="1145"/>
      <c r="D50" s="1223"/>
      <c r="E50" s="1223"/>
      <c r="F50" s="234" t="s">
        <v>597</v>
      </c>
      <c r="G50" s="256"/>
      <c r="H50" s="1221"/>
      <c r="I50" s="1221"/>
      <c r="J50" s="234" t="s">
        <v>597</v>
      </c>
      <c r="K50" s="259"/>
      <c r="L50" s="1221"/>
      <c r="M50" s="1221"/>
      <c r="N50" s="234" t="s">
        <v>597</v>
      </c>
      <c r="O50" s="259"/>
      <c r="P50" s="1221"/>
      <c r="Q50" s="1221"/>
      <c r="R50" s="234" t="s">
        <v>597</v>
      </c>
      <c r="S50" s="259"/>
    </row>
    <row r="51" spans="2:19" ht="15" hidden="1" thickBot="1" x14ac:dyDescent="0.4">
      <c r="C51" s="131"/>
      <c r="D51" s="132"/>
    </row>
    <row r="52" spans="2:19" ht="15" hidden="1" thickBot="1" x14ac:dyDescent="0.4">
      <c r="D52" s="1146" t="s">
        <v>336</v>
      </c>
      <c r="E52" s="1147"/>
      <c r="F52" s="1147"/>
      <c r="G52" s="1148"/>
      <c r="H52" s="1146" t="s">
        <v>578</v>
      </c>
      <c r="I52" s="1147"/>
      <c r="J52" s="1147"/>
      <c r="K52" s="1148"/>
      <c r="L52" s="1146" t="s">
        <v>337</v>
      </c>
      <c r="M52" s="1147"/>
      <c r="N52" s="1147"/>
      <c r="O52" s="1148"/>
      <c r="P52" s="1146" t="s">
        <v>338</v>
      </c>
      <c r="Q52" s="1147"/>
      <c r="R52" s="1147"/>
      <c r="S52" s="1148"/>
    </row>
    <row r="53" spans="2:19" hidden="1" x14ac:dyDescent="0.35">
      <c r="B53" s="1149" t="s">
        <v>598</v>
      </c>
      <c r="C53" s="1149" t="s">
        <v>599</v>
      </c>
      <c r="D53" s="1151" t="s">
        <v>600</v>
      </c>
      <c r="E53" s="1181"/>
      <c r="F53" s="264" t="s">
        <v>335</v>
      </c>
      <c r="G53" s="265" t="s">
        <v>346</v>
      </c>
      <c r="H53" s="1151" t="s">
        <v>600</v>
      </c>
      <c r="I53" s="1181"/>
      <c r="J53" s="264" t="s">
        <v>335</v>
      </c>
      <c r="K53" s="265" t="s">
        <v>346</v>
      </c>
      <c r="L53" s="1151" t="s">
        <v>600</v>
      </c>
      <c r="M53" s="1181"/>
      <c r="N53" s="264" t="s">
        <v>335</v>
      </c>
      <c r="O53" s="265" t="s">
        <v>346</v>
      </c>
      <c r="P53" s="1151" t="s">
        <v>600</v>
      </c>
      <c r="Q53" s="1181"/>
      <c r="R53" s="264" t="s">
        <v>335</v>
      </c>
      <c r="S53" s="265" t="s">
        <v>346</v>
      </c>
    </row>
    <row r="54" spans="2:19" hidden="1" x14ac:dyDescent="0.35">
      <c r="B54" s="1190"/>
      <c r="C54" s="1190"/>
      <c r="D54" s="246" t="s">
        <v>342</v>
      </c>
      <c r="E54" s="247"/>
      <c r="F54" s="1212"/>
      <c r="G54" s="1214"/>
      <c r="H54" s="246" t="s">
        <v>342</v>
      </c>
      <c r="I54" s="248"/>
      <c r="J54" s="1208"/>
      <c r="K54" s="1210"/>
      <c r="L54" s="246" t="s">
        <v>342</v>
      </c>
      <c r="M54" s="248"/>
      <c r="N54" s="1208"/>
      <c r="O54" s="1210"/>
      <c r="P54" s="246" t="s">
        <v>342</v>
      </c>
      <c r="Q54" s="248"/>
      <c r="R54" s="1208"/>
      <c r="S54" s="1210"/>
    </row>
    <row r="55" spans="2:19" hidden="1" x14ac:dyDescent="0.35">
      <c r="B55" s="1150"/>
      <c r="C55" s="1150"/>
      <c r="D55" s="130" t="s">
        <v>345</v>
      </c>
      <c r="E55" s="249"/>
      <c r="F55" s="1213"/>
      <c r="G55" s="1215"/>
      <c r="H55" s="130" t="s">
        <v>345</v>
      </c>
      <c r="I55" s="250"/>
      <c r="J55" s="1209"/>
      <c r="K55" s="1211"/>
      <c r="L55" s="130" t="s">
        <v>345</v>
      </c>
      <c r="M55" s="250"/>
      <c r="N55" s="1209"/>
      <c r="O55" s="1211"/>
      <c r="P55" s="130" t="s">
        <v>345</v>
      </c>
      <c r="Q55" s="250"/>
      <c r="R55" s="1209"/>
      <c r="S55" s="1211"/>
    </row>
    <row r="56" spans="2:19" hidden="1" x14ac:dyDescent="0.35">
      <c r="B56" s="1143" t="s">
        <v>601</v>
      </c>
      <c r="C56" s="1143" t="s">
        <v>602</v>
      </c>
      <c r="D56" s="252" t="s">
        <v>603</v>
      </c>
      <c r="E56" s="266" t="s">
        <v>604</v>
      </c>
      <c r="F56" s="1127" t="s">
        <v>347</v>
      </c>
      <c r="G56" s="1191"/>
      <c r="H56" s="252" t="s">
        <v>603</v>
      </c>
      <c r="I56" s="266" t="s">
        <v>604</v>
      </c>
      <c r="J56" s="1127" t="s">
        <v>347</v>
      </c>
      <c r="K56" s="1191"/>
      <c r="L56" s="252" t="s">
        <v>603</v>
      </c>
      <c r="M56" s="266" t="s">
        <v>604</v>
      </c>
      <c r="N56" s="1127" t="s">
        <v>347</v>
      </c>
      <c r="O56" s="1191"/>
      <c r="P56" s="252" t="s">
        <v>603</v>
      </c>
      <c r="Q56" s="266" t="s">
        <v>604</v>
      </c>
      <c r="R56" s="1127" t="s">
        <v>347</v>
      </c>
      <c r="S56" s="1191"/>
    </row>
    <row r="57" spans="2:19" hidden="1" x14ac:dyDescent="0.35">
      <c r="B57" s="1144"/>
      <c r="C57" s="1145"/>
      <c r="D57" s="267"/>
      <c r="E57" s="268"/>
      <c r="F57" s="1216"/>
      <c r="G57" s="1217"/>
      <c r="H57" s="269"/>
      <c r="I57" s="270"/>
      <c r="J57" s="1218"/>
      <c r="K57" s="1219"/>
      <c r="L57" s="269"/>
      <c r="M57" s="270"/>
      <c r="N57" s="1218"/>
      <c r="O57" s="1219"/>
      <c r="P57" s="269"/>
      <c r="Q57" s="270"/>
      <c r="R57" s="1218"/>
      <c r="S57" s="1219"/>
    </row>
    <row r="58" spans="2:19" hidden="1" x14ac:dyDescent="0.35">
      <c r="B58" s="1144"/>
      <c r="C58" s="1143" t="s">
        <v>605</v>
      </c>
      <c r="D58" s="271" t="s">
        <v>347</v>
      </c>
      <c r="E58" s="272" t="s">
        <v>589</v>
      </c>
      <c r="F58" s="252" t="s">
        <v>335</v>
      </c>
      <c r="G58" s="273" t="s">
        <v>346</v>
      </c>
      <c r="H58" s="271" t="s">
        <v>347</v>
      </c>
      <c r="I58" s="272" t="s">
        <v>589</v>
      </c>
      <c r="J58" s="252" t="s">
        <v>335</v>
      </c>
      <c r="K58" s="273" t="s">
        <v>346</v>
      </c>
      <c r="L58" s="271" t="s">
        <v>347</v>
      </c>
      <c r="M58" s="272" t="s">
        <v>589</v>
      </c>
      <c r="N58" s="252" t="s">
        <v>335</v>
      </c>
      <c r="O58" s="273" t="s">
        <v>346</v>
      </c>
      <c r="P58" s="271" t="s">
        <v>347</v>
      </c>
      <c r="Q58" s="272" t="s">
        <v>589</v>
      </c>
      <c r="R58" s="252" t="s">
        <v>335</v>
      </c>
      <c r="S58" s="273" t="s">
        <v>346</v>
      </c>
    </row>
    <row r="59" spans="2:19" hidden="1" x14ac:dyDescent="0.35">
      <c r="B59" s="1145"/>
      <c r="C59" s="1207"/>
      <c r="D59" s="274"/>
      <c r="E59" s="275"/>
      <c r="F59" s="255"/>
      <c r="G59" s="276"/>
      <c r="H59" s="277"/>
      <c r="I59" s="278"/>
      <c r="J59" s="257"/>
      <c r="K59" s="279"/>
      <c r="L59" s="277"/>
      <c r="M59" s="278"/>
      <c r="N59" s="257"/>
      <c r="O59" s="279"/>
      <c r="P59" s="277"/>
      <c r="Q59" s="278"/>
      <c r="R59" s="257"/>
      <c r="S59" s="279"/>
    </row>
    <row r="60" spans="2:19" ht="15" thickBot="1" x14ac:dyDescent="0.4">
      <c r="B60" s="128"/>
      <c r="C60" s="280"/>
      <c r="D60" s="132"/>
    </row>
    <row r="61" spans="2:19" ht="15" thickBot="1" x14ac:dyDescent="0.4">
      <c r="B61" s="128"/>
      <c r="C61" s="128"/>
      <c r="D61" s="1146" t="s">
        <v>336</v>
      </c>
      <c r="E61" s="1147"/>
      <c r="F61" s="1147"/>
      <c r="G61" s="1147"/>
      <c r="H61" s="1146" t="s">
        <v>578</v>
      </c>
      <c r="I61" s="1147"/>
      <c r="J61" s="1147"/>
      <c r="K61" s="1148"/>
      <c r="L61" s="1147" t="s">
        <v>337</v>
      </c>
      <c r="M61" s="1147"/>
      <c r="N61" s="1147"/>
      <c r="O61" s="1147"/>
      <c r="P61" s="1146" t="s">
        <v>338</v>
      </c>
      <c r="Q61" s="1147"/>
      <c r="R61" s="1147"/>
      <c r="S61" s="1148"/>
    </row>
    <row r="62" spans="2:19" ht="24.75" customHeight="1" x14ac:dyDescent="0.35">
      <c r="B62" s="1149" t="s">
        <v>606</v>
      </c>
      <c r="C62" s="1149" t="s">
        <v>607</v>
      </c>
      <c r="D62" s="1204" t="s">
        <v>608</v>
      </c>
      <c r="E62" s="1205"/>
      <c r="F62" s="1151" t="s">
        <v>335</v>
      </c>
      <c r="G62" s="1152"/>
      <c r="H62" s="1206" t="s">
        <v>608</v>
      </c>
      <c r="I62" s="1205"/>
      <c r="J62" s="1151" t="s">
        <v>335</v>
      </c>
      <c r="K62" s="1153"/>
      <c r="L62" s="1206" t="s">
        <v>608</v>
      </c>
      <c r="M62" s="1205"/>
      <c r="N62" s="1151" t="s">
        <v>335</v>
      </c>
      <c r="O62" s="1153"/>
      <c r="P62" s="1206" t="s">
        <v>608</v>
      </c>
      <c r="Q62" s="1205"/>
      <c r="R62" s="1151" t="s">
        <v>335</v>
      </c>
      <c r="S62" s="1153"/>
    </row>
    <row r="63" spans="2:19" ht="54.65" customHeight="1" x14ac:dyDescent="0.35">
      <c r="B63" s="1150"/>
      <c r="C63" s="1150"/>
      <c r="D63" s="1200">
        <v>0</v>
      </c>
      <c r="E63" s="1201"/>
      <c r="F63" s="1133" t="s">
        <v>359</v>
      </c>
      <c r="G63" s="1134"/>
      <c r="H63" s="1202">
        <v>0.5</v>
      </c>
      <c r="I63" s="1203"/>
      <c r="J63" s="1139" t="s">
        <v>359</v>
      </c>
      <c r="K63" s="1138"/>
      <c r="L63" s="1202">
        <v>0.5</v>
      </c>
      <c r="M63" s="1188"/>
      <c r="N63" s="1139" t="s">
        <v>359</v>
      </c>
      <c r="O63" s="1138"/>
      <c r="P63" s="1136"/>
      <c r="Q63" s="1188"/>
      <c r="R63" s="1139"/>
      <c r="S63" s="1138"/>
    </row>
    <row r="64" spans="2:19" ht="24" customHeight="1" x14ac:dyDescent="0.35">
      <c r="B64" s="1143" t="s">
        <v>609</v>
      </c>
      <c r="C64" s="1143" t="s">
        <v>610</v>
      </c>
      <c r="D64" s="252" t="s">
        <v>611</v>
      </c>
      <c r="E64" s="252" t="s">
        <v>612</v>
      </c>
      <c r="F64" s="1127" t="s">
        <v>348</v>
      </c>
      <c r="G64" s="1191"/>
      <c r="H64" s="281" t="s">
        <v>611</v>
      </c>
      <c r="I64" s="252" t="s">
        <v>612</v>
      </c>
      <c r="J64" s="1198" t="s">
        <v>348</v>
      </c>
      <c r="K64" s="1191"/>
      <c r="L64" s="281" t="s">
        <v>611</v>
      </c>
      <c r="M64" s="252" t="s">
        <v>612</v>
      </c>
      <c r="N64" s="1198" t="s">
        <v>348</v>
      </c>
      <c r="O64" s="1191"/>
      <c r="P64" s="281" t="s">
        <v>611</v>
      </c>
      <c r="Q64" s="252" t="s">
        <v>612</v>
      </c>
      <c r="R64" s="1198" t="s">
        <v>348</v>
      </c>
      <c r="S64" s="1191"/>
    </row>
    <row r="65" spans="2:19" ht="52.9" customHeight="1" x14ac:dyDescent="0.35">
      <c r="B65" s="1145"/>
      <c r="C65" s="1145"/>
      <c r="D65" s="267">
        <v>0</v>
      </c>
      <c r="E65" s="268">
        <v>0</v>
      </c>
      <c r="F65" s="1199" t="s">
        <v>767</v>
      </c>
      <c r="G65" s="1199"/>
      <c r="H65" s="269">
        <v>2500</v>
      </c>
      <c r="I65" s="270">
        <v>0.3</v>
      </c>
      <c r="J65" s="1196" t="s">
        <v>749</v>
      </c>
      <c r="K65" s="1197"/>
      <c r="L65" s="269">
        <v>2500</v>
      </c>
      <c r="M65" s="270">
        <v>0.57999999999999996</v>
      </c>
      <c r="N65" s="1196" t="s">
        <v>749</v>
      </c>
      <c r="O65" s="1197"/>
      <c r="P65" s="269"/>
      <c r="Q65" s="270"/>
      <c r="R65" s="1196"/>
      <c r="S65" s="1197"/>
    </row>
    <row r="66" spans="2:19" x14ac:dyDescent="0.35">
      <c r="B66" s="128"/>
      <c r="C66" s="128"/>
    </row>
    <row r="67" spans="2:19" ht="15" hidden="1" thickBot="1" x14ac:dyDescent="0.4">
      <c r="B67" s="128"/>
      <c r="C67" s="128"/>
      <c r="D67" s="1146" t="s">
        <v>336</v>
      </c>
      <c r="E67" s="1147"/>
      <c r="F67" s="1147"/>
      <c r="G67" s="1148"/>
      <c r="H67" s="1147" t="s">
        <v>578</v>
      </c>
      <c r="I67" s="1147"/>
      <c r="J67" s="1147"/>
      <c r="K67" s="1148"/>
      <c r="L67" s="1147" t="s">
        <v>578</v>
      </c>
      <c r="M67" s="1147"/>
      <c r="N67" s="1147"/>
      <c r="O67" s="1148"/>
      <c r="P67" s="1147" t="s">
        <v>578</v>
      </c>
      <c r="Q67" s="1147"/>
      <c r="R67" s="1147"/>
      <c r="S67" s="1148"/>
    </row>
    <row r="68" spans="2:19" hidden="1" x14ac:dyDescent="0.35">
      <c r="B68" s="1149" t="s">
        <v>613</v>
      </c>
      <c r="C68" s="1149" t="s">
        <v>614</v>
      </c>
      <c r="D68" s="282" t="s">
        <v>615</v>
      </c>
      <c r="E68" s="264" t="s">
        <v>616</v>
      </c>
      <c r="F68" s="1151" t="s">
        <v>617</v>
      </c>
      <c r="G68" s="1153"/>
      <c r="H68" s="282" t="s">
        <v>615</v>
      </c>
      <c r="I68" s="264" t="s">
        <v>616</v>
      </c>
      <c r="J68" s="1151" t="s">
        <v>617</v>
      </c>
      <c r="K68" s="1153"/>
      <c r="L68" s="282" t="s">
        <v>615</v>
      </c>
      <c r="M68" s="264" t="s">
        <v>616</v>
      </c>
      <c r="N68" s="1151" t="s">
        <v>617</v>
      </c>
      <c r="O68" s="1153"/>
      <c r="P68" s="282" t="s">
        <v>615</v>
      </c>
      <c r="Q68" s="264" t="s">
        <v>616</v>
      </c>
      <c r="R68" s="1151" t="s">
        <v>617</v>
      </c>
      <c r="S68" s="1153"/>
    </row>
    <row r="69" spans="2:19" hidden="1" x14ac:dyDescent="0.35">
      <c r="B69" s="1190"/>
      <c r="C69" s="1150"/>
      <c r="D69" s="283"/>
      <c r="E69" s="284"/>
      <c r="F69" s="1192"/>
      <c r="G69" s="1193"/>
      <c r="H69" s="285"/>
      <c r="I69" s="286"/>
      <c r="J69" s="1194"/>
      <c r="K69" s="1195"/>
      <c r="L69" s="285"/>
      <c r="M69" s="286"/>
      <c r="N69" s="1194"/>
      <c r="O69" s="1195"/>
      <c r="P69" s="285"/>
      <c r="Q69" s="286"/>
      <c r="R69" s="1194"/>
      <c r="S69" s="1195"/>
    </row>
    <row r="70" spans="2:19" hidden="1" x14ac:dyDescent="0.35">
      <c r="B70" s="1190"/>
      <c r="C70" s="1149" t="s">
        <v>618</v>
      </c>
      <c r="D70" s="252" t="s">
        <v>335</v>
      </c>
      <c r="E70" s="251" t="s">
        <v>619</v>
      </c>
      <c r="F70" s="1127" t="s">
        <v>620</v>
      </c>
      <c r="G70" s="1191"/>
      <c r="H70" s="252" t="s">
        <v>335</v>
      </c>
      <c r="I70" s="251" t="s">
        <v>619</v>
      </c>
      <c r="J70" s="1127" t="s">
        <v>620</v>
      </c>
      <c r="K70" s="1191"/>
      <c r="L70" s="252" t="s">
        <v>335</v>
      </c>
      <c r="M70" s="251" t="s">
        <v>619</v>
      </c>
      <c r="N70" s="1127" t="s">
        <v>620</v>
      </c>
      <c r="O70" s="1191"/>
      <c r="P70" s="252" t="s">
        <v>335</v>
      </c>
      <c r="Q70" s="251" t="s">
        <v>619</v>
      </c>
      <c r="R70" s="1127" t="s">
        <v>620</v>
      </c>
      <c r="S70" s="1191"/>
    </row>
    <row r="71" spans="2:19" hidden="1" x14ac:dyDescent="0.35">
      <c r="B71" s="1190"/>
      <c r="C71" s="1190"/>
      <c r="D71" s="255"/>
      <c r="E71" s="284"/>
      <c r="F71" s="1133"/>
      <c r="G71" s="1135"/>
      <c r="H71" s="257"/>
      <c r="I71" s="286"/>
      <c r="J71" s="1139"/>
      <c r="K71" s="1138"/>
      <c r="L71" s="257"/>
      <c r="M71" s="286"/>
      <c r="N71" s="1139"/>
      <c r="O71" s="1138"/>
      <c r="P71" s="257"/>
      <c r="Q71" s="286"/>
      <c r="R71" s="1139"/>
      <c r="S71" s="1138"/>
    </row>
    <row r="72" spans="2:19" hidden="1" x14ac:dyDescent="0.35">
      <c r="B72" s="1190"/>
      <c r="C72" s="1190"/>
      <c r="D72" s="255"/>
      <c r="E72" s="284"/>
      <c r="F72" s="1133"/>
      <c r="G72" s="1135"/>
      <c r="H72" s="257"/>
      <c r="I72" s="286"/>
      <c r="J72" s="1139"/>
      <c r="K72" s="1138"/>
      <c r="L72" s="257"/>
      <c r="M72" s="286"/>
      <c r="N72" s="1139"/>
      <c r="O72" s="1138"/>
      <c r="P72" s="257"/>
      <c r="Q72" s="286"/>
      <c r="R72" s="1139"/>
      <c r="S72" s="1138"/>
    </row>
    <row r="73" spans="2:19" hidden="1" x14ac:dyDescent="0.35">
      <c r="B73" s="1190"/>
      <c r="C73" s="1190"/>
      <c r="D73" s="255"/>
      <c r="E73" s="284"/>
      <c r="F73" s="1133"/>
      <c r="G73" s="1135"/>
      <c r="H73" s="257"/>
      <c r="I73" s="286"/>
      <c r="J73" s="1139"/>
      <c r="K73" s="1138"/>
      <c r="L73" s="257"/>
      <c r="M73" s="286"/>
      <c r="N73" s="1139"/>
      <c r="O73" s="1138"/>
      <c r="P73" s="257"/>
      <c r="Q73" s="286"/>
      <c r="R73" s="1139"/>
      <c r="S73" s="1138"/>
    </row>
    <row r="74" spans="2:19" hidden="1" x14ac:dyDescent="0.35">
      <c r="B74" s="1190"/>
      <c r="C74" s="1190"/>
      <c r="D74" s="255"/>
      <c r="E74" s="284"/>
      <c r="F74" s="1133"/>
      <c r="G74" s="1135"/>
      <c r="H74" s="257"/>
      <c r="I74" s="286"/>
      <c r="J74" s="1139"/>
      <c r="K74" s="1138"/>
      <c r="L74" s="257"/>
      <c r="M74" s="286"/>
      <c r="N74" s="1139"/>
      <c r="O74" s="1138"/>
      <c r="P74" s="257"/>
      <c r="Q74" s="286"/>
      <c r="R74" s="1139"/>
      <c r="S74" s="1138"/>
    </row>
    <row r="75" spans="2:19" hidden="1" x14ac:dyDescent="0.35">
      <c r="B75" s="1190"/>
      <c r="C75" s="1190"/>
      <c r="D75" s="255"/>
      <c r="E75" s="284"/>
      <c r="F75" s="1133"/>
      <c r="G75" s="1135"/>
      <c r="H75" s="257"/>
      <c r="I75" s="286"/>
      <c r="J75" s="1139"/>
      <c r="K75" s="1138"/>
      <c r="L75" s="257"/>
      <c r="M75" s="286"/>
      <c r="N75" s="1139"/>
      <c r="O75" s="1138"/>
      <c r="P75" s="257"/>
      <c r="Q75" s="286"/>
      <c r="R75" s="1139"/>
      <c r="S75" s="1138"/>
    </row>
    <row r="76" spans="2:19" hidden="1" x14ac:dyDescent="0.35">
      <c r="B76" s="1150"/>
      <c r="C76" s="1150"/>
      <c r="D76" s="255"/>
      <c r="E76" s="284"/>
      <c r="F76" s="1133"/>
      <c r="G76" s="1135"/>
      <c r="H76" s="257"/>
      <c r="I76" s="286"/>
      <c r="J76" s="1139"/>
      <c r="K76" s="1138"/>
      <c r="L76" s="257"/>
      <c r="M76" s="286"/>
      <c r="N76" s="1139"/>
      <c r="O76" s="1138"/>
      <c r="P76" s="257"/>
      <c r="Q76" s="286"/>
      <c r="R76" s="1139"/>
      <c r="S76" s="1138"/>
    </row>
    <row r="77" spans="2:19" hidden="1" x14ac:dyDescent="0.35">
      <c r="B77" s="1143" t="s">
        <v>621</v>
      </c>
      <c r="C77" s="1189" t="s">
        <v>622</v>
      </c>
      <c r="D77" s="266" t="s">
        <v>623</v>
      </c>
      <c r="E77" s="1127" t="s">
        <v>347</v>
      </c>
      <c r="F77" s="1128"/>
      <c r="G77" s="253" t="s">
        <v>335</v>
      </c>
      <c r="H77" s="266" t="s">
        <v>623</v>
      </c>
      <c r="I77" s="1127" t="s">
        <v>347</v>
      </c>
      <c r="J77" s="1128"/>
      <c r="K77" s="253" t="s">
        <v>335</v>
      </c>
      <c r="L77" s="266" t="s">
        <v>623</v>
      </c>
      <c r="M77" s="1127" t="s">
        <v>347</v>
      </c>
      <c r="N77" s="1128"/>
      <c r="O77" s="253" t="s">
        <v>335</v>
      </c>
      <c r="P77" s="266" t="s">
        <v>623</v>
      </c>
      <c r="Q77" s="1127" t="s">
        <v>347</v>
      </c>
      <c r="R77" s="1128"/>
      <c r="S77" s="253" t="s">
        <v>335</v>
      </c>
    </row>
    <row r="78" spans="2:19" hidden="1" x14ac:dyDescent="0.35">
      <c r="B78" s="1144"/>
      <c r="C78" s="1189"/>
      <c r="D78" s="287"/>
      <c r="E78" s="1183"/>
      <c r="F78" s="1184"/>
      <c r="G78" s="288"/>
      <c r="H78" s="289"/>
      <c r="I78" s="1185"/>
      <c r="J78" s="1186"/>
      <c r="K78" s="290"/>
      <c r="L78" s="289"/>
      <c r="M78" s="1185"/>
      <c r="N78" s="1186"/>
      <c r="O78" s="290"/>
      <c r="P78" s="289"/>
      <c r="Q78" s="1185"/>
      <c r="R78" s="1186"/>
      <c r="S78" s="290"/>
    </row>
    <row r="79" spans="2:19" hidden="1" x14ac:dyDescent="0.35">
      <c r="B79" s="1144"/>
      <c r="C79" s="1189"/>
      <c r="D79" s="287"/>
      <c r="E79" s="1183"/>
      <c r="F79" s="1184"/>
      <c r="G79" s="288"/>
      <c r="H79" s="289"/>
      <c r="I79" s="1185"/>
      <c r="J79" s="1186"/>
      <c r="K79" s="290"/>
      <c r="L79" s="289"/>
      <c r="M79" s="1185"/>
      <c r="N79" s="1186"/>
      <c r="O79" s="290"/>
      <c r="P79" s="289"/>
      <c r="Q79" s="1185"/>
      <c r="R79" s="1186"/>
      <c r="S79" s="290"/>
    </row>
    <row r="80" spans="2:19" hidden="1" x14ac:dyDescent="0.35">
      <c r="B80" s="1144"/>
      <c r="C80" s="1189"/>
      <c r="D80" s="287"/>
      <c r="E80" s="1183"/>
      <c r="F80" s="1184"/>
      <c r="G80" s="288"/>
      <c r="H80" s="289"/>
      <c r="I80" s="1185"/>
      <c r="J80" s="1186"/>
      <c r="K80" s="290"/>
      <c r="L80" s="289"/>
      <c r="M80" s="1185"/>
      <c r="N80" s="1186"/>
      <c r="O80" s="290"/>
      <c r="P80" s="289"/>
      <c r="Q80" s="1185"/>
      <c r="R80" s="1186"/>
      <c r="S80" s="290"/>
    </row>
    <row r="81" spans="2:19" hidden="1" x14ac:dyDescent="0.35">
      <c r="B81" s="1144"/>
      <c r="C81" s="1189"/>
      <c r="D81" s="287"/>
      <c r="E81" s="1183"/>
      <c r="F81" s="1184"/>
      <c r="G81" s="288"/>
      <c r="H81" s="289"/>
      <c r="I81" s="1185"/>
      <c r="J81" s="1186"/>
      <c r="K81" s="290"/>
      <c r="L81" s="289"/>
      <c r="M81" s="1185"/>
      <c r="N81" s="1186"/>
      <c r="O81" s="290"/>
      <c r="P81" s="289"/>
      <c r="Q81" s="1185"/>
      <c r="R81" s="1186"/>
      <c r="S81" s="290"/>
    </row>
    <row r="82" spans="2:19" hidden="1" x14ac:dyDescent="0.35">
      <c r="B82" s="1144"/>
      <c r="C82" s="1189"/>
      <c r="D82" s="287"/>
      <c r="E82" s="1183"/>
      <c r="F82" s="1184"/>
      <c r="G82" s="288"/>
      <c r="H82" s="289"/>
      <c r="I82" s="1185"/>
      <c r="J82" s="1186"/>
      <c r="K82" s="290"/>
      <c r="L82" s="289"/>
      <c r="M82" s="1185"/>
      <c r="N82" s="1186"/>
      <c r="O82" s="290"/>
      <c r="P82" s="289"/>
      <c r="Q82" s="1185"/>
      <c r="R82" s="1186"/>
      <c r="S82" s="290"/>
    </row>
    <row r="83" spans="2:19" hidden="1" x14ac:dyDescent="0.35">
      <c r="B83" s="1145"/>
      <c r="C83" s="1189"/>
      <c r="D83" s="287"/>
      <c r="E83" s="1183"/>
      <c r="F83" s="1184"/>
      <c r="G83" s="288"/>
      <c r="H83" s="289"/>
      <c r="I83" s="1185"/>
      <c r="J83" s="1186"/>
      <c r="K83" s="290"/>
      <c r="L83" s="289"/>
      <c r="M83" s="1185"/>
      <c r="N83" s="1186"/>
      <c r="O83" s="290"/>
      <c r="P83" s="289"/>
      <c r="Q83" s="1185"/>
      <c r="R83" s="1186"/>
      <c r="S83" s="290"/>
    </row>
    <row r="84" spans="2:19" ht="15" thickBot="1" x14ac:dyDescent="0.4">
      <c r="B84" s="128"/>
      <c r="C84" s="291"/>
      <c r="D84" s="132"/>
    </row>
    <row r="85" spans="2:19" ht="15" thickBot="1" x14ac:dyDescent="0.4">
      <c r="B85" s="128"/>
      <c r="C85" s="128"/>
      <c r="D85" s="1146" t="s">
        <v>336</v>
      </c>
      <c r="E85" s="1147"/>
      <c r="F85" s="1147"/>
      <c r="G85" s="1148"/>
      <c r="H85" s="1159" t="s">
        <v>336</v>
      </c>
      <c r="I85" s="1160"/>
      <c r="J85" s="1160"/>
      <c r="K85" s="1161"/>
      <c r="L85" s="1147" t="s">
        <v>337</v>
      </c>
      <c r="M85" s="1147"/>
      <c r="N85" s="1147"/>
      <c r="O85" s="1147"/>
      <c r="P85" s="1180" t="s">
        <v>336</v>
      </c>
      <c r="Q85" s="1160"/>
      <c r="R85" s="1160"/>
      <c r="S85" s="1161"/>
    </row>
    <row r="86" spans="2:19" x14ac:dyDescent="0.35">
      <c r="B86" s="1149" t="s">
        <v>624</v>
      </c>
      <c r="C86" s="1149" t="s">
        <v>625</v>
      </c>
      <c r="D86" s="1151" t="s">
        <v>349</v>
      </c>
      <c r="E86" s="1181"/>
      <c r="F86" s="264" t="s">
        <v>335</v>
      </c>
      <c r="G86" s="292" t="s">
        <v>347</v>
      </c>
      <c r="H86" s="1182" t="s">
        <v>349</v>
      </c>
      <c r="I86" s="1181"/>
      <c r="J86" s="264" t="s">
        <v>335</v>
      </c>
      <c r="K86" s="292" t="s">
        <v>347</v>
      </c>
      <c r="L86" s="1182" t="s">
        <v>349</v>
      </c>
      <c r="M86" s="1181"/>
      <c r="N86" s="264" t="s">
        <v>335</v>
      </c>
      <c r="O86" s="292" t="s">
        <v>347</v>
      </c>
      <c r="P86" s="1182" t="s">
        <v>349</v>
      </c>
      <c r="Q86" s="1181"/>
      <c r="R86" s="264" t="s">
        <v>335</v>
      </c>
      <c r="S86" s="292" t="s">
        <v>347</v>
      </c>
    </row>
    <row r="87" spans="2:19" ht="49.9" customHeight="1" x14ac:dyDescent="0.35">
      <c r="B87" s="1150"/>
      <c r="C87" s="1150"/>
      <c r="D87" s="1133" t="s">
        <v>765</v>
      </c>
      <c r="E87" s="1187"/>
      <c r="F87" s="318" t="s">
        <v>359</v>
      </c>
      <c r="G87" s="316" t="s">
        <v>664</v>
      </c>
      <c r="H87" s="1136" t="s">
        <v>362</v>
      </c>
      <c r="I87" s="1188"/>
      <c r="J87" s="339" t="s">
        <v>359</v>
      </c>
      <c r="K87" s="335" t="s">
        <v>664</v>
      </c>
      <c r="L87" s="1136" t="s">
        <v>362</v>
      </c>
      <c r="M87" s="1188"/>
      <c r="N87" s="285" t="s">
        <v>359</v>
      </c>
      <c r="O87" s="335" t="s">
        <v>664</v>
      </c>
      <c r="P87" s="293"/>
      <c r="Q87" s="294"/>
      <c r="R87" s="285"/>
      <c r="S87" s="295"/>
    </row>
    <row r="88" spans="2:19" ht="24" x14ac:dyDescent="0.35">
      <c r="B88" s="1178" t="s">
        <v>626</v>
      </c>
      <c r="C88" s="1143" t="s">
        <v>627</v>
      </c>
      <c r="D88" s="252" t="s">
        <v>350</v>
      </c>
      <c r="E88" s="252" t="s">
        <v>351</v>
      </c>
      <c r="F88" s="266" t="s">
        <v>352</v>
      </c>
      <c r="G88" s="253" t="s">
        <v>353</v>
      </c>
      <c r="H88" s="252" t="s">
        <v>350</v>
      </c>
      <c r="I88" s="252" t="s">
        <v>351</v>
      </c>
      <c r="J88" s="266" t="s">
        <v>352</v>
      </c>
      <c r="K88" s="253" t="s">
        <v>353</v>
      </c>
      <c r="L88" s="252" t="s">
        <v>350</v>
      </c>
      <c r="M88" s="252" t="s">
        <v>351</v>
      </c>
      <c r="N88" s="266" t="s">
        <v>352</v>
      </c>
      <c r="O88" s="253" t="s">
        <v>353</v>
      </c>
      <c r="P88" s="252" t="s">
        <v>350</v>
      </c>
      <c r="Q88" s="252" t="s">
        <v>351</v>
      </c>
      <c r="R88" s="266" t="s">
        <v>352</v>
      </c>
      <c r="S88" s="253" t="s">
        <v>353</v>
      </c>
    </row>
    <row r="89" spans="2:19" x14ac:dyDescent="0.35">
      <c r="B89" s="1178"/>
      <c r="C89" s="1144"/>
      <c r="D89" s="1171" t="s">
        <v>368</v>
      </c>
      <c r="E89" s="1179">
        <v>74480</v>
      </c>
      <c r="F89" s="1171" t="s">
        <v>366</v>
      </c>
      <c r="G89" s="1175" t="s">
        <v>765</v>
      </c>
      <c r="H89" s="1162" t="s">
        <v>368</v>
      </c>
      <c r="I89" s="1177">
        <v>74480</v>
      </c>
      <c r="J89" s="1162" t="s">
        <v>366</v>
      </c>
      <c r="K89" s="1164" t="s">
        <v>362</v>
      </c>
      <c r="L89" s="1162" t="s">
        <v>368</v>
      </c>
      <c r="M89" s="1162"/>
      <c r="N89" s="1162"/>
      <c r="O89" s="1164"/>
      <c r="P89" s="1162"/>
      <c r="Q89" s="1162"/>
      <c r="R89" s="1162"/>
      <c r="S89" s="1164"/>
    </row>
    <row r="90" spans="2:19" x14ac:dyDescent="0.35">
      <c r="B90" s="1178"/>
      <c r="C90" s="1144"/>
      <c r="D90" s="1172"/>
      <c r="E90" s="1174"/>
      <c r="F90" s="1172"/>
      <c r="G90" s="1176"/>
      <c r="H90" s="1163"/>
      <c r="I90" s="1163"/>
      <c r="J90" s="1163"/>
      <c r="K90" s="1165"/>
      <c r="L90" s="1163"/>
      <c r="M90" s="1163"/>
      <c r="N90" s="1163"/>
      <c r="O90" s="1165"/>
      <c r="P90" s="1163"/>
      <c r="Q90" s="1163"/>
      <c r="R90" s="1163"/>
      <c r="S90" s="1165"/>
    </row>
    <row r="91" spans="2:19" ht="24" x14ac:dyDescent="0.35">
      <c r="B91" s="1178"/>
      <c r="C91" s="1144"/>
      <c r="D91" s="252" t="s">
        <v>350</v>
      </c>
      <c r="E91" s="252" t="s">
        <v>351</v>
      </c>
      <c r="F91" s="266" t="s">
        <v>352</v>
      </c>
      <c r="G91" s="253" t="s">
        <v>353</v>
      </c>
      <c r="H91" s="252" t="s">
        <v>350</v>
      </c>
      <c r="I91" s="252" t="s">
        <v>351</v>
      </c>
      <c r="J91" s="266" t="s">
        <v>352</v>
      </c>
      <c r="K91" s="253" t="s">
        <v>353</v>
      </c>
      <c r="L91" s="252" t="s">
        <v>350</v>
      </c>
      <c r="M91" s="252" t="s">
        <v>351</v>
      </c>
      <c r="N91" s="266" t="s">
        <v>352</v>
      </c>
      <c r="O91" s="253" t="s">
        <v>353</v>
      </c>
      <c r="P91" s="252" t="s">
        <v>350</v>
      </c>
      <c r="Q91" s="252" t="s">
        <v>351</v>
      </c>
      <c r="R91" s="266" t="s">
        <v>352</v>
      </c>
      <c r="S91" s="253" t="s">
        <v>353</v>
      </c>
    </row>
    <row r="92" spans="2:19" x14ac:dyDescent="0.35">
      <c r="B92" s="1178"/>
      <c r="C92" s="1144"/>
      <c r="D92" s="1171" t="s">
        <v>370</v>
      </c>
      <c r="E92" s="1179">
        <v>248810</v>
      </c>
      <c r="F92" s="1171" t="s">
        <v>366</v>
      </c>
      <c r="G92" s="1175" t="s">
        <v>759</v>
      </c>
      <c r="H92" s="1162" t="s">
        <v>370</v>
      </c>
      <c r="I92" s="1177">
        <v>386612</v>
      </c>
      <c r="J92" s="1162" t="s">
        <v>366</v>
      </c>
      <c r="K92" s="1164" t="s">
        <v>744</v>
      </c>
      <c r="L92" s="1162" t="s">
        <v>370</v>
      </c>
      <c r="M92" s="1177">
        <v>405513</v>
      </c>
      <c r="N92" s="1162" t="s">
        <v>366</v>
      </c>
      <c r="O92" s="1164" t="s">
        <v>744</v>
      </c>
      <c r="P92" s="1162"/>
      <c r="Q92" s="1162"/>
      <c r="R92" s="1162"/>
      <c r="S92" s="1164"/>
    </row>
    <row r="93" spans="2:19" x14ac:dyDescent="0.35">
      <c r="B93" s="1178"/>
      <c r="C93" s="1144"/>
      <c r="D93" s="1172"/>
      <c r="E93" s="1174"/>
      <c r="F93" s="1172"/>
      <c r="G93" s="1176"/>
      <c r="H93" s="1163"/>
      <c r="I93" s="1163"/>
      <c r="J93" s="1163"/>
      <c r="K93" s="1165"/>
      <c r="L93" s="1163"/>
      <c r="M93" s="1163"/>
      <c r="N93" s="1163"/>
      <c r="O93" s="1165"/>
      <c r="P93" s="1163"/>
      <c r="Q93" s="1163"/>
      <c r="R93" s="1163"/>
      <c r="S93" s="1165"/>
    </row>
    <row r="94" spans="2:19" ht="24" x14ac:dyDescent="0.35">
      <c r="B94" s="1178"/>
      <c r="C94" s="1144"/>
      <c r="D94" s="252" t="s">
        <v>350</v>
      </c>
      <c r="E94" s="252" t="s">
        <v>351</v>
      </c>
      <c r="F94" s="266" t="s">
        <v>352</v>
      </c>
      <c r="G94" s="253" t="s">
        <v>353</v>
      </c>
      <c r="H94" s="252" t="s">
        <v>350</v>
      </c>
      <c r="I94" s="252" t="s">
        <v>351</v>
      </c>
      <c r="J94" s="266" t="s">
        <v>352</v>
      </c>
      <c r="K94" s="253" t="s">
        <v>353</v>
      </c>
      <c r="L94" s="252" t="s">
        <v>350</v>
      </c>
      <c r="M94" s="252" t="s">
        <v>351</v>
      </c>
      <c r="N94" s="266" t="s">
        <v>352</v>
      </c>
      <c r="O94" s="253" t="s">
        <v>353</v>
      </c>
      <c r="P94" s="252" t="s">
        <v>350</v>
      </c>
      <c r="Q94" s="252" t="s">
        <v>351</v>
      </c>
      <c r="R94" s="266" t="s">
        <v>352</v>
      </c>
      <c r="S94" s="253" t="s">
        <v>353</v>
      </c>
    </row>
    <row r="95" spans="2:19" x14ac:dyDescent="0.35">
      <c r="B95" s="1178"/>
      <c r="C95" s="1144"/>
      <c r="D95" s="1171" t="s">
        <v>369</v>
      </c>
      <c r="E95" s="1173">
        <v>386</v>
      </c>
      <c r="F95" s="1171" t="s">
        <v>367</v>
      </c>
      <c r="G95" s="1175" t="s">
        <v>765</v>
      </c>
      <c r="H95" s="1162" t="s">
        <v>369</v>
      </c>
      <c r="I95" s="1162">
        <v>386</v>
      </c>
      <c r="J95" s="1162" t="s">
        <v>367</v>
      </c>
      <c r="K95" s="1164" t="s">
        <v>362</v>
      </c>
      <c r="L95" s="1162" t="s">
        <v>369</v>
      </c>
      <c r="M95" s="1162"/>
      <c r="N95" s="1162"/>
      <c r="O95" s="1164"/>
      <c r="P95" s="1162"/>
      <c r="Q95" s="1162"/>
      <c r="R95" s="1162"/>
      <c r="S95" s="1164"/>
    </row>
    <row r="96" spans="2:19" x14ac:dyDescent="0.35">
      <c r="B96" s="1178"/>
      <c r="C96" s="1144"/>
      <c r="D96" s="1172"/>
      <c r="E96" s="1174"/>
      <c r="F96" s="1172"/>
      <c r="G96" s="1176"/>
      <c r="H96" s="1163"/>
      <c r="I96" s="1163"/>
      <c r="J96" s="1163"/>
      <c r="K96" s="1165"/>
      <c r="L96" s="1163"/>
      <c r="M96" s="1163"/>
      <c r="N96" s="1163"/>
      <c r="O96" s="1165"/>
      <c r="P96" s="1163"/>
      <c r="Q96" s="1163"/>
      <c r="R96" s="1163"/>
      <c r="S96" s="1165"/>
    </row>
    <row r="97" spans="2:19" ht="24" x14ac:dyDescent="0.35">
      <c r="B97" s="1178"/>
      <c r="C97" s="1144"/>
      <c r="D97" s="252" t="s">
        <v>350</v>
      </c>
      <c r="E97" s="252" t="s">
        <v>351</v>
      </c>
      <c r="F97" s="266" t="s">
        <v>352</v>
      </c>
      <c r="G97" s="253" t="s">
        <v>353</v>
      </c>
      <c r="H97" s="252" t="s">
        <v>350</v>
      </c>
      <c r="I97" s="252" t="s">
        <v>351</v>
      </c>
      <c r="J97" s="266" t="s">
        <v>352</v>
      </c>
      <c r="K97" s="253" t="s">
        <v>353</v>
      </c>
      <c r="L97" s="252" t="s">
        <v>350</v>
      </c>
      <c r="M97" s="252" t="s">
        <v>351</v>
      </c>
      <c r="N97" s="266" t="s">
        <v>352</v>
      </c>
      <c r="O97" s="253" t="s">
        <v>353</v>
      </c>
      <c r="P97" s="252" t="s">
        <v>350</v>
      </c>
      <c r="Q97" s="252" t="s">
        <v>351</v>
      </c>
      <c r="R97" s="266" t="s">
        <v>352</v>
      </c>
      <c r="S97" s="253" t="s">
        <v>353</v>
      </c>
    </row>
    <row r="98" spans="2:19" x14ac:dyDescent="0.35">
      <c r="B98" s="1178"/>
      <c r="C98" s="1144"/>
      <c r="D98" s="1171"/>
      <c r="E98" s="1173"/>
      <c r="F98" s="1171"/>
      <c r="G98" s="1175"/>
      <c r="H98" s="1162"/>
      <c r="I98" s="1162"/>
      <c r="J98" s="1162"/>
      <c r="K98" s="1164"/>
      <c r="L98" s="1162"/>
      <c r="M98" s="1162"/>
      <c r="N98" s="1162"/>
      <c r="O98" s="1164"/>
      <c r="P98" s="1162"/>
      <c r="Q98" s="1162"/>
      <c r="R98" s="1162"/>
      <c r="S98" s="1164"/>
    </row>
    <row r="99" spans="2:19" x14ac:dyDescent="0.35">
      <c r="B99" s="1178"/>
      <c r="C99" s="1145"/>
      <c r="D99" s="1172"/>
      <c r="E99" s="1174"/>
      <c r="F99" s="1172"/>
      <c r="G99" s="1176"/>
      <c r="H99" s="1163"/>
      <c r="I99" s="1163"/>
      <c r="J99" s="1163"/>
      <c r="K99" s="1165"/>
      <c r="L99" s="1163"/>
      <c r="M99" s="1163"/>
      <c r="N99" s="1163"/>
      <c r="O99" s="1165"/>
      <c r="P99" s="1163"/>
      <c r="Q99" s="1163"/>
      <c r="R99" s="1163"/>
      <c r="S99" s="1165"/>
    </row>
    <row r="100" spans="2:19" ht="15" thickBot="1" x14ac:dyDescent="0.4">
      <c r="B100" s="128"/>
      <c r="C100" s="128"/>
    </row>
    <row r="101" spans="2:19" ht="15" thickBot="1" x14ac:dyDescent="0.4">
      <c r="B101" s="128"/>
      <c r="C101" s="128"/>
      <c r="D101" s="1146" t="s">
        <v>336</v>
      </c>
      <c r="E101" s="1147"/>
      <c r="F101" s="1147"/>
      <c r="G101" s="1148"/>
      <c r="H101" s="1159" t="s">
        <v>628</v>
      </c>
      <c r="I101" s="1160"/>
      <c r="J101" s="1160"/>
      <c r="K101" s="1161"/>
      <c r="L101" s="1159" t="s">
        <v>337</v>
      </c>
      <c r="M101" s="1160"/>
      <c r="N101" s="1160"/>
      <c r="O101" s="1161"/>
      <c r="P101" s="1159" t="s">
        <v>338</v>
      </c>
      <c r="Q101" s="1160"/>
      <c r="R101" s="1160"/>
      <c r="S101" s="1161"/>
    </row>
    <row r="102" spans="2:19" x14ac:dyDescent="0.35">
      <c r="B102" s="1166" t="s">
        <v>629</v>
      </c>
      <c r="C102" s="1149" t="s">
        <v>630</v>
      </c>
      <c r="D102" s="296" t="s">
        <v>354</v>
      </c>
      <c r="E102" s="297" t="s">
        <v>355</v>
      </c>
      <c r="F102" s="1151" t="s">
        <v>356</v>
      </c>
      <c r="G102" s="1153"/>
      <c r="H102" s="296" t="s">
        <v>354</v>
      </c>
      <c r="I102" s="297" t="s">
        <v>355</v>
      </c>
      <c r="J102" s="1151" t="s">
        <v>356</v>
      </c>
      <c r="K102" s="1153"/>
      <c r="L102" s="296" t="s">
        <v>354</v>
      </c>
      <c r="M102" s="297" t="s">
        <v>355</v>
      </c>
      <c r="N102" s="1151" t="s">
        <v>356</v>
      </c>
      <c r="O102" s="1153"/>
      <c r="P102" s="296" t="s">
        <v>354</v>
      </c>
      <c r="Q102" s="297" t="s">
        <v>355</v>
      </c>
      <c r="R102" s="1151" t="s">
        <v>356</v>
      </c>
      <c r="S102" s="1153"/>
    </row>
    <row r="103" spans="2:19" ht="29.5" customHeight="1" x14ac:dyDescent="0.35">
      <c r="B103" s="1167"/>
      <c r="C103" s="1150"/>
      <c r="D103" s="325">
        <v>0</v>
      </c>
      <c r="E103" s="298">
        <v>0</v>
      </c>
      <c r="F103" s="1133" t="s">
        <v>360</v>
      </c>
      <c r="G103" s="1135"/>
      <c r="H103" s="337">
        <v>2500</v>
      </c>
      <c r="I103" s="300">
        <v>0.26</v>
      </c>
      <c r="J103" s="1169" t="s">
        <v>724</v>
      </c>
      <c r="K103" s="1170"/>
      <c r="L103" s="337">
        <v>2500</v>
      </c>
      <c r="M103" s="300">
        <v>0.57999999999999996</v>
      </c>
      <c r="N103" s="1169" t="s">
        <v>729</v>
      </c>
      <c r="O103" s="1170"/>
      <c r="P103" s="299"/>
      <c r="Q103" s="300"/>
      <c r="R103" s="1169"/>
      <c r="S103" s="1170"/>
    </row>
    <row r="104" spans="2:19" ht="24" x14ac:dyDescent="0.35">
      <c r="B104" s="1167"/>
      <c r="C104" s="1166" t="s">
        <v>631</v>
      </c>
      <c r="D104" s="301" t="s">
        <v>354</v>
      </c>
      <c r="E104" s="252" t="s">
        <v>355</v>
      </c>
      <c r="F104" s="252" t="s">
        <v>632</v>
      </c>
      <c r="G104" s="273" t="s">
        <v>357</v>
      </c>
      <c r="H104" s="301" t="s">
        <v>354</v>
      </c>
      <c r="I104" s="252" t="s">
        <v>355</v>
      </c>
      <c r="J104" s="252" t="s">
        <v>632</v>
      </c>
      <c r="K104" s="273" t="s">
        <v>357</v>
      </c>
      <c r="L104" s="301" t="s">
        <v>354</v>
      </c>
      <c r="M104" s="252" t="s">
        <v>355</v>
      </c>
      <c r="N104" s="252" t="s">
        <v>632</v>
      </c>
      <c r="O104" s="273" t="s">
        <v>357</v>
      </c>
      <c r="P104" s="301" t="s">
        <v>354</v>
      </c>
      <c r="Q104" s="252" t="s">
        <v>355</v>
      </c>
      <c r="R104" s="252" t="s">
        <v>632</v>
      </c>
      <c r="S104" s="273" t="s">
        <v>357</v>
      </c>
    </row>
    <row r="105" spans="2:19" x14ac:dyDescent="0.35">
      <c r="B105" s="1167"/>
      <c r="C105" s="1167"/>
      <c r="D105" s="314">
        <v>0</v>
      </c>
      <c r="E105" s="268">
        <v>0</v>
      </c>
      <c r="F105" s="315" t="s">
        <v>803</v>
      </c>
      <c r="G105" s="316" t="s">
        <v>678</v>
      </c>
      <c r="H105" s="336">
        <v>600</v>
      </c>
      <c r="I105" s="270">
        <v>0.05</v>
      </c>
      <c r="J105" s="338" t="s">
        <v>808</v>
      </c>
      <c r="K105" s="335" t="s">
        <v>678</v>
      </c>
      <c r="L105" s="299"/>
      <c r="M105" s="270"/>
      <c r="N105" s="286"/>
      <c r="O105" s="295"/>
      <c r="P105" s="299"/>
      <c r="Q105" s="270"/>
      <c r="R105" s="286"/>
      <c r="S105" s="295"/>
    </row>
    <row r="106" spans="2:19" ht="24" x14ac:dyDescent="0.35">
      <c r="B106" s="1167"/>
      <c r="C106" s="1167"/>
      <c r="D106" s="301" t="s">
        <v>354</v>
      </c>
      <c r="E106" s="252" t="s">
        <v>355</v>
      </c>
      <c r="F106" s="252" t="s">
        <v>632</v>
      </c>
      <c r="G106" s="273" t="s">
        <v>357</v>
      </c>
      <c r="H106" s="301" t="s">
        <v>354</v>
      </c>
      <c r="I106" s="252" t="s">
        <v>355</v>
      </c>
      <c r="J106" s="252" t="s">
        <v>632</v>
      </c>
      <c r="K106" s="273" t="s">
        <v>357</v>
      </c>
      <c r="L106" s="301" t="s">
        <v>354</v>
      </c>
      <c r="M106" s="252" t="s">
        <v>355</v>
      </c>
      <c r="N106" s="252" t="s">
        <v>632</v>
      </c>
      <c r="O106" s="273" t="s">
        <v>357</v>
      </c>
      <c r="P106" s="301" t="s">
        <v>354</v>
      </c>
      <c r="Q106" s="252" t="s">
        <v>355</v>
      </c>
      <c r="R106" s="252" t="s">
        <v>632</v>
      </c>
      <c r="S106" s="273" t="s">
        <v>357</v>
      </c>
    </row>
    <row r="107" spans="2:19" x14ac:dyDescent="0.35">
      <c r="B107" s="1167"/>
      <c r="C107" s="1167"/>
      <c r="D107" s="314">
        <v>0</v>
      </c>
      <c r="E107" s="268">
        <v>0</v>
      </c>
      <c r="F107" s="315" t="s">
        <v>803</v>
      </c>
      <c r="G107" s="316" t="s">
        <v>732</v>
      </c>
      <c r="H107" s="336">
        <v>500</v>
      </c>
      <c r="I107" s="270">
        <v>0.05</v>
      </c>
      <c r="J107" s="338" t="s">
        <v>808</v>
      </c>
      <c r="K107" s="335" t="s">
        <v>732</v>
      </c>
      <c r="L107" s="336">
        <v>30</v>
      </c>
      <c r="M107" s="270">
        <v>0.93</v>
      </c>
      <c r="N107" s="537" t="s">
        <v>808</v>
      </c>
      <c r="O107" s="335" t="s">
        <v>732</v>
      </c>
      <c r="P107" s="299"/>
      <c r="Q107" s="270"/>
      <c r="R107" s="286"/>
      <c r="S107" s="295"/>
    </row>
    <row r="108" spans="2:19" ht="24" x14ac:dyDescent="0.35">
      <c r="B108" s="1167"/>
      <c r="C108" s="1167"/>
      <c r="D108" s="301" t="s">
        <v>354</v>
      </c>
      <c r="E108" s="252" t="s">
        <v>355</v>
      </c>
      <c r="F108" s="252" t="s">
        <v>632</v>
      </c>
      <c r="G108" s="273" t="s">
        <v>357</v>
      </c>
      <c r="H108" s="301" t="s">
        <v>354</v>
      </c>
      <c r="I108" s="252" t="s">
        <v>355</v>
      </c>
      <c r="J108" s="252" t="s">
        <v>632</v>
      </c>
      <c r="K108" s="273" t="s">
        <v>357</v>
      </c>
      <c r="L108" s="301" t="s">
        <v>354</v>
      </c>
      <c r="M108" s="252" t="s">
        <v>355</v>
      </c>
      <c r="N108" s="252" t="s">
        <v>632</v>
      </c>
      <c r="O108" s="273" t="s">
        <v>357</v>
      </c>
      <c r="P108" s="301" t="s">
        <v>354</v>
      </c>
      <c r="Q108" s="252" t="s">
        <v>355</v>
      </c>
      <c r="R108" s="252" t="s">
        <v>632</v>
      </c>
      <c r="S108" s="273" t="s">
        <v>357</v>
      </c>
    </row>
    <row r="109" spans="2:19" x14ac:dyDescent="0.35">
      <c r="B109" s="1167"/>
      <c r="C109" s="1167"/>
      <c r="D109" s="314">
        <v>0</v>
      </c>
      <c r="E109" s="268">
        <v>0</v>
      </c>
      <c r="F109" s="315" t="s">
        <v>803</v>
      </c>
      <c r="G109" s="316" t="s">
        <v>698</v>
      </c>
      <c r="H109" s="336">
        <v>500</v>
      </c>
      <c r="I109" s="270">
        <v>0.1</v>
      </c>
      <c r="J109" s="338" t="s">
        <v>808</v>
      </c>
      <c r="K109" s="335" t="s">
        <v>698</v>
      </c>
      <c r="L109" s="299"/>
      <c r="M109" s="270"/>
      <c r="N109" s="286"/>
      <c r="O109" s="295"/>
      <c r="P109" s="299"/>
      <c r="Q109" s="270"/>
      <c r="R109" s="286"/>
      <c r="S109" s="295"/>
    </row>
    <row r="110" spans="2:19" ht="24" x14ac:dyDescent="0.35">
      <c r="B110" s="1167"/>
      <c r="C110" s="1167"/>
      <c r="D110" s="301" t="s">
        <v>354</v>
      </c>
      <c r="E110" s="252" t="s">
        <v>355</v>
      </c>
      <c r="F110" s="252" t="s">
        <v>632</v>
      </c>
      <c r="G110" s="273" t="s">
        <v>357</v>
      </c>
      <c r="H110" s="301" t="s">
        <v>354</v>
      </c>
      <c r="I110" s="252" t="s">
        <v>355</v>
      </c>
      <c r="J110" s="252" t="s">
        <v>632</v>
      </c>
      <c r="K110" s="273" t="s">
        <v>357</v>
      </c>
      <c r="L110" s="301" t="s">
        <v>354</v>
      </c>
      <c r="M110" s="252" t="s">
        <v>355</v>
      </c>
      <c r="N110" s="252" t="s">
        <v>632</v>
      </c>
      <c r="O110" s="273" t="s">
        <v>357</v>
      </c>
      <c r="P110" s="301" t="s">
        <v>354</v>
      </c>
      <c r="Q110" s="252" t="s">
        <v>355</v>
      </c>
      <c r="R110" s="252" t="s">
        <v>632</v>
      </c>
      <c r="S110" s="273" t="s">
        <v>357</v>
      </c>
    </row>
    <row r="111" spans="2:19" x14ac:dyDescent="0.35">
      <c r="B111" s="1168"/>
      <c r="C111" s="1168"/>
      <c r="D111" s="314">
        <v>0</v>
      </c>
      <c r="E111" s="268">
        <v>0</v>
      </c>
      <c r="F111" s="315" t="s">
        <v>803</v>
      </c>
      <c r="G111" s="316" t="s">
        <v>714</v>
      </c>
      <c r="H111" s="336">
        <v>400</v>
      </c>
      <c r="I111" s="270">
        <v>0.05</v>
      </c>
      <c r="J111" s="338" t="s">
        <v>808</v>
      </c>
      <c r="K111" s="335" t="s">
        <v>714</v>
      </c>
      <c r="L111" s="336">
        <v>30</v>
      </c>
      <c r="M111" s="270">
        <v>0.17</v>
      </c>
      <c r="N111" s="537" t="s">
        <v>808</v>
      </c>
      <c r="O111" s="335" t="s">
        <v>723</v>
      </c>
      <c r="P111" s="299"/>
      <c r="Q111" s="270"/>
      <c r="R111" s="286"/>
      <c r="S111" s="295"/>
    </row>
    <row r="112" spans="2:19" x14ac:dyDescent="0.35">
      <c r="B112" s="1154" t="s">
        <v>633</v>
      </c>
      <c r="C112" s="1157" t="s">
        <v>634</v>
      </c>
      <c r="D112" s="302" t="s">
        <v>635</v>
      </c>
      <c r="E112" s="302" t="s">
        <v>636</v>
      </c>
      <c r="F112" s="302" t="s">
        <v>335</v>
      </c>
      <c r="G112" s="303" t="s">
        <v>637</v>
      </c>
      <c r="H112" s="304" t="s">
        <v>635</v>
      </c>
      <c r="I112" s="302" t="s">
        <v>636</v>
      </c>
      <c r="J112" s="302" t="s">
        <v>335</v>
      </c>
      <c r="K112" s="303" t="s">
        <v>637</v>
      </c>
      <c r="L112" s="302" t="s">
        <v>635</v>
      </c>
      <c r="M112" s="302" t="s">
        <v>636</v>
      </c>
      <c r="N112" s="302" t="s">
        <v>335</v>
      </c>
      <c r="O112" s="303" t="s">
        <v>637</v>
      </c>
      <c r="P112" s="302" t="s">
        <v>635</v>
      </c>
      <c r="Q112" s="302" t="s">
        <v>636</v>
      </c>
      <c r="R112" s="302" t="s">
        <v>335</v>
      </c>
      <c r="S112" s="303" t="s">
        <v>637</v>
      </c>
    </row>
    <row r="113" spans="2:19" ht="34.9" customHeight="1" x14ac:dyDescent="0.35">
      <c r="B113" s="1155"/>
      <c r="C113" s="1158"/>
      <c r="D113" s="267">
        <v>0</v>
      </c>
      <c r="E113" s="267" t="s">
        <v>679</v>
      </c>
      <c r="F113" s="267" t="s">
        <v>359</v>
      </c>
      <c r="G113" s="267" t="s">
        <v>793</v>
      </c>
      <c r="H113" s="289">
        <v>6</v>
      </c>
      <c r="I113" s="269" t="s">
        <v>679</v>
      </c>
      <c r="J113" s="269" t="s">
        <v>359</v>
      </c>
      <c r="K113" s="290" t="s">
        <v>793</v>
      </c>
      <c r="L113" s="269"/>
      <c r="M113" s="269"/>
      <c r="N113" s="269"/>
      <c r="O113" s="290"/>
      <c r="P113" s="269"/>
      <c r="Q113" s="269"/>
      <c r="R113" s="269"/>
      <c r="S113" s="290"/>
    </row>
    <row r="114" spans="2:19" ht="24" x14ac:dyDescent="0.35">
      <c r="B114" s="1155"/>
      <c r="C114" s="1154" t="s">
        <v>638</v>
      </c>
      <c r="D114" s="252" t="s">
        <v>639</v>
      </c>
      <c r="E114" s="1127" t="s">
        <v>640</v>
      </c>
      <c r="F114" s="1128"/>
      <c r="G114" s="253" t="s">
        <v>641</v>
      </c>
      <c r="H114" s="252" t="s">
        <v>639</v>
      </c>
      <c r="I114" s="1127" t="s">
        <v>640</v>
      </c>
      <c r="J114" s="1128"/>
      <c r="K114" s="253" t="s">
        <v>641</v>
      </c>
      <c r="L114" s="252" t="s">
        <v>639</v>
      </c>
      <c r="M114" s="1127" t="s">
        <v>640</v>
      </c>
      <c r="N114" s="1128"/>
      <c r="O114" s="253" t="s">
        <v>641</v>
      </c>
      <c r="P114" s="252" t="s">
        <v>639</v>
      </c>
      <c r="Q114" s="252" t="s">
        <v>640</v>
      </c>
      <c r="R114" s="1127" t="s">
        <v>640</v>
      </c>
      <c r="S114" s="1128"/>
    </row>
    <row r="115" spans="2:19" x14ac:dyDescent="0.35">
      <c r="B115" s="1155"/>
      <c r="C115" s="1155"/>
      <c r="D115" s="305">
        <v>0</v>
      </c>
      <c r="E115" s="1129" t="s">
        <v>678</v>
      </c>
      <c r="F115" s="1130"/>
      <c r="G115" s="347">
        <v>0</v>
      </c>
      <c r="H115" s="306">
        <v>66792</v>
      </c>
      <c r="I115" s="1131" t="s">
        <v>678</v>
      </c>
      <c r="J115" s="1132"/>
      <c r="K115" s="543">
        <v>4176.74</v>
      </c>
      <c r="L115" s="306"/>
      <c r="M115" s="1131"/>
      <c r="N115" s="1132"/>
      <c r="O115" s="259"/>
      <c r="P115" s="306"/>
      <c r="Q115" s="257"/>
      <c r="R115" s="1131"/>
      <c r="S115" s="1132"/>
    </row>
    <row r="116" spans="2:19" ht="24" x14ac:dyDescent="0.35">
      <c r="B116" s="1155"/>
      <c r="C116" s="1155"/>
      <c r="D116" s="252" t="s">
        <v>639</v>
      </c>
      <c r="E116" s="1127" t="s">
        <v>640</v>
      </c>
      <c r="F116" s="1128"/>
      <c r="G116" s="253" t="s">
        <v>641</v>
      </c>
      <c r="H116" s="252" t="s">
        <v>639</v>
      </c>
      <c r="I116" s="1127" t="s">
        <v>640</v>
      </c>
      <c r="J116" s="1128"/>
      <c r="K116" s="253" t="s">
        <v>641</v>
      </c>
      <c r="L116" s="252" t="s">
        <v>639</v>
      </c>
      <c r="M116" s="1127" t="s">
        <v>640</v>
      </c>
      <c r="N116" s="1128"/>
      <c r="O116" s="253" t="s">
        <v>641</v>
      </c>
      <c r="P116" s="252" t="s">
        <v>639</v>
      </c>
      <c r="Q116" s="252" t="s">
        <v>640</v>
      </c>
      <c r="R116" s="1127" t="s">
        <v>640</v>
      </c>
      <c r="S116" s="1128"/>
    </row>
    <row r="117" spans="2:19" x14ac:dyDescent="0.35">
      <c r="B117" s="1155"/>
      <c r="C117" s="1155"/>
      <c r="D117" s="305">
        <v>0</v>
      </c>
      <c r="E117" s="1129" t="s">
        <v>732</v>
      </c>
      <c r="F117" s="1130"/>
      <c r="G117" s="347">
        <v>0</v>
      </c>
      <c r="H117" s="306">
        <v>66792</v>
      </c>
      <c r="I117" s="1131" t="s">
        <v>732</v>
      </c>
      <c r="J117" s="1132"/>
      <c r="K117" s="542">
        <v>6873.27</v>
      </c>
      <c r="L117" s="306"/>
      <c r="M117" s="1131"/>
      <c r="N117" s="1132"/>
      <c r="O117" s="259"/>
      <c r="P117" s="306"/>
      <c r="Q117" s="257"/>
      <c r="R117" s="1131"/>
      <c r="S117" s="1132"/>
    </row>
    <row r="118" spans="2:19" ht="24" x14ac:dyDescent="0.35">
      <c r="B118" s="1155"/>
      <c r="C118" s="1155"/>
      <c r="D118" s="252" t="s">
        <v>639</v>
      </c>
      <c r="E118" s="1127" t="s">
        <v>640</v>
      </c>
      <c r="F118" s="1128"/>
      <c r="G118" s="253" t="s">
        <v>641</v>
      </c>
      <c r="H118" s="252" t="s">
        <v>639</v>
      </c>
      <c r="I118" s="1127" t="s">
        <v>640</v>
      </c>
      <c r="J118" s="1128"/>
      <c r="K118" s="253" t="s">
        <v>641</v>
      </c>
      <c r="L118" s="252" t="s">
        <v>639</v>
      </c>
      <c r="M118" s="1127" t="s">
        <v>640</v>
      </c>
      <c r="N118" s="1128"/>
      <c r="O118" s="253" t="s">
        <v>641</v>
      </c>
      <c r="P118" s="252" t="s">
        <v>639</v>
      </c>
      <c r="Q118" s="252" t="s">
        <v>640</v>
      </c>
      <c r="R118" s="1127" t="s">
        <v>640</v>
      </c>
      <c r="S118" s="1128"/>
    </row>
    <row r="119" spans="2:19" x14ac:dyDescent="0.35">
      <c r="B119" s="1155"/>
      <c r="C119" s="1155"/>
      <c r="D119" s="305">
        <v>0</v>
      </c>
      <c r="E119" s="1129" t="s">
        <v>698</v>
      </c>
      <c r="F119" s="1130"/>
      <c r="G119" s="347">
        <v>0</v>
      </c>
      <c r="H119" s="306">
        <v>66792</v>
      </c>
      <c r="I119" s="1131" t="s">
        <v>698</v>
      </c>
      <c r="J119" s="1132"/>
      <c r="K119" s="542">
        <v>8000</v>
      </c>
      <c r="L119" s="306"/>
      <c r="M119" s="1131"/>
      <c r="N119" s="1132"/>
      <c r="O119" s="259"/>
      <c r="P119" s="306"/>
      <c r="Q119" s="257"/>
      <c r="R119" s="1131"/>
      <c r="S119" s="1132"/>
    </row>
    <row r="120" spans="2:19" ht="24" x14ac:dyDescent="0.35">
      <c r="B120" s="1155"/>
      <c r="C120" s="1155"/>
      <c r="D120" s="252" t="s">
        <v>639</v>
      </c>
      <c r="E120" s="1127" t="s">
        <v>640</v>
      </c>
      <c r="F120" s="1128"/>
      <c r="G120" s="253" t="s">
        <v>641</v>
      </c>
      <c r="H120" s="252" t="s">
        <v>639</v>
      </c>
      <c r="I120" s="1127" t="s">
        <v>640</v>
      </c>
      <c r="J120" s="1128"/>
      <c r="K120" s="253" t="s">
        <v>641</v>
      </c>
      <c r="L120" s="252" t="s">
        <v>639</v>
      </c>
      <c r="M120" s="1127" t="s">
        <v>640</v>
      </c>
      <c r="N120" s="1128"/>
      <c r="O120" s="253" t="s">
        <v>641</v>
      </c>
      <c r="P120" s="252" t="s">
        <v>639</v>
      </c>
      <c r="Q120" s="252" t="s">
        <v>640</v>
      </c>
      <c r="R120" s="1127" t="s">
        <v>640</v>
      </c>
      <c r="S120" s="1128"/>
    </row>
    <row r="121" spans="2:19" x14ac:dyDescent="0.35">
      <c r="B121" s="1156"/>
      <c r="C121" s="1156"/>
      <c r="D121" s="305">
        <v>0</v>
      </c>
      <c r="E121" s="1129" t="s">
        <v>714</v>
      </c>
      <c r="F121" s="1130"/>
      <c r="G121" s="347">
        <v>0</v>
      </c>
      <c r="H121" s="306">
        <v>66792</v>
      </c>
      <c r="I121" s="1131" t="s">
        <v>714</v>
      </c>
      <c r="J121" s="1132"/>
      <c r="K121" s="542">
        <v>4176.74</v>
      </c>
      <c r="L121" s="306"/>
      <c r="M121" s="1131"/>
      <c r="N121" s="1132"/>
      <c r="O121" s="259"/>
      <c r="P121" s="306"/>
      <c r="Q121" s="257"/>
      <c r="R121" s="1131"/>
      <c r="S121" s="1132"/>
    </row>
    <row r="122" spans="2:19" ht="15" thickBot="1" x14ac:dyDescent="0.4">
      <c r="B122" s="128"/>
      <c r="C122" s="128"/>
    </row>
    <row r="123" spans="2:19" ht="15" thickBot="1" x14ac:dyDescent="0.4">
      <c r="B123" s="128"/>
      <c r="C123" s="128"/>
      <c r="D123" s="1146" t="s">
        <v>336</v>
      </c>
      <c r="E123" s="1147"/>
      <c r="F123" s="1147"/>
      <c r="G123" s="1148"/>
      <c r="H123" s="1146" t="s">
        <v>578</v>
      </c>
      <c r="I123" s="1147"/>
      <c r="J123" s="1147"/>
      <c r="K123" s="1148"/>
      <c r="L123" s="1147" t="s">
        <v>337</v>
      </c>
      <c r="M123" s="1147"/>
      <c r="N123" s="1147"/>
      <c r="O123" s="1147"/>
      <c r="P123" s="1146" t="s">
        <v>338</v>
      </c>
      <c r="Q123" s="1147"/>
      <c r="R123" s="1147"/>
      <c r="S123" s="1148"/>
    </row>
    <row r="124" spans="2:19" ht="32.5" customHeight="1" x14ac:dyDescent="0.35">
      <c r="B124" s="1149" t="s">
        <v>642</v>
      </c>
      <c r="C124" s="1149" t="s">
        <v>643</v>
      </c>
      <c r="D124" s="1151" t="s">
        <v>644</v>
      </c>
      <c r="E124" s="1152"/>
      <c r="F124" s="1152"/>
      <c r="G124" s="1153"/>
      <c r="H124" s="1151" t="s">
        <v>644</v>
      </c>
      <c r="I124" s="1152"/>
      <c r="J124" s="1152"/>
      <c r="K124" s="1153"/>
      <c r="L124" s="1151" t="s">
        <v>644</v>
      </c>
      <c r="M124" s="1152"/>
      <c r="N124" s="1152"/>
      <c r="O124" s="1153"/>
      <c r="P124" s="1151" t="s">
        <v>644</v>
      </c>
      <c r="Q124" s="1152"/>
      <c r="R124" s="1152"/>
      <c r="S124" s="1153"/>
    </row>
    <row r="125" spans="2:19" ht="50.5" customHeight="1" x14ac:dyDescent="0.35">
      <c r="B125" s="1150"/>
      <c r="C125" s="1150"/>
      <c r="D125" s="1133" t="s">
        <v>703</v>
      </c>
      <c r="E125" s="1134"/>
      <c r="F125" s="1134"/>
      <c r="G125" s="1135"/>
      <c r="H125" s="1136" t="s">
        <v>694</v>
      </c>
      <c r="I125" s="1137"/>
      <c r="J125" s="1137"/>
      <c r="K125" s="1138"/>
      <c r="L125" s="1139" t="s">
        <v>694</v>
      </c>
      <c r="M125" s="1137"/>
      <c r="N125" s="1137"/>
      <c r="O125" s="1138"/>
      <c r="P125" s="1140"/>
      <c r="Q125" s="1141"/>
      <c r="R125" s="1141"/>
      <c r="S125" s="1142"/>
    </row>
    <row r="126" spans="2:19" x14ac:dyDescent="0.35">
      <c r="B126" s="1143" t="s">
        <v>645</v>
      </c>
      <c r="C126" s="1143" t="s">
        <v>646</v>
      </c>
      <c r="D126" s="302" t="s">
        <v>647</v>
      </c>
      <c r="E126" s="272" t="s">
        <v>335</v>
      </c>
      <c r="F126" s="252" t="s">
        <v>589</v>
      </c>
      <c r="G126" s="253" t="s">
        <v>347</v>
      </c>
      <c r="H126" s="302" t="s">
        <v>647</v>
      </c>
      <c r="I126" s="272" t="s">
        <v>335</v>
      </c>
      <c r="J126" s="252" t="s">
        <v>589</v>
      </c>
      <c r="K126" s="253" t="s">
        <v>347</v>
      </c>
      <c r="L126" s="302" t="s">
        <v>647</v>
      </c>
      <c r="M126" s="272" t="s">
        <v>335</v>
      </c>
      <c r="N126" s="252" t="s">
        <v>589</v>
      </c>
      <c r="O126" s="253" t="s">
        <v>347</v>
      </c>
      <c r="P126" s="302" t="s">
        <v>647</v>
      </c>
      <c r="Q126" s="272" t="s">
        <v>335</v>
      </c>
      <c r="R126" s="252" t="s">
        <v>589</v>
      </c>
      <c r="S126" s="253" t="s">
        <v>347</v>
      </c>
    </row>
    <row r="127" spans="2:19" ht="33.65" customHeight="1" x14ac:dyDescent="0.35">
      <c r="B127" s="1144"/>
      <c r="C127" s="1145"/>
      <c r="D127" s="267">
        <v>0</v>
      </c>
      <c r="E127" s="317" t="s">
        <v>359</v>
      </c>
      <c r="F127" s="255" t="s">
        <v>717</v>
      </c>
      <c r="G127" s="288" t="s">
        <v>841</v>
      </c>
      <c r="H127" s="269">
        <v>5</v>
      </c>
      <c r="I127" s="323" t="s">
        <v>359</v>
      </c>
      <c r="J127" s="269" t="s">
        <v>717</v>
      </c>
      <c r="K127" s="324" t="s">
        <v>841</v>
      </c>
      <c r="L127" s="269">
        <v>3</v>
      </c>
      <c r="M127" s="536" t="s">
        <v>359</v>
      </c>
      <c r="N127" s="269" t="s">
        <v>717</v>
      </c>
      <c r="O127" s="308" t="s">
        <v>841</v>
      </c>
      <c r="P127" s="269"/>
      <c r="Q127" s="307"/>
      <c r="R127" s="269"/>
      <c r="S127" s="308"/>
    </row>
    <row r="128" spans="2:19" x14ac:dyDescent="0.35">
      <c r="B128" s="1144"/>
      <c r="C128" s="1143" t="s">
        <v>648</v>
      </c>
      <c r="D128" s="252" t="s">
        <v>649</v>
      </c>
      <c r="E128" s="1127" t="s">
        <v>650</v>
      </c>
      <c r="F128" s="1128"/>
      <c r="G128" s="253" t="s">
        <v>651</v>
      </c>
      <c r="H128" s="252" t="s">
        <v>649</v>
      </c>
      <c r="I128" s="1127" t="s">
        <v>650</v>
      </c>
      <c r="J128" s="1128"/>
      <c r="K128" s="253" t="s">
        <v>651</v>
      </c>
      <c r="L128" s="252" t="s">
        <v>649</v>
      </c>
      <c r="M128" s="1127" t="s">
        <v>650</v>
      </c>
      <c r="N128" s="1128"/>
      <c r="O128" s="253" t="s">
        <v>651</v>
      </c>
      <c r="P128" s="252" t="s">
        <v>649</v>
      </c>
      <c r="Q128" s="1127" t="s">
        <v>650</v>
      </c>
      <c r="R128" s="1128"/>
      <c r="S128" s="253" t="s">
        <v>651</v>
      </c>
    </row>
    <row r="129" spans="2:19" ht="38.5" customHeight="1" x14ac:dyDescent="0.35">
      <c r="B129" s="1145"/>
      <c r="C129" s="1145"/>
      <c r="D129" s="305">
        <v>0</v>
      </c>
      <c r="E129" s="1129" t="s">
        <v>671</v>
      </c>
      <c r="F129" s="1130"/>
      <c r="G129" s="256" t="s">
        <v>771</v>
      </c>
      <c r="H129" s="306">
        <v>2</v>
      </c>
      <c r="I129" s="1131" t="s">
        <v>661</v>
      </c>
      <c r="J129" s="1132"/>
      <c r="K129" s="259" t="s">
        <v>362</v>
      </c>
      <c r="L129" s="306">
        <v>1</v>
      </c>
      <c r="M129" s="1131" t="s">
        <v>666</v>
      </c>
      <c r="N129" s="1132"/>
      <c r="O129" s="259" t="s">
        <v>759</v>
      </c>
      <c r="P129" s="306"/>
      <c r="Q129" s="1131"/>
      <c r="R129" s="1132"/>
      <c r="S129" s="259"/>
    </row>
    <row r="135" spans="2:19" x14ac:dyDescent="0.35">
      <c r="D135" s="126" t="s">
        <v>652</v>
      </c>
    </row>
    <row r="136" spans="2:19" x14ac:dyDescent="0.35">
      <c r="D136" s="126" t="s">
        <v>653</v>
      </c>
      <c r="E136" s="126" t="s">
        <v>654</v>
      </c>
      <c r="F136" s="126" t="s">
        <v>358</v>
      </c>
      <c r="H136" s="126" t="s">
        <v>655</v>
      </c>
      <c r="I136" s="126" t="s">
        <v>656</v>
      </c>
    </row>
    <row r="137" spans="2:19" x14ac:dyDescent="0.35">
      <c r="D137" s="126" t="s">
        <v>657</v>
      </c>
      <c r="E137" s="126" t="s">
        <v>658</v>
      </c>
      <c r="F137" s="126" t="s">
        <v>659</v>
      </c>
      <c r="H137" s="126" t="s">
        <v>660</v>
      </c>
      <c r="I137" s="126" t="s">
        <v>661</v>
      </c>
    </row>
    <row r="138" spans="2:19" x14ac:dyDescent="0.35">
      <c r="D138" s="126" t="s">
        <v>662</v>
      </c>
      <c r="E138" s="126" t="s">
        <v>663</v>
      </c>
      <c r="F138" s="126" t="s">
        <v>664</v>
      </c>
      <c r="H138" s="126" t="s">
        <v>665</v>
      </c>
      <c r="I138" s="126" t="s">
        <v>666</v>
      </c>
    </row>
    <row r="139" spans="2:19" x14ac:dyDescent="0.35">
      <c r="D139" s="126" t="s">
        <v>667</v>
      </c>
      <c r="F139" s="126" t="s">
        <v>668</v>
      </c>
      <c r="G139" s="126" t="s">
        <v>669</v>
      </c>
      <c r="H139" s="126" t="s">
        <v>670</v>
      </c>
      <c r="I139" s="126" t="s">
        <v>671</v>
      </c>
      <c r="K139" s="126" t="s">
        <v>672</v>
      </c>
    </row>
    <row r="140" spans="2:19" x14ac:dyDescent="0.35">
      <c r="D140" s="126" t="s">
        <v>673</v>
      </c>
      <c r="F140" s="126" t="s">
        <v>674</v>
      </c>
      <c r="G140" s="126" t="s">
        <v>675</v>
      </c>
      <c r="H140" s="126" t="s">
        <v>676</v>
      </c>
      <c r="I140" s="126" t="s">
        <v>677</v>
      </c>
      <c r="K140" s="126" t="s">
        <v>678</v>
      </c>
      <c r="L140" s="126" t="s">
        <v>679</v>
      </c>
    </row>
    <row r="141" spans="2:19" x14ac:dyDescent="0.35">
      <c r="D141" s="126" t="s">
        <v>680</v>
      </c>
      <c r="E141" s="309" t="s">
        <v>681</v>
      </c>
      <c r="G141" s="126" t="s">
        <v>682</v>
      </c>
      <c r="H141" s="126" t="s">
        <v>683</v>
      </c>
      <c r="K141" s="126" t="s">
        <v>684</v>
      </c>
      <c r="L141" s="126" t="s">
        <v>685</v>
      </c>
    </row>
    <row r="142" spans="2:19" x14ac:dyDescent="0.35">
      <c r="D142" s="126" t="s">
        <v>686</v>
      </c>
      <c r="E142" s="310" t="s">
        <v>687</v>
      </c>
      <c r="K142" s="126" t="s">
        <v>688</v>
      </c>
      <c r="L142" s="126" t="s">
        <v>689</v>
      </c>
    </row>
    <row r="143" spans="2:19" x14ac:dyDescent="0.35">
      <c r="E143" s="311" t="s">
        <v>690</v>
      </c>
      <c r="H143" s="126" t="s">
        <v>691</v>
      </c>
      <c r="K143" s="126" t="s">
        <v>692</v>
      </c>
      <c r="L143" s="126" t="s">
        <v>693</v>
      </c>
    </row>
    <row r="144" spans="2:19" x14ac:dyDescent="0.35">
      <c r="H144" s="126" t="s">
        <v>694</v>
      </c>
      <c r="K144" s="126" t="s">
        <v>695</v>
      </c>
      <c r="L144" s="126" t="s">
        <v>696</v>
      </c>
    </row>
    <row r="145" spans="2:12" x14ac:dyDescent="0.35">
      <c r="H145" s="126" t="s">
        <v>697</v>
      </c>
      <c r="K145" s="126" t="s">
        <v>698</v>
      </c>
      <c r="L145" s="126" t="s">
        <v>699</v>
      </c>
    </row>
    <row r="146" spans="2:12" x14ac:dyDescent="0.35">
      <c r="B146" s="126" t="s">
        <v>700</v>
      </c>
      <c r="C146" s="126" t="s">
        <v>701</v>
      </c>
      <c r="D146" s="126" t="s">
        <v>700</v>
      </c>
      <c r="G146" s="126" t="s">
        <v>702</v>
      </c>
      <c r="H146" s="126" t="s">
        <v>703</v>
      </c>
      <c r="J146" s="126" t="s">
        <v>292</v>
      </c>
      <c r="K146" s="126" t="s">
        <v>704</v>
      </c>
      <c r="L146" s="126" t="s">
        <v>705</v>
      </c>
    </row>
    <row r="147" spans="2:12" x14ac:dyDescent="0.35">
      <c r="B147" s="126">
        <v>1</v>
      </c>
      <c r="C147" s="126" t="s">
        <v>706</v>
      </c>
      <c r="D147" s="126" t="s">
        <v>707</v>
      </c>
      <c r="E147" s="126" t="s">
        <v>347</v>
      </c>
      <c r="F147" s="126" t="s">
        <v>11</v>
      </c>
      <c r="G147" s="126" t="s">
        <v>708</v>
      </c>
      <c r="H147" s="126" t="s">
        <v>709</v>
      </c>
      <c r="J147" s="126" t="s">
        <v>684</v>
      </c>
      <c r="K147" s="126" t="s">
        <v>710</v>
      </c>
    </row>
    <row r="148" spans="2:12" x14ac:dyDescent="0.35">
      <c r="B148" s="126">
        <v>2</v>
      </c>
      <c r="C148" s="126" t="s">
        <v>711</v>
      </c>
      <c r="D148" s="126" t="s">
        <v>712</v>
      </c>
      <c r="E148" s="126" t="s">
        <v>589</v>
      </c>
      <c r="F148" s="126" t="s">
        <v>18</v>
      </c>
      <c r="G148" s="126" t="s">
        <v>713</v>
      </c>
      <c r="J148" s="126" t="s">
        <v>359</v>
      </c>
      <c r="K148" s="126" t="s">
        <v>714</v>
      </c>
    </row>
    <row r="149" spans="2:12" x14ac:dyDescent="0.35">
      <c r="B149" s="126">
        <v>3</v>
      </c>
      <c r="C149" s="126" t="s">
        <v>715</v>
      </c>
      <c r="D149" s="126" t="s">
        <v>716</v>
      </c>
      <c r="E149" s="126" t="s">
        <v>335</v>
      </c>
      <c r="G149" s="126" t="s">
        <v>717</v>
      </c>
      <c r="J149" s="126" t="s">
        <v>718</v>
      </c>
      <c r="K149" s="126" t="s">
        <v>719</v>
      </c>
    </row>
    <row r="150" spans="2:12" x14ac:dyDescent="0.35">
      <c r="B150" s="126">
        <v>4</v>
      </c>
      <c r="C150" s="126" t="s">
        <v>709</v>
      </c>
      <c r="H150" s="126" t="s">
        <v>720</v>
      </c>
      <c r="I150" s="126" t="s">
        <v>721</v>
      </c>
      <c r="J150" s="126" t="s">
        <v>722</v>
      </c>
      <c r="K150" s="126" t="s">
        <v>723</v>
      </c>
    </row>
    <row r="151" spans="2:12" x14ac:dyDescent="0.35">
      <c r="D151" s="126" t="s">
        <v>717</v>
      </c>
      <c r="H151" s="126" t="s">
        <v>724</v>
      </c>
      <c r="I151" s="126" t="s">
        <v>725</v>
      </c>
      <c r="J151" s="126" t="s">
        <v>726</v>
      </c>
      <c r="K151" s="126" t="s">
        <v>727</v>
      </c>
    </row>
    <row r="152" spans="2:12" x14ac:dyDescent="0.35">
      <c r="D152" s="126" t="s">
        <v>728</v>
      </c>
      <c r="H152" s="126" t="s">
        <v>729</v>
      </c>
      <c r="I152" s="126" t="s">
        <v>730</v>
      </c>
      <c r="J152" s="126" t="s">
        <v>731</v>
      </c>
      <c r="K152" s="126" t="s">
        <v>732</v>
      </c>
    </row>
    <row r="153" spans="2:12" x14ac:dyDescent="0.35">
      <c r="D153" s="126" t="s">
        <v>733</v>
      </c>
      <c r="H153" s="126" t="s">
        <v>734</v>
      </c>
      <c r="J153" s="126" t="s">
        <v>735</v>
      </c>
      <c r="K153" s="126" t="s">
        <v>736</v>
      </c>
    </row>
    <row r="154" spans="2:12" x14ac:dyDescent="0.35">
      <c r="H154" s="126" t="s">
        <v>360</v>
      </c>
      <c r="J154" s="126" t="s">
        <v>361</v>
      </c>
    </row>
    <row r="155" spans="2:12" ht="58" x14ac:dyDescent="0.35">
      <c r="D155" s="312" t="s">
        <v>737</v>
      </c>
      <c r="E155" s="126" t="s">
        <v>738</v>
      </c>
      <c r="F155" s="126" t="s">
        <v>739</v>
      </c>
      <c r="G155" s="126" t="s">
        <v>740</v>
      </c>
      <c r="H155" s="126" t="s">
        <v>741</v>
      </c>
      <c r="I155" s="126" t="s">
        <v>742</v>
      </c>
      <c r="J155" s="126" t="s">
        <v>743</v>
      </c>
      <c r="K155" s="126" t="s">
        <v>744</v>
      </c>
    </row>
    <row r="156" spans="2:12" ht="72.5" x14ac:dyDescent="0.35">
      <c r="B156" s="126" t="s">
        <v>745</v>
      </c>
      <c r="C156" s="126" t="s">
        <v>373</v>
      </c>
      <c r="D156" s="312" t="s">
        <v>746</v>
      </c>
      <c r="E156" s="126" t="s">
        <v>747</v>
      </c>
      <c r="F156" s="126" t="s">
        <v>748</v>
      </c>
      <c r="G156" s="126" t="s">
        <v>749</v>
      </c>
      <c r="H156" s="126" t="s">
        <v>750</v>
      </c>
      <c r="I156" s="126" t="s">
        <v>751</v>
      </c>
      <c r="J156" s="126" t="s">
        <v>752</v>
      </c>
      <c r="K156" s="126" t="s">
        <v>362</v>
      </c>
    </row>
    <row r="157" spans="2:12" ht="43.5" x14ac:dyDescent="0.35">
      <c r="B157" s="126" t="s">
        <v>374</v>
      </c>
      <c r="C157" s="126" t="s">
        <v>753</v>
      </c>
      <c r="D157" s="312" t="s">
        <v>754</v>
      </c>
      <c r="E157" s="126" t="s">
        <v>755</v>
      </c>
      <c r="F157" s="126" t="s">
        <v>363</v>
      </c>
      <c r="G157" s="126" t="s">
        <v>364</v>
      </c>
      <c r="H157" s="126" t="s">
        <v>756</v>
      </c>
      <c r="I157" s="126" t="s">
        <v>757</v>
      </c>
      <c r="J157" s="126" t="s">
        <v>758</v>
      </c>
      <c r="K157" s="126" t="s">
        <v>759</v>
      </c>
    </row>
    <row r="158" spans="2:12" x14ac:dyDescent="0.35">
      <c r="B158" s="126" t="s">
        <v>760</v>
      </c>
      <c r="C158" s="126" t="s">
        <v>372</v>
      </c>
      <c r="F158" s="126" t="s">
        <v>761</v>
      </c>
      <c r="G158" s="126" t="s">
        <v>365</v>
      </c>
      <c r="H158" s="126" t="s">
        <v>762</v>
      </c>
      <c r="I158" s="126" t="s">
        <v>763</v>
      </c>
      <c r="J158" s="126" t="s">
        <v>764</v>
      </c>
      <c r="K158" s="126" t="s">
        <v>765</v>
      </c>
    </row>
    <row r="159" spans="2:12" x14ac:dyDescent="0.35">
      <c r="B159" s="126" t="s">
        <v>766</v>
      </c>
      <c r="G159" s="126" t="s">
        <v>767</v>
      </c>
      <c r="H159" s="126" t="s">
        <v>768</v>
      </c>
      <c r="I159" s="126" t="s">
        <v>769</v>
      </c>
      <c r="J159" s="126" t="s">
        <v>770</v>
      </c>
      <c r="K159" s="126" t="s">
        <v>771</v>
      </c>
    </row>
    <row r="160" spans="2:12" x14ac:dyDescent="0.35">
      <c r="C160" s="126" t="s">
        <v>366</v>
      </c>
      <c r="J160" s="126" t="s">
        <v>772</v>
      </c>
    </row>
    <row r="161" spans="2:10" x14ac:dyDescent="0.35">
      <c r="C161" s="126" t="s">
        <v>773</v>
      </c>
      <c r="I161" s="126" t="s">
        <v>774</v>
      </c>
      <c r="J161" s="126" t="s">
        <v>775</v>
      </c>
    </row>
    <row r="162" spans="2:10" x14ac:dyDescent="0.35">
      <c r="B162" s="313" t="s">
        <v>776</v>
      </c>
      <c r="C162" s="126" t="s">
        <v>367</v>
      </c>
      <c r="I162" s="126" t="s">
        <v>777</v>
      </c>
      <c r="J162" s="126" t="s">
        <v>778</v>
      </c>
    </row>
    <row r="163" spans="2:10" x14ac:dyDescent="0.35">
      <c r="B163" s="313" t="s">
        <v>29</v>
      </c>
      <c r="C163" s="126" t="s">
        <v>779</v>
      </c>
      <c r="D163" s="126" t="s">
        <v>780</v>
      </c>
      <c r="E163" s="126" t="s">
        <v>781</v>
      </c>
      <c r="I163" s="126" t="s">
        <v>782</v>
      </c>
      <c r="J163" s="126" t="s">
        <v>292</v>
      </c>
    </row>
    <row r="164" spans="2:10" x14ac:dyDescent="0.35">
      <c r="B164" s="313" t="s">
        <v>16</v>
      </c>
      <c r="D164" s="126" t="s">
        <v>783</v>
      </c>
      <c r="E164" s="126" t="s">
        <v>784</v>
      </c>
      <c r="H164" s="126" t="s">
        <v>660</v>
      </c>
      <c r="I164" s="126" t="s">
        <v>785</v>
      </c>
    </row>
    <row r="165" spans="2:10" x14ac:dyDescent="0.35">
      <c r="B165" s="313" t="s">
        <v>34</v>
      </c>
      <c r="D165" s="126" t="s">
        <v>786</v>
      </c>
      <c r="E165" s="126" t="s">
        <v>787</v>
      </c>
      <c r="H165" s="126" t="s">
        <v>670</v>
      </c>
      <c r="I165" s="126" t="s">
        <v>788</v>
      </c>
      <c r="J165" s="126" t="s">
        <v>789</v>
      </c>
    </row>
    <row r="166" spans="2:10" x14ac:dyDescent="0.35">
      <c r="B166" s="313" t="s">
        <v>790</v>
      </c>
      <c r="C166" s="126" t="s">
        <v>791</v>
      </c>
      <c r="D166" s="126" t="s">
        <v>792</v>
      </c>
      <c r="H166" s="126" t="s">
        <v>676</v>
      </c>
      <c r="I166" s="126" t="s">
        <v>793</v>
      </c>
      <c r="J166" s="126" t="s">
        <v>794</v>
      </c>
    </row>
    <row r="167" spans="2:10" x14ac:dyDescent="0.35">
      <c r="B167" s="313" t="s">
        <v>795</v>
      </c>
      <c r="C167" s="126" t="s">
        <v>368</v>
      </c>
      <c r="H167" s="126" t="s">
        <v>683</v>
      </c>
      <c r="I167" s="126" t="s">
        <v>796</v>
      </c>
    </row>
    <row r="168" spans="2:10" x14ac:dyDescent="0.35">
      <c r="B168" s="313" t="s">
        <v>797</v>
      </c>
      <c r="C168" s="126" t="s">
        <v>369</v>
      </c>
      <c r="E168" s="126" t="s">
        <v>798</v>
      </c>
      <c r="H168" s="126" t="s">
        <v>799</v>
      </c>
      <c r="I168" s="126" t="s">
        <v>800</v>
      </c>
    </row>
    <row r="169" spans="2:10" x14ac:dyDescent="0.35">
      <c r="B169" s="313" t="s">
        <v>801</v>
      </c>
      <c r="C169" s="126" t="s">
        <v>802</v>
      </c>
      <c r="E169" s="126" t="s">
        <v>803</v>
      </c>
      <c r="H169" s="126" t="s">
        <v>804</v>
      </c>
      <c r="I169" s="126" t="s">
        <v>805</v>
      </c>
    </row>
    <row r="170" spans="2:10" x14ac:dyDescent="0.35">
      <c r="B170" s="313" t="s">
        <v>806</v>
      </c>
      <c r="C170" s="126" t="s">
        <v>807</v>
      </c>
      <c r="E170" s="126" t="s">
        <v>808</v>
      </c>
      <c r="H170" s="126" t="s">
        <v>809</v>
      </c>
      <c r="I170" s="126" t="s">
        <v>810</v>
      </c>
    </row>
    <row r="171" spans="2:10" x14ac:dyDescent="0.35">
      <c r="B171" s="313" t="s">
        <v>811</v>
      </c>
      <c r="C171" s="126" t="s">
        <v>812</v>
      </c>
      <c r="E171" s="126" t="s">
        <v>813</v>
      </c>
      <c r="H171" s="126" t="s">
        <v>814</v>
      </c>
      <c r="I171" s="126" t="s">
        <v>815</v>
      </c>
    </row>
    <row r="172" spans="2:10" x14ac:dyDescent="0.35">
      <c r="B172" s="313" t="s">
        <v>816</v>
      </c>
      <c r="C172" s="126" t="s">
        <v>370</v>
      </c>
      <c r="E172" s="126" t="s">
        <v>817</v>
      </c>
      <c r="H172" s="126" t="s">
        <v>818</v>
      </c>
      <c r="I172" s="126" t="s">
        <v>819</v>
      </c>
    </row>
    <row r="173" spans="2:10" x14ac:dyDescent="0.35">
      <c r="B173" s="313" t="s">
        <v>820</v>
      </c>
      <c r="C173" s="126" t="s">
        <v>292</v>
      </c>
      <c r="E173" s="126" t="s">
        <v>821</v>
      </c>
      <c r="H173" s="126" t="s">
        <v>822</v>
      </c>
      <c r="I173" s="126" t="s">
        <v>823</v>
      </c>
    </row>
    <row r="174" spans="2:10" x14ac:dyDescent="0.35">
      <c r="B174" s="313" t="s">
        <v>824</v>
      </c>
      <c r="E174" s="126" t="s">
        <v>825</v>
      </c>
      <c r="H174" s="126" t="s">
        <v>826</v>
      </c>
      <c r="I174" s="126" t="s">
        <v>827</v>
      </c>
    </row>
    <row r="175" spans="2:10" x14ac:dyDescent="0.35">
      <c r="B175" s="313" t="s">
        <v>828</v>
      </c>
      <c r="E175" s="126" t="s">
        <v>829</v>
      </c>
      <c r="H175" s="126" t="s">
        <v>830</v>
      </c>
      <c r="I175" s="126" t="s">
        <v>831</v>
      </c>
    </row>
    <row r="176" spans="2:10" x14ac:dyDescent="0.35">
      <c r="B176" s="313" t="s">
        <v>832</v>
      </c>
      <c r="E176" s="126" t="s">
        <v>833</v>
      </c>
      <c r="H176" s="126" t="s">
        <v>834</v>
      </c>
      <c r="I176" s="126" t="s">
        <v>835</v>
      </c>
    </row>
    <row r="177" spans="2:9" x14ac:dyDescent="0.35">
      <c r="B177" s="313" t="s">
        <v>836</v>
      </c>
      <c r="H177" s="126" t="s">
        <v>837</v>
      </c>
      <c r="I177" s="126" t="s">
        <v>838</v>
      </c>
    </row>
    <row r="178" spans="2:9" x14ac:dyDescent="0.35">
      <c r="B178" s="313" t="s">
        <v>375</v>
      </c>
      <c r="H178" s="126" t="s">
        <v>839</v>
      </c>
    </row>
    <row r="179" spans="2:9" x14ac:dyDescent="0.35">
      <c r="B179" s="313" t="s">
        <v>840</v>
      </c>
      <c r="H179" s="126" t="s">
        <v>841</v>
      </c>
    </row>
    <row r="180" spans="2:9" x14ac:dyDescent="0.35">
      <c r="B180" s="313" t="s">
        <v>842</v>
      </c>
      <c r="H180" s="126" t="s">
        <v>843</v>
      </c>
    </row>
    <row r="181" spans="2:9" x14ac:dyDescent="0.35">
      <c r="B181" s="313" t="s">
        <v>844</v>
      </c>
      <c r="H181" s="126" t="s">
        <v>845</v>
      </c>
    </row>
    <row r="182" spans="2:9" x14ac:dyDescent="0.35">
      <c r="B182" s="313" t="s">
        <v>846</v>
      </c>
      <c r="D182" t="s">
        <v>847</v>
      </c>
      <c r="H182" s="126" t="s">
        <v>848</v>
      </c>
    </row>
    <row r="183" spans="2:9" x14ac:dyDescent="0.35">
      <c r="B183" s="313" t="s">
        <v>849</v>
      </c>
      <c r="D183" t="s">
        <v>850</v>
      </c>
      <c r="H183" s="126" t="s">
        <v>851</v>
      </c>
    </row>
    <row r="184" spans="2:9" x14ac:dyDescent="0.35">
      <c r="B184" s="313" t="s">
        <v>852</v>
      </c>
      <c r="D184" t="s">
        <v>853</v>
      </c>
      <c r="H184" s="126" t="s">
        <v>854</v>
      </c>
    </row>
    <row r="185" spans="2:9" x14ac:dyDescent="0.35">
      <c r="B185" s="313" t="s">
        <v>855</v>
      </c>
      <c r="D185" t="s">
        <v>850</v>
      </c>
      <c r="H185" s="126" t="s">
        <v>856</v>
      </c>
    </row>
    <row r="186" spans="2:9" x14ac:dyDescent="0.35">
      <c r="B186" s="313" t="s">
        <v>857</v>
      </c>
      <c r="D186" t="s">
        <v>858</v>
      </c>
    </row>
    <row r="187" spans="2:9" x14ac:dyDescent="0.35">
      <c r="B187" s="313" t="s">
        <v>859</v>
      </c>
      <c r="D187" t="s">
        <v>850</v>
      </c>
    </row>
    <row r="188" spans="2:9" x14ac:dyDescent="0.35">
      <c r="B188" s="313" t="s">
        <v>860</v>
      </c>
    </row>
    <row r="189" spans="2:9" x14ac:dyDescent="0.35">
      <c r="B189" s="313" t="s">
        <v>861</v>
      </c>
    </row>
    <row r="190" spans="2:9" x14ac:dyDescent="0.35">
      <c r="B190" s="313" t="s">
        <v>862</v>
      </c>
    </row>
    <row r="191" spans="2:9" x14ac:dyDescent="0.35">
      <c r="B191" s="313" t="s">
        <v>863</v>
      </c>
    </row>
    <row r="192" spans="2:9" x14ac:dyDescent="0.35">
      <c r="B192" s="313" t="s">
        <v>864</v>
      </c>
    </row>
    <row r="193" spans="2:2" x14ac:dyDescent="0.35">
      <c r="B193" s="313" t="s">
        <v>865</v>
      </c>
    </row>
    <row r="194" spans="2:2" x14ac:dyDescent="0.35">
      <c r="B194" s="313" t="s">
        <v>866</v>
      </c>
    </row>
    <row r="195" spans="2:2" x14ac:dyDescent="0.35">
      <c r="B195" s="313" t="s">
        <v>867</v>
      </c>
    </row>
    <row r="196" spans="2:2" x14ac:dyDescent="0.35">
      <c r="B196" s="313" t="s">
        <v>868</v>
      </c>
    </row>
    <row r="197" spans="2:2" x14ac:dyDescent="0.35">
      <c r="B197" s="313" t="s">
        <v>51</v>
      </c>
    </row>
    <row r="198" spans="2:2" x14ac:dyDescent="0.35">
      <c r="B198" s="313" t="s">
        <v>57</v>
      </c>
    </row>
    <row r="199" spans="2:2" x14ac:dyDescent="0.35">
      <c r="B199" s="313" t="s">
        <v>59</v>
      </c>
    </row>
    <row r="200" spans="2:2" x14ac:dyDescent="0.35">
      <c r="B200" s="313" t="s">
        <v>61</v>
      </c>
    </row>
    <row r="201" spans="2:2" x14ac:dyDescent="0.35">
      <c r="B201" s="313" t="s">
        <v>23</v>
      </c>
    </row>
    <row r="202" spans="2:2" x14ac:dyDescent="0.35">
      <c r="B202" s="313" t="s">
        <v>63</v>
      </c>
    </row>
    <row r="203" spans="2:2" x14ac:dyDescent="0.35">
      <c r="B203" s="313" t="s">
        <v>65</v>
      </c>
    </row>
    <row r="204" spans="2:2" x14ac:dyDescent="0.35">
      <c r="B204" s="313" t="s">
        <v>68</v>
      </c>
    </row>
    <row r="205" spans="2:2" x14ac:dyDescent="0.35">
      <c r="B205" s="313" t="s">
        <v>69</v>
      </c>
    </row>
    <row r="206" spans="2:2" x14ac:dyDescent="0.35">
      <c r="B206" s="313" t="s">
        <v>70</v>
      </c>
    </row>
    <row r="207" spans="2:2" x14ac:dyDescent="0.35">
      <c r="B207" s="313" t="s">
        <v>71</v>
      </c>
    </row>
    <row r="208" spans="2:2" x14ac:dyDescent="0.35">
      <c r="B208" s="313" t="s">
        <v>869</v>
      </c>
    </row>
    <row r="209" spans="2:2" x14ac:dyDescent="0.35">
      <c r="B209" s="313" t="s">
        <v>870</v>
      </c>
    </row>
    <row r="210" spans="2:2" x14ac:dyDescent="0.35">
      <c r="B210" s="313" t="s">
        <v>75</v>
      </c>
    </row>
    <row r="211" spans="2:2" x14ac:dyDescent="0.35">
      <c r="B211" s="313" t="s">
        <v>77</v>
      </c>
    </row>
    <row r="212" spans="2:2" x14ac:dyDescent="0.35">
      <c r="B212" s="313" t="s">
        <v>81</v>
      </c>
    </row>
    <row r="213" spans="2:2" x14ac:dyDescent="0.35">
      <c r="B213" s="313" t="s">
        <v>871</v>
      </c>
    </row>
    <row r="214" spans="2:2" x14ac:dyDescent="0.35">
      <c r="B214" s="313" t="s">
        <v>872</v>
      </c>
    </row>
    <row r="215" spans="2:2" x14ac:dyDescent="0.35">
      <c r="B215" s="313" t="s">
        <v>873</v>
      </c>
    </row>
    <row r="216" spans="2:2" x14ac:dyDescent="0.35">
      <c r="B216" s="313" t="s">
        <v>79</v>
      </c>
    </row>
    <row r="217" spans="2:2" x14ac:dyDescent="0.35">
      <c r="B217" s="313" t="s">
        <v>80</v>
      </c>
    </row>
    <row r="218" spans="2:2" x14ac:dyDescent="0.35">
      <c r="B218" s="313" t="s">
        <v>83</v>
      </c>
    </row>
    <row r="219" spans="2:2" x14ac:dyDescent="0.35">
      <c r="B219" s="313" t="s">
        <v>85</v>
      </c>
    </row>
    <row r="220" spans="2:2" x14ac:dyDescent="0.35">
      <c r="B220" s="313" t="s">
        <v>874</v>
      </c>
    </row>
    <row r="221" spans="2:2" x14ac:dyDescent="0.35">
      <c r="B221" s="313" t="s">
        <v>84</v>
      </c>
    </row>
    <row r="222" spans="2:2" x14ac:dyDescent="0.35">
      <c r="B222" s="313" t="s">
        <v>86</v>
      </c>
    </row>
    <row r="223" spans="2:2" x14ac:dyDescent="0.35">
      <c r="B223" s="313" t="s">
        <v>89</v>
      </c>
    </row>
    <row r="224" spans="2:2" x14ac:dyDescent="0.35">
      <c r="B224" s="313" t="s">
        <v>88</v>
      </c>
    </row>
    <row r="225" spans="2:2" x14ac:dyDescent="0.35">
      <c r="B225" s="313" t="s">
        <v>875</v>
      </c>
    </row>
    <row r="226" spans="2:2" x14ac:dyDescent="0.35">
      <c r="B226" s="313" t="s">
        <v>95</v>
      </c>
    </row>
    <row r="227" spans="2:2" x14ac:dyDescent="0.35">
      <c r="B227" s="313" t="s">
        <v>97</v>
      </c>
    </row>
    <row r="228" spans="2:2" x14ac:dyDescent="0.35">
      <c r="B228" s="313" t="s">
        <v>98</v>
      </c>
    </row>
    <row r="229" spans="2:2" x14ac:dyDescent="0.35">
      <c r="B229" s="313" t="s">
        <v>99</v>
      </c>
    </row>
    <row r="230" spans="2:2" x14ac:dyDescent="0.35">
      <c r="B230" s="313" t="s">
        <v>876</v>
      </c>
    </row>
    <row r="231" spans="2:2" x14ac:dyDescent="0.35">
      <c r="B231" s="313" t="s">
        <v>877</v>
      </c>
    </row>
    <row r="232" spans="2:2" x14ac:dyDescent="0.35">
      <c r="B232" s="313" t="s">
        <v>100</v>
      </c>
    </row>
    <row r="233" spans="2:2" x14ac:dyDescent="0.35">
      <c r="B233" s="313" t="s">
        <v>154</v>
      </c>
    </row>
    <row r="234" spans="2:2" x14ac:dyDescent="0.35">
      <c r="B234" s="313" t="s">
        <v>878</v>
      </c>
    </row>
    <row r="235" spans="2:2" ht="29" x14ac:dyDescent="0.35">
      <c r="B235" s="313" t="s">
        <v>879</v>
      </c>
    </row>
    <row r="236" spans="2:2" x14ac:dyDescent="0.35">
      <c r="B236" s="313" t="s">
        <v>105</v>
      </c>
    </row>
    <row r="237" spans="2:2" x14ac:dyDescent="0.35">
      <c r="B237" s="313" t="s">
        <v>107</v>
      </c>
    </row>
    <row r="238" spans="2:2" x14ac:dyDescent="0.35">
      <c r="B238" s="313" t="s">
        <v>880</v>
      </c>
    </row>
    <row r="239" spans="2:2" x14ac:dyDescent="0.35">
      <c r="B239" s="313" t="s">
        <v>155</v>
      </c>
    </row>
    <row r="240" spans="2:2" x14ac:dyDescent="0.35">
      <c r="B240" s="313" t="s">
        <v>172</v>
      </c>
    </row>
    <row r="241" spans="2:2" x14ac:dyDescent="0.35">
      <c r="B241" s="313" t="s">
        <v>106</v>
      </c>
    </row>
    <row r="242" spans="2:2" x14ac:dyDescent="0.35">
      <c r="B242" s="313" t="s">
        <v>110</v>
      </c>
    </row>
    <row r="243" spans="2:2" x14ac:dyDescent="0.35">
      <c r="B243" s="313" t="s">
        <v>104</v>
      </c>
    </row>
    <row r="244" spans="2:2" x14ac:dyDescent="0.35">
      <c r="B244" s="313" t="s">
        <v>126</v>
      </c>
    </row>
    <row r="245" spans="2:2" x14ac:dyDescent="0.35">
      <c r="B245" s="313" t="s">
        <v>881</v>
      </c>
    </row>
    <row r="246" spans="2:2" x14ac:dyDescent="0.35">
      <c r="B246" s="313" t="s">
        <v>112</v>
      </c>
    </row>
    <row r="247" spans="2:2" x14ac:dyDescent="0.35">
      <c r="B247" s="313" t="s">
        <v>115</v>
      </c>
    </row>
    <row r="248" spans="2:2" x14ac:dyDescent="0.35">
      <c r="B248" s="313" t="s">
        <v>121</v>
      </c>
    </row>
    <row r="249" spans="2:2" x14ac:dyDescent="0.35">
      <c r="B249" s="313" t="s">
        <v>118</v>
      </c>
    </row>
    <row r="250" spans="2:2" ht="29" x14ac:dyDescent="0.35">
      <c r="B250" s="313" t="s">
        <v>882</v>
      </c>
    </row>
    <row r="251" spans="2:2" x14ac:dyDescent="0.35">
      <c r="B251" s="313" t="s">
        <v>116</v>
      </c>
    </row>
    <row r="252" spans="2:2" x14ac:dyDescent="0.35">
      <c r="B252" s="313" t="s">
        <v>117</v>
      </c>
    </row>
    <row r="253" spans="2:2" x14ac:dyDescent="0.35">
      <c r="B253" s="313" t="s">
        <v>128</v>
      </c>
    </row>
    <row r="254" spans="2:2" x14ac:dyDescent="0.35">
      <c r="B254" s="313" t="s">
        <v>125</v>
      </c>
    </row>
    <row r="255" spans="2:2" x14ac:dyDescent="0.35">
      <c r="B255" s="313" t="s">
        <v>124</v>
      </c>
    </row>
    <row r="256" spans="2:2" x14ac:dyDescent="0.35">
      <c r="B256" s="313" t="s">
        <v>127</v>
      </c>
    </row>
    <row r="257" spans="2:2" x14ac:dyDescent="0.35">
      <c r="B257" s="313" t="s">
        <v>119</v>
      </c>
    </row>
    <row r="258" spans="2:2" x14ac:dyDescent="0.35">
      <c r="B258" s="313" t="s">
        <v>120</v>
      </c>
    </row>
    <row r="259" spans="2:2" x14ac:dyDescent="0.35">
      <c r="B259" s="313" t="s">
        <v>113</v>
      </c>
    </row>
    <row r="260" spans="2:2" x14ac:dyDescent="0.35">
      <c r="B260" s="313" t="s">
        <v>114</v>
      </c>
    </row>
    <row r="261" spans="2:2" x14ac:dyDescent="0.35">
      <c r="B261" s="313" t="s">
        <v>129</v>
      </c>
    </row>
    <row r="262" spans="2:2" x14ac:dyDescent="0.35">
      <c r="B262" s="313" t="s">
        <v>135</v>
      </c>
    </row>
    <row r="263" spans="2:2" x14ac:dyDescent="0.35">
      <c r="B263" s="313" t="s">
        <v>136</v>
      </c>
    </row>
    <row r="264" spans="2:2" x14ac:dyDescent="0.35">
      <c r="B264" s="313" t="s">
        <v>134</v>
      </c>
    </row>
    <row r="265" spans="2:2" x14ac:dyDescent="0.35">
      <c r="B265" s="313" t="s">
        <v>883</v>
      </c>
    </row>
    <row r="266" spans="2:2" x14ac:dyDescent="0.35">
      <c r="B266" s="313" t="s">
        <v>131</v>
      </c>
    </row>
    <row r="267" spans="2:2" x14ac:dyDescent="0.35">
      <c r="B267" s="313" t="s">
        <v>130</v>
      </c>
    </row>
    <row r="268" spans="2:2" x14ac:dyDescent="0.35">
      <c r="B268" s="313" t="s">
        <v>138</v>
      </c>
    </row>
    <row r="269" spans="2:2" x14ac:dyDescent="0.35">
      <c r="B269" s="313" t="s">
        <v>139</v>
      </c>
    </row>
    <row r="270" spans="2:2" x14ac:dyDescent="0.35">
      <c r="B270" s="313" t="s">
        <v>141</v>
      </c>
    </row>
    <row r="271" spans="2:2" x14ac:dyDescent="0.35">
      <c r="B271" s="313" t="s">
        <v>144</v>
      </c>
    </row>
    <row r="272" spans="2:2" x14ac:dyDescent="0.35">
      <c r="B272" s="313" t="s">
        <v>145</v>
      </c>
    </row>
    <row r="273" spans="2:2" x14ac:dyDescent="0.35">
      <c r="B273" s="313" t="s">
        <v>140</v>
      </c>
    </row>
    <row r="274" spans="2:2" x14ac:dyDescent="0.35">
      <c r="B274" s="313" t="s">
        <v>142</v>
      </c>
    </row>
    <row r="275" spans="2:2" x14ac:dyDescent="0.35">
      <c r="B275" s="313" t="s">
        <v>146</v>
      </c>
    </row>
    <row r="276" spans="2:2" x14ac:dyDescent="0.35">
      <c r="B276" s="313" t="s">
        <v>884</v>
      </c>
    </row>
    <row r="277" spans="2:2" x14ac:dyDescent="0.35">
      <c r="B277" s="313" t="s">
        <v>143</v>
      </c>
    </row>
    <row r="278" spans="2:2" x14ac:dyDescent="0.35">
      <c r="B278" s="313" t="s">
        <v>151</v>
      </c>
    </row>
    <row r="279" spans="2:2" x14ac:dyDescent="0.35">
      <c r="B279" s="313" t="s">
        <v>152</v>
      </c>
    </row>
    <row r="280" spans="2:2" x14ac:dyDescent="0.35">
      <c r="B280" s="313" t="s">
        <v>153</v>
      </c>
    </row>
    <row r="281" spans="2:2" x14ac:dyDescent="0.35">
      <c r="B281" s="313" t="s">
        <v>160</v>
      </c>
    </row>
    <row r="282" spans="2:2" x14ac:dyDescent="0.35">
      <c r="B282" s="313" t="s">
        <v>173</v>
      </c>
    </row>
    <row r="283" spans="2:2" x14ac:dyDescent="0.35">
      <c r="B283" s="313" t="s">
        <v>161</v>
      </c>
    </row>
    <row r="284" spans="2:2" x14ac:dyDescent="0.35">
      <c r="B284" s="313" t="s">
        <v>168</v>
      </c>
    </row>
    <row r="285" spans="2:2" x14ac:dyDescent="0.35">
      <c r="B285" s="313" t="s">
        <v>164</v>
      </c>
    </row>
    <row r="286" spans="2:2" x14ac:dyDescent="0.35">
      <c r="B286" s="313" t="s">
        <v>66</v>
      </c>
    </row>
    <row r="287" spans="2:2" x14ac:dyDescent="0.35">
      <c r="B287" s="313" t="s">
        <v>158</v>
      </c>
    </row>
    <row r="288" spans="2:2" x14ac:dyDescent="0.35">
      <c r="B288" s="313" t="s">
        <v>162</v>
      </c>
    </row>
    <row r="289" spans="2:2" x14ac:dyDescent="0.35">
      <c r="B289" s="313" t="s">
        <v>159</v>
      </c>
    </row>
    <row r="290" spans="2:2" x14ac:dyDescent="0.35">
      <c r="B290" s="313" t="s">
        <v>174</v>
      </c>
    </row>
    <row r="291" spans="2:2" x14ac:dyDescent="0.35">
      <c r="B291" s="313" t="s">
        <v>885</v>
      </c>
    </row>
    <row r="292" spans="2:2" x14ac:dyDescent="0.35">
      <c r="B292" s="313" t="s">
        <v>167</v>
      </c>
    </row>
    <row r="293" spans="2:2" x14ac:dyDescent="0.35">
      <c r="B293" s="313" t="s">
        <v>175</v>
      </c>
    </row>
    <row r="294" spans="2:2" x14ac:dyDescent="0.35">
      <c r="B294" s="313" t="s">
        <v>163</v>
      </c>
    </row>
    <row r="295" spans="2:2" x14ac:dyDescent="0.35">
      <c r="B295" s="313" t="s">
        <v>178</v>
      </c>
    </row>
    <row r="296" spans="2:2" x14ac:dyDescent="0.35">
      <c r="B296" s="313" t="s">
        <v>886</v>
      </c>
    </row>
    <row r="297" spans="2:2" x14ac:dyDescent="0.35">
      <c r="B297" s="313" t="s">
        <v>183</v>
      </c>
    </row>
    <row r="298" spans="2:2" x14ac:dyDescent="0.35">
      <c r="B298" s="313" t="s">
        <v>180</v>
      </c>
    </row>
    <row r="299" spans="2:2" x14ac:dyDescent="0.35">
      <c r="B299" s="313" t="s">
        <v>179</v>
      </c>
    </row>
    <row r="300" spans="2:2" x14ac:dyDescent="0.35">
      <c r="B300" s="313" t="s">
        <v>188</v>
      </c>
    </row>
    <row r="301" spans="2:2" x14ac:dyDescent="0.35">
      <c r="B301" s="313" t="s">
        <v>184</v>
      </c>
    </row>
    <row r="302" spans="2:2" x14ac:dyDescent="0.35">
      <c r="B302" s="313" t="s">
        <v>185</v>
      </c>
    </row>
    <row r="303" spans="2:2" x14ac:dyDescent="0.35">
      <c r="B303" s="313" t="s">
        <v>186</v>
      </c>
    </row>
    <row r="304" spans="2:2" x14ac:dyDescent="0.35">
      <c r="B304" s="313" t="s">
        <v>187</v>
      </c>
    </row>
    <row r="305" spans="2:2" x14ac:dyDescent="0.35">
      <c r="B305" s="313" t="s">
        <v>189</v>
      </c>
    </row>
    <row r="306" spans="2:2" x14ac:dyDescent="0.35">
      <c r="B306" s="313" t="s">
        <v>887</v>
      </c>
    </row>
    <row r="307" spans="2:2" x14ac:dyDescent="0.35">
      <c r="B307" s="313" t="s">
        <v>190</v>
      </c>
    </row>
    <row r="308" spans="2:2" x14ac:dyDescent="0.35">
      <c r="B308" s="313" t="s">
        <v>191</v>
      </c>
    </row>
    <row r="309" spans="2:2" x14ac:dyDescent="0.35">
      <c r="B309" s="313" t="s">
        <v>196</v>
      </c>
    </row>
    <row r="310" spans="2:2" x14ac:dyDescent="0.35">
      <c r="B310" s="313" t="s">
        <v>197</v>
      </c>
    </row>
    <row r="311" spans="2:2" ht="29" x14ac:dyDescent="0.35">
      <c r="B311" s="313" t="s">
        <v>156</v>
      </c>
    </row>
    <row r="312" spans="2:2" x14ac:dyDescent="0.35">
      <c r="B312" s="313" t="s">
        <v>888</v>
      </c>
    </row>
    <row r="313" spans="2:2" x14ac:dyDescent="0.35">
      <c r="B313" s="313" t="s">
        <v>889</v>
      </c>
    </row>
    <row r="314" spans="2:2" x14ac:dyDescent="0.35">
      <c r="B314" s="313" t="s">
        <v>198</v>
      </c>
    </row>
    <row r="315" spans="2:2" x14ac:dyDescent="0.35">
      <c r="B315" s="313" t="s">
        <v>157</v>
      </c>
    </row>
    <row r="316" spans="2:2" x14ac:dyDescent="0.35">
      <c r="B316" s="313" t="s">
        <v>890</v>
      </c>
    </row>
    <row r="317" spans="2:2" x14ac:dyDescent="0.35">
      <c r="B317" s="313" t="s">
        <v>170</v>
      </c>
    </row>
    <row r="318" spans="2:2" x14ac:dyDescent="0.35">
      <c r="B318" s="313" t="s">
        <v>202</v>
      </c>
    </row>
    <row r="319" spans="2:2" x14ac:dyDescent="0.35">
      <c r="B319" s="313" t="s">
        <v>203</v>
      </c>
    </row>
    <row r="320" spans="2:2" x14ac:dyDescent="0.35">
      <c r="B320" s="313" t="s">
        <v>182</v>
      </c>
    </row>
  </sheetData>
  <mergeCells count="354">
    <mergeCell ref="D19:G19"/>
    <mergeCell ref="H19:K19"/>
    <mergeCell ref="L19:O19"/>
    <mergeCell ref="P19:S19"/>
    <mergeCell ref="B20:B23"/>
    <mergeCell ref="C20:C23"/>
    <mergeCell ref="C2:G2"/>
    <mergeCell ref="B6:G6"/>
    <mergeCell ref="B7:G7"/>
    <mergeCell ref="B8:G8"/>
    <mergeCell ref="B10:C10"/>
    <mergeCell ref="C3:R3"/>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H87:I87"/>
    <mergeCell ref="L87:M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prompt="Select state of enforcement" sqref="E129:F129 Q129:R129 M129:N129 I129:J129" xr:uid="{00000000-0002-0000-0700-000003000000}">
      <formula1>$I$136:$I$140</formula1>
    </dataValidation>
    <dataValidation type="list" allowBlank="1" showInputMessage="1" showErrorMessage="1" prompt="Select integration level" sqref="D125:S125" xr:uid="{00000000-0002-0000-0700-000004000000}">
      <formula1>$H$143:$H$147</formula1>
    </dataValidation>
    <dataValidation type="list" allowBlank="1" showInputMessage="1" showErrorMessage="1" prompt="Select adaptation strategy" sqref="G113 S113 O113 K113" xr:uid="{00000000-0002-0000-0700-000005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6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7000000}">
      <formula1>$K$155:$K$159</formula1>
    </dataValidation>
    <dataValidation type="list" allowBlank="1" showInputMessage="1" showErrorMessage="1" prompt="Select type" sqref="G87 O87 S87 K87" xr:uid="{00000000-0002-0000-0700-000008000000}">
      <formula1>$F$136:$F$140</formula1>
    </dataValidation>
    <dataValidation type="list" allowBlank="1" showInputMessage="1" showErrorMessage="1" prompt="Select level of improvements" sqref="D87:E87 P87 L87 H87" xr:uid="{00000000-0002-0000-0700-000009000000}">
      <formula1>$K$155:$K$159</formula1>
    </dataValidation>
    <dataValidation type="list" allowBlank="1" showInputMessage="1" showErrorMessage="1" sqref="E78:F83 I78:J83 M78:N83 Q78:R83" xr:uid="{00000000-0002-0000-0700-00000A000000}">
      <formula1>type1</formula1>
    </dataValidation>
    <dataValidation type="list" allowBlank="1" showInputMessage="1" showErrorMessage="1" prompt="Select type" sqref="F57:G57 P59 L59 H59 D59 R57:S57 N57:O57 J57:K57" xr:uid="{00000000-0002-0000-0700-00000B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0C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0D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0E000000}">
      <formula1>$D$135:$D$142</formula1>
    </dataValidation>
    <dataValidation type="list" allowBlank="1" showInputMessage="1" showErrorMessage="1" sqref="B66" xr:uid="{00000000-0002-0000-0700-00000F000000}">
      <formula1>selectyn</formula1>
    </dataValidation>
    <dataValidation type="list" allowBlank="1" showInputMessage="1" showErrorMessage="1" sqref="I126 O112 K77 I77 G77 K126 M126 Q77 S77 E126 O126 F112 G126 S112 O77 M77 K112 S126 Q126" xr:uid="{00000000-0002-0000-0700-000010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700-000011000000}">
      <formula1>$J$146:$J$154</formula1>
    </dataValidation>
    <dataValidation type="list" allowBlank="1" showInputMessage="1" showErrorMessage="1" prompt="Select capacity level" sqref="G54 S54 K54 O54" xr:uid="{00000000-0002-0000-0700-000012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3000000}">
      <formula1>$D$151:$D$153</formula1>
    </dataValidation>
    <dataValidation type="list" allowBlank="1" showInputMessage="1" showErrorMessage="1" prompt="Select scale" sqref="G59 S59 K59 O59" xr:uid="{00000000-0002-0000-0700-000014000000}">
      <formula1>$F$155:$F$158</formula1>
    </dataValidation>
    <dataValidation type="list" allowBlank="1" showInputMessage="1" showErrorMessage="1" prompt="Select level of awarness" sqref="F65:G65 R65:S65 N65:O65 J65:K65" xr:uid="{00000000-0002-0000-0700-000015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6000000}">
      <formula1>$J$146:$J$154</formula1>
    </dataValidation>
    <dataValidation type="list" allowBlank="1" showInputMessage="1" showErrorMessage="1" prompt="Select geographical scale" sqref="E69 Q69 M69 I69" xr:uid="{00000000-0002-0000-0700-000017000000}">
      <formula1>$D$151:$D$153</formula1>
    </dataValidation>
    <dataValidation type="list" allowBlank="1" showInputMessage="1" showErrorMessage="1" prompt="Select response level" sqref="F69 R69 N69 J69" xr:uid="{00000000-0002-0000-0700-000018000000}">
      <formula1>$H$155:$H$159</formula1>
    </dataValidation>
    <dataValidation type="list" allowBlank="1" showInputMessage="1" showErrorMessage="1" prompt="Select changes in asset" sqref="F71:G76 R71:S76 N71:O76 J71:K76" xr:uid="{00000000-0002-0000-0700-000019000000}">
      <formula1>$I$155:$I$159</formula1>
    </dataValidation>
    <dataValidation type="list" allowBlank="1" showInputMessage="1" showErrorMessage="1" prompt="Select level of improvements" sqref="Q87" xr:uid="{00000000-0002-0000-0700-00001A000000}">
      <formula1>effectiveness</formula1>
    </dataValidation>
    <dataValidation type="list" allowBlank="1" showInputMessage="1" showErrorMessage="1" prompt="Select programme/sector" sqref="F87 R87 N87 J87" xr:uid="{00000000-0002-0000-0700-00001B000000}">
      <formula1>$J$146:$J$154</formula1>
    </dataValidation>
    <dataValidation type="list" allowBlank="1" showInputMessage="1" showErrorMessage="1" prompt="Select the effectiveness of protection/rehabilitation" sqref="S98 S92 S95 S89" xr:uid="{00000000-0002-0000-0700-00001C000000}">
      <formula1>effectiveness</formula1>
    </dataValidation>
    <dataValidation type="list" allowBlank="1" showInputMessage="1" showErrorMessage="1" prompt="Select income source" sqref="Q115 Q119 Q121 Q117" xr:uid="{00000000-0002-0000-0700-00001D000000}">
      <formula1>incomesource</formula1>
    </dataValidation>
    <dataValidation type="list" allowBlank="1" showInputMessage="1" showErrorMessage="1" prompt="Select type of policy" sqref="S127 K127 O127" xr:uid="{00000000-0002-0000-0700-00001E000000}">
      <formula1>policy</formula1>
    </dataValidation>
    <dataValidation type="decimal" allowBlank="1" showInputMessage="1" showErrorMessage="1" errorTitle="Invalid data" error="Please enter a number between 0 and 100" prompt="Enter a percentage between 0 and 100" sqref="P63:Q63 E65 I22:I23 M22:M23 M28 I28 H63 E28 E55 E103 I55 M55 M57 I57 Q28 E57 Q57 I65 M65 Q65 Q103 M111 I111 M103 I103 E111 Q55 D63:E63 E105 E107 E109 I105 I107 I109 M105 M107 M109 Q105 Q107 Q109 Q111 E22:E23 L63:M63 Q22:Q23" xr:uid="{00000000-0002-0000-0700-00001F000000}">
      <formula1>0</formula1>
      <formula2>100</formula2>
    </dataValidation>
    <dataValidation type="decimal" allowBlank="1" showInputMessage="1" showErrorMessage="1" errorTitle="Invalid data" error="Enter a percentage between 0 and 100" prompt="Enter a percentage (between 0 and 100)" sqref="N22:O23 J22:K23 F22:G23 R22:S23" xr:uid="{00000000-0002-0000-0700-000020000000}">
      <formula1>0</formula1>
      <formula2>100</formula2>
    </dataValidation>
    <dataValidation type="decimal" allowBlank="1" showInputMessage="1" showErrorMessage="1" errorTitle="Invalid data" error="Please enter a number between 0 and 9999999" prompt="Enter a number here" sqref="Q27 E27 I21:K21 E21:G21 M27 I27 M21:O21 Q21:S21" xr:uid="{00000000-0002-0000-0700-000021000000}">
      <formula1>0</formula1>
      <formula2>99999999999</formula2>
    </dataValidation>
    <dataValidation type="list" allowBlank="1" showInputMessage="1" showErrorMessage="1" prompt="Select a sector" sqref="F63:G63 R63:S63 N63:O63 J63:K63" xr:uid="{00000000-0002-0000-0700-000022000000}">
      <formula1>$J$146:$J$154</formula1>
    </dataValidation>
    <dataValidation type="list" allowBlank="1" showInputMessage="1" showErrorMessage="1" prompt="Select effectiveness" sqref="G129 S129 O129 K129" xr:uid="{00000000-0002-0000-0700-000023000000}">
      <formula1>$K$155:$K$159</formula1>
    </dataValidation>
    <dataValidation type="list" allowBlank="1" showInputMessage="1" showErrorMessage="1" sqref="E142:E143" xr:uid="{00000000-0002-0000-0700-000024000000}">
      <formula1>$D$16:$D$18</formula1>
    </dataValidation>
    <dataValidation type="list" allowBlank="1" showInputMessage="1" showErrorMessage="1" prompt="Select status" sqref="O38 S38 S36 S34 S32 S30 O36 O34 O32 O30 K36 K34 K32 K30 G38 G34 G32 G30 G36 K38" xr:uid="{00000000-0002-0000-0700-000025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6000000}">
      <formula1>$D$163:$D$166</formula1>
    </dataValidation>
    <dataValidation type="list" allowBlank="1" showInputMessage="1" showErrorMessage="1" prompt="Select targeted asset" sqref="E71:E76 I71:I76 M71:M76 Q71:Q76" xr:uid="{00000000-0002-0000-0700-000027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8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9000000}">
      <formula1>$C$166:$C$173</formula1>
    </dataValidation>
    <dataValidation type="list" allowBlank="1" showInputMessage="1" showErrorMessage="1" prompt="Select % increase in income level" sqref="F111 R111 R109 R107 R105 N109 N107 N105 J109 J107 J105 F109 F107 J111 F105 N111" xr:uid="{00000000-0002-0000-0700-00002A000000}">
      <formula1>$E$168:$E$176</formula1>
    </dataValidation>
    <dataValidation type="list" allowBlank="1" showInputMessage="1" showErrorMessage="1" prompt="Please select the alternate source" sqref="G111 S111 S109 S107 S105 O109 O107 O105 K109 K107 K105 G109 G107 K111 G105 O111" xr:uid="{00000000-0002-0000-0700-00002B000000}">
      <formula1>$K$139:$K$153</formula1>
    </dataValidation>
    <dataValidation type="list" allowBlank="1" showInputMessage="1" showErrorMessage="1" prompt="Select income source" sqref="E115:F115 R121 R119 R117 M121 M119 M117 I121 I119 I117 R115 M115 I115 E117:F117 E119:F119 E121:F121" xr:uid="{00000000-0002-0000-0700-00002C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2D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2E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2F000000}">
      <formula1>0</formula1>
      <formula2>9999999</formula2>
    </dataValidation>
    <dataValidation type="decimal" allowBlank="1" showInputMessage="1" showErrorMessage="1" errorTitle="Invalid data" error="Please enter a number" sqref="Q54 P57 L57 H57 M54" xr:uid="{00000000-0002-0000-0700-000030000000}">
      <formula1>0</formula1>
      <formula2>9999999999</formula2>
    </dataValidation>
    <dataValidation type="decimal" allowBlank="1" showInputMessage="1" showErrorMessage="1" errorTitle="Invalid data" error="Please enter a number" prompt="Enter total number of staff trained" sqref="D57" xr:uid="{00000000-0002-0000-0700-000031000000}">
      <formula1>0</formula1>
      <formula2>9999999999</formula2>
    </dataValidation>
    <dataValidation type="decimal" allowBlank="1" showInputMessage="1" showErrorMessage="1" errorTitle="Invalid data" error="Please enter a number" prompt="Please enter a number here" sqref="E54 I54 D65 H65 L65 P65" xr:uid="{00000000-0002-0000-0700-000032000000}">
      <formula1>0</formula1>
      <formula2>9999999999</formula2>
    </dataValidation>
    <dataValidation type="whole" allowBlank="1" showInputMessage="1" showErrorMessage="1" error="Please enter a number here" prompt="Please enter a number" sqref="D78:D83 H78:H83 L78:L83 P78:P83" xr:uid="{00000000-0002-0000-0700-000033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34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35000000}">
      <formula1>0</formula1>
      <formula2>999999999999999</formula2>
    </dataValidation>
    <dataValidation type="whole" allowBlank="1" showInputMessage="1" showErrorMessage="1" prompt="Enter number of assets" sqref="D113 P113 L113 H113" xr:uid="{00000000-0002-0000-0700-000036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7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8000000}">
      <formula1>0</formula1>
      <formula2>9999999999999</formula2>
    </dataValidation>
    <dataValidation type="whole" allowBlank="1" showInputMessage="1" showErrorMessage="1" error="Please enter a number" prompt="Enter No. of policy introduced or adjusted" sqref="D127 H127 L127 P127" xr:uid="{00000000-0002-0000-0700-000039000000}">
      <formula1>0</formula1>
      <formula2>999999999999</formula2>
    </dataValidation>
    <dataValidation type="whole" allowBlank="1" showInputMessage="1" showErrorMessage="1" error="Please enter a number here" prompt="Enter No. of development strategies" sqref="D129 H129 L129 P129" xr:uid="{00000000-0002-0000-0700-00003A000000}">
      <formula1>0</formula1>
      <formula2>999999999</formula2>
    </dataValidation>
    <dataValidation type="list" allowBlank="1" showInputMessage="1" showErrorMessage="1" prompt="Select type of assets" sqref="E113 Q113 M113 I113" xr:uid="{00000000-0002-0000-0700-00003B000000}">
      <formula1>$L$140:$L$146</formula1>
    </dataValidation>
    <dataValidation type="list" allowBlank="1" showInputMessage="1" showErrorMessage="1" prompt="Select type of policy" sqref="G127" xr:uid="{00000000-0002-0000-0700-00003C000000}">
      <formula1>$H$164:$H$185</formula1>
    </dataValidation>
    <dataValidation type="list" allowBlank="1" showInputMessage="1" showErrorMessage="1" error="Please select the from the drop-down list_x000a_" prompt="Please select from the drop-down list" sqref="C17" xr:uid="{00000000-0002-0000-0700-00003D000000}">
      <formula1>#REF!</formula1>
    </dataValidation>
    <dataValidation type="list" allowBlank="1" showInputMessage="1" showErrorMessage="1" error="Please select from the drop-down list" prompt="Please select from the drop-down list" sqref="C14" xr:uid="{00000000-0002-0000-0700-00003E000000}">
      <formula1>#REF!</formula1>
    </dataValidation>
    <dataValidation type="list" allowBlank="1" showInputMessage="1" showErrorMessage="1" error="Select from the drop-down list" prompt="Select from the drop-down list" sqref="C15:C16" xr:uid="{00000000-0002-0000-0700-00003F000000}">
      <formula1>#REF!</formula1>
    </dataValidation>
  </dataValidations>
  <pageMargins left="0" right="0" top="0" bottom="0" header="0" footer="0"/>
  <pageSetup paperSize="5"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1:B4"/>
    </sheetView>
    <sheetView workbookViewId="1">
      <selection activeCell="B4" sqref="B4"/>
    </sheetView>
  </sheetViews>
  <sheetFormatPr defaultRowHeight="14.5" x14ac:dyDescent="0.35"/>
  <cols>
    <col min="1" max="1" width="2.453125" customWidth="1"/>
    <col min="2" max="2" width="109.26953125" customWidth="1"/>
    <col min="3" max="3" width="2.453125" customWidth="1"/>
  </cols>
  <sheetData>
    <row r="1" spans="2:2" ht="15.5" thickBot="1" x14ac:dyDescent="0.4">
      <c r="B1" s="29" t="s">
        <v>245</v>
      </c>
    </row>
    <row r="2" spans="2:2" ht="273.5" thickBot="1" x14ac:dyDescent="0.4">
      <c r="B2" s="30" t="s">
        <v>246</v>
      </c>
    </row>
    <row r="3" spans="2:2" ht="15.5" thickBot="1" x14ac:dyDescent="0.4">
      <c r="B3" s="29" t="s">
        <v>247</v>
      </c>
    </row>
    <row r="4" spans="2:2" ht="247.5" thickBot="1" x14ac:dyDescent="0.4">
      <c r="B4" s="31" t="s">
        <v>248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55</ProjectId>
    <ReportingPeriod xmlns="dc9b7735-1e97-4a24-b7a2-47bf824ab39e" xsi:nil="true"/>
    <WBDocsDocURL xmlns="dc9b7735-1e97-4a24-b7a2-47bf824ab39e">http://wbdocsservices.worldbank.org/services?I4_SERVICE=VC&amp;I4_KEY=TF069013&amp;I4_DOCID=090224b086d3a64b</WBDocsDocURL>
    <WBDocsDocURLPublicOnly xmlns="dc9b7735-1e97-4a24-b7a2-47bf824ab39e">http://pubdocs.worldbank.org/en/447241559340310411/55-MCCAP-Adaptation-Fund-Progress-Report-2019-FOR-WEB.xlsx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032D924-8D18-4FB3-A482-854FCD38F76E}"/>
</file>

<file path=customXml/itemProps2.xml><?xml version="1.0" encoding="utf-8"?>
<ds:datastoreItem xmlns:ds="http://schemas.openxmlformats.org/officeDocument/2006/customXml" ds:itemID="{DBDCAB87-A3D9-4B1F-AECC-3CF32C534FBF}"/>
</file>

<file path=customXml/itemProps3.xml><?xml version="1.0" encoding="utf-8"?>
<ds:datastoreItem xmlns:ds="http://schemas.openxmlformats.org/officeDocument/2006/customXml" ds:itemID="{AE046C88-BA6D-49CA-A7E6-858C800F38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vt:lpstr>
      <vt:lpstr>Procurement</vt:lpstr>
      <vt:lpstr>Risk Assesment</vt:lpstr>
      <vt:lpstr>Rating</vt:lpstr>
      <vt:lpstr>Project Indicators</vt:lpstr>
      <vt:lpstr>Lessons Learned</vt:lpstr>
      <vt:lpstr>Results Tracker (2) </vt:lpstr>
      <vt:lpstr>Units for Indicators</vt:lpstr>
      <vt:lpstr>Sheet1</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Saliha Dobardzic</cp:lastModifiedBy>
  <cp:lastPrinted>2019-02-14T18:33:06Z</cp:lastPrinted>
  <dcterms:created xsi:type="dcterms:W3CDTF">2010-11-30T14:15:01Z</dcterms:created>
  <dcterms:modified xsi:type="dcterms:W3CDTF">2019-05-31T21:52:59Z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