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worksheets/sheet1.xml" ContentType="application/vnd.openxmlformats-officedocument.spreadsheetml.worksheet+xml"/>
  <Override PartName="/xl/drawings/drawing6.xml" ContentType="application/vnd.openxmlformats-officedocument.drawing+xml"/>
  <Override PartName="/xl/drawings/drawing7.xml" ContentType="application/vnd.openxmlformats-officedocument.drawing+xml"/>
  <Override PartName="/xl/worksheets/sheet5.xml" ContentType="application/vnd.openxmlformats-officedocument.spreadsheetml.worksheet+xml"/>
  <Override PartName="/xl/drawings/drawing1.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Belize\PPR 2018\"/>
    </mc:Choice>
  </mc:AlternateContent>
  <bookViews>
    <workbookView xWindow="0" yWindow="0" windowWidth="28800" windowHeight="11780" firstSheet="3" activeTab="3"/>
  </bookViews>
  <sheets>
    <sheet name="Overview" sheetId="1" r:id="rId1"/>
    <sheet name="FinancialData" sheetId="2" r:id="rId2"/>
    <sheet name="Procurement" sheetId="3" state="hidden" r:id="rId3"/>
    <sheet name="Risk Assesment" sheetId="4" r:id="rId4"/>
    <sheet name="Rating" sheetId="5" r:id="rId5"/>
    <sheet name="Project Indicators" sheetId="8" r:id="rId6"/>
    <sheet name="Lessons Learned" sheetId="9" r:id="rId7"/>
    <sheet name="Results Tracker" sheetId="11" r:id="rId8"/>
    <sheet name="Units for Indicators" sheetId="6" r:id="rId9"/>
  </sheets>
  <externalReferences>
    <externalReference r:id="rId10"/>
  </externalReferences>
  <definedNames>
    <definedName name="iincome">#REF!</definedName>
    <definedName name="income" localSheetId="7">#REF!</definedName>
    <definedName name="income">#REF!</definedName>
    <definedName name="incomelevel">'Results Tracker'!$E$84:$E$86</definedName>
    <definedName name="info">'Results Tracker'!$E$103:$E$105</definedName>
    <definedName name="Month">[1]Dropdowns!$G$2:$G$13</definedName>
    <definedName name="overalleffect">'Results Tracker'!$D$103:$D$105</definedName>
    <definedName name="physicalassets">'Results Tracker'!$J$103:$J$111</definedName>
    <definedName name="quality">'Results Tracker'!$B$94:$B$98</definedName>
    <definedName name="question">'Results Tracker'!$F$94:$F$96</definedName>
    <definedName name="responses">'Results Tracker'!$C$94:$C$98</definedName>
    <definedName name="state">'Results Tracker'!$I$98:$I$100</definedName>
    <definedName name="type1">'Results Tracker'!$G$94:$G$97</definedName>
    <definedName name="Year">[1]Dropdowns!$H$2:$H$36</definedName>
    <definedName name="yesno">'Results Tracker'!$E$90:$E$91</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66" i="2" l="1"/>
  <c r="F44" i="2"/>
  <c r="F41" i="2"/>
  <c r="F53" i="2"/>
  <c r="F45" i="2"/>
  <c r="F28" i="2"/>
  <c r="F30" i="2"/>
  <c r="F81" i="2"/>
  <c r="F82" i="2"/>
  <c r="F83" i="2"/>
  <c r="F84" i="2"/>
  <c r="F86" i="2"/>
  <c r="F97" i="2"/>
  <c r="F100" i="2"/>
  <c r="F101" i="2"/>
  <c r="F105" i="2"/>
  <c r="F108" i="2"/>
  <c r="F109" i="2"/>
  <c r="F110" i="2"/>
  <c r="F112" i="2"/>
  <c r="F115" i="2"/>
  <c r="F117" i="2"/>
  <c r="F71" i="2"/>
  <c r="E15" i="2"/>
  <c r="G28" i="3"/>
  <c r="E59" i="3"/>
  <c r="H27" i="3"/>
  <c r="H30" i="3"/>
  <c r="H43" i="3"/>
  <c r="H46" i="3"/>
  <c r="H48" i="3"/>
  <c r="H50" i="3"/>
  <c r="H51" i="3"/>
  <c r="G52" i="3"/>
  <c r="H52" i="3"/>
  <c r="H55" i="3"/>
  <c r="H59" i="3"/>
  <c r="G30" i="3"/>
  <c r="G43" i="3"/>
  <c r="G59" i="3"/>
  <c r="G9" i="3"/>
</calcChain>
</file>

<file path=xl/sharedStrings.xml><?xml version="1.0" encoding="utf-8"?>
<sst xmlns="http://schemas.openxmlformats.org/spreadsheetml/2006/main" count="2312" uniqueCount="1406">
  <si>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</si>
  <si>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</si>
  <si>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</si>
  <si>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</si>
  <si>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</si>
  <si>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</si>
  <si>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</si>
  <si>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</si>
  <si>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</si>
  <si>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</si>
  <si>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</si>
  <si>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</si>
  <si>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</si>
  <si>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</si>
  <si>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</si>
  <si>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</si>
  <si>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</si>
  <si>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</si>
  <si>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</si>
  <si>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</si>
  <si>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</si>
  <si>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</si>
  <si>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</si>
  <si>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</si>
  <si>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</si>
  <si>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</si>
  <si>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</si>
  <si>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</si>
  <si>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</si>
  <si>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</si>
  <si>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</si>
  <si>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</si>
  <si>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</si>
  <si>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</si>
  <si>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</si>
  <si>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</si>
  <si>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</si>
  <si>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</si>
  <si>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</si>
  <si>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</si>
  <si>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</si>
  <si>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</si>
  <si>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</si>
  <si>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</si>
  <si>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</si>
  <si>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</si>
  <si>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</si>
  <si>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</si>
  <si>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</si>
  <si>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</si>
  <si>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</si>
  <si>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</si>
  <si>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</si>
  <si>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</si>
  <si>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</si>
  <si>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</si>
  <si>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</si>
  <si>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</si>
  <si>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</si>
  <si>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</si>
  <si>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</si>
  <si>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</si>
  <si>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</si>
  <si>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</si>
  <si>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</si>
  <si>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</si>
  <si>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</si>
  <si>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</si>
  <si>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</si>
  <si>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</si>
  <si>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</si>
  <si>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</si>
  <si>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</si>
  <si>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</si>
  <si>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</si>
  <si>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</si>
  <si>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</si>
  <si>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</si>
  <si>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</si>
  <si>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</si>
  <si>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</si>
  <si>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</si>
  <si>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</si>
  <si>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</si>
  <si>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</si>
  <si>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</si>
  <si>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</si>
  <si>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</si>
  <si>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</si>
  <si>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</si>
  <si>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</si>
  <si>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</si>
  <si>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</si>
  <si>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</si>
  <si>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</si>
  <si>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</si>
  <si>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</si>
  <si>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</si>
  <si>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</si>
  <si>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</si>
  <si>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</si>
  <si>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</si>
  <si>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</si>
  <si>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</si>
  <si>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</si>
  <si>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</si>
  <si>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</si>
  <si>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</si>
  <si>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</si>
  <si>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</si>
  <si>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</si>
  <si>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</si>
  <si>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</si>
  <si>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</si>
  <si>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</si>
  <si>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</si>
  <si>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</si>
  <si>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</si>
  <si>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</si>
  <si>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</si>
  <si>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</si>
  <si>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</si>
  <si>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</si>
  <si>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</si>
  <si>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</si>
  <si>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</si>
  <si>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</si>
  <si>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</si>
  <si>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</si>
  <si>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</si>
  <si>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</si>
  <si>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</si>
  <si>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</si>
  <si>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</si>
  <si>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</si>
  <si>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</si>
  <si>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</si>
  <si>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</si>
  <si>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</si>
  <si>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</si>
  <si>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</si>
  <si>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</si>
  <si>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</si>
  <si>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</si>
  <si>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</si>
  <si>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</si>
  <si>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</si>
  <si>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</si>
  <si>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</si>
  <si>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</si>
  <si>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</si>
  <si>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</si>
  <si>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</si>
  <si>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</si>
  <si>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</si>
  <si>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</si>
  <si>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</si>
  <si>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</si>
  <si>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</si>
  <si>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</si>
  <si>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</si>
  <si>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</si>
  <si>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</si>
  <si>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</si>
  <si>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</si>
  <si>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</si>
  <si>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</si>
  <si>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</si>
  <si>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</si>
  <si>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</si>
  <si>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</si>
  <si>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</si>
  <si>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</si>
  <si>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</si>
  <si>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</si>
  <si>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</si>
  <si>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</si>
  <si>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</si>
  <si>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</si>
  <si>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</si>
  <si>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</si>
  <si>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</si>
  <si>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</si>
  <si>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</si>
  <si>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</si>
  <si>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</si>
  <si>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</si>
  <si>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</si>
  <si>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</si>
  <si>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</si>
  <si>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</si>
  <si>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</si>
  <si>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</si>
  <si>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</si>
  <si>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</si>
  <si>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</si>
  <si>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</si>
  <si>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</si>
  <si>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</si>
  <si>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</si>
  <si>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</si>
  <si>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</si>
  <si>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</si>
  <si>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</si>
  <si>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</si>
  <si>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</si>
  <si>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</si>
  <si>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</si>
  <si>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</si>
  <si>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</si>
  <si>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</si>
  <si>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</si>
  <si>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</si>
  <si>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</si>
  <si>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</si>
  <si>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</si>
  <si>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</si>
  <si>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</si>
  <si>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</si>
  <si>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</si>
  <si>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</si>
  <si>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</si>
  <si>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</si>
  <si>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</si>
  <si>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</si>
  <si>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</si>
  <si>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</si>
  <si>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</si>
  <si>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</si>
  <si>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</si>
  <si>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</si>
  <si>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</si>
  <si>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</si>
  <si>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</si>
  <si>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</si>
  <si>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</si>
  <si>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</si>
  <si>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</si>
  <si>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</si>
  <si>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</si>
  <si>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</si>
  <si>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</si>
  <si>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</si>
  <si>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</si>
  <si>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</si>
  <si>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</si>
  <si>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</si>
  <si>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</si>
  <si>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</si>
  <si>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</si>
  <si>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</si>
  <si>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</si>
  <si>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</si>
  <si>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</si>
  <si>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</si>
  <si>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</si>
  <si>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</si>
  <si>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</si>
  <si>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</si>
  <si>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</si>
  <si>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</si>
  <si>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</si>
  <si>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</si>
  <si>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</si>
  <si>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</si>
  <si>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</si>
  <si>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</si>
  <si>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</si>
  <si>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</si>
  <si>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</si>
  <si>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</si>
  <si>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</si>
  <si>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</si>
  <si>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</si>
  <si>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</si>
  <si>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</si>
  <si>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</si>
  <si>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</si>
  <si>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</si>
  <si>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</si>
  <si>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</si>
  <si>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</si>
  <si>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</si>
  <si>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</si>
  <si>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</si>
  <si>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</si>
  <si>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</si>
  <si>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</si>
  <si>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</si>
  <si>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</si>
  <si>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</si>
  <si>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</si>
  <si>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</si>
  <si>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</si>
  <si>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</si>
  <si>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</si>
  <si>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</si>
  <si>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</si>
  <si>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</si>
  <si>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</si>
  <si>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</si>
  <si>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</si>
  <si>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</si>
  <si>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</si>
  <si>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</si>
  <si>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</si>
  <si>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</si>
  <si>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</si>
  <si>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</si>
  <si>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</si>
  <si>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</si>
  <si>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</si>
  <si>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</si>
  <si>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</si>
  <si>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</si>
  <si>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</si>
  <si>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</si>
  <si>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</si>
  <si>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</si>
  <si>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</si>
  <si>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</si>
  <si>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</si>
  <si>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</si>
  <si>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</si>
  <si>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</si>
  <si>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</si>
  <si>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</si>
  <si>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</si>
  <si>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</si>
  <si>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</si>
  <si>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</si>
  <si>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</si>
  <si>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</si>
  <si>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</si>
  <si>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</si>
  <si>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</si>
  <si>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</si>
  <si>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</si>
  <si>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</si>
  <si>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</si>
  <si>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</si>
  <si>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</si>
  <si>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</si>
  <si>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</si>
  <si>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</si>
  <si>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</si>
  <si>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</si>
  <si>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</si>
  <si>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Scale</t>
  </si>
  <si>
    <t>Type</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</si>
  <si>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</si>
  <si>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</si>
  <si>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</si>
  <si>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</si>
  <si>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</si>
  <si>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</si>
  <si>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</si>
  <si>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</si>
  <si>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</si>
  <si>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</si>
  <si>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</si>
  <si>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</si>
  <si>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</si>
  <si>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</si>
  <si>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</si>
  <si>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</si>
  <si>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</si>
  <si>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</si>
  <si>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</si>
  <si>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</si>
  <si>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</si>
  <si>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</si>
  <si>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</si>
  <si>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</si>
  <si>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</si>
  <si>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</si>
  <si>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</si>
  <si>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</si>
  <si>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</si>
  <si>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</si>
  <si>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</si>
  <si>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</si>
  <si>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</si>
  <si>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</si>
  <si>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</si>
  <si>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</si>
  <si>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</si>
  <si>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</si>
  <si>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</si>
  <si>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</si>
  <si>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</si>
  <si>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</si>
  <si>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</si>
  <si>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</si>
  <si>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</si>
  <si>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</si>
  <si>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</si>
  <si>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</si>
  <si>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</si>
  <si>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</si>
  <si>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</si>
  <si>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</si>
  <si>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</si>
  <si>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</si>
  <si>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</si>
  <si>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</si>
  <si>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</si>
  <si>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</si>
  <si>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</si>
  <si>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</si>
  <si>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</si>
  <si>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</si>
  <si>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</si>
  <si>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</si>
  <si>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</si>
  <si>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</si>
  <si>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</si>
  <si>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</si>
  <si>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</si>
  <si>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</si>
  <si>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</si>
  <si>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</si>
  <si>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</si>
  <si>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</si>
  <si>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</si>
  <si>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</si>
  <si>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</si>
  <si>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</si>
  <si>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</si>
  <si>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</si>
  <si>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</si>
  <si>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</si>
  <si>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</si>
  <si>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</si>
  <si>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</si>
  <si>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</si>
  <si>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</si>
  <si>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</si>
  <si>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</si>
  <si>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</si>
  <si>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</si>
  <si>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</si>
  <si>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</si>
  <si>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</si>
  <si>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</si>
  <si>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</si>
  <si>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</si>
  <si>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</si>
  <si>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</si>
  <si>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</si>
  <si>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</si>
  <si>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</si>
  <si>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</si>
  <si>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</si>
  <si>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</si>
  <si>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</si>
  <si>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</si>
  <si>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</si>
  <si>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</si>
  <si>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</si>
  <si>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</si>
  <si>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</si>
  <si>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</si>
  <si>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</si>
  <si>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</si>
  <si>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</si>
  <si>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</si>
  <si>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</si>
  <si>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</si>
  <si>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</si>
  <si>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</si>
  <si>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</si>
  <si>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</si>
  <si>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</si>
  <si>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</si>
  <si>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</si>
  <si>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</si>
  <si>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</si>
  <si>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</si>
  <si>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</si>
  <si>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</si>
  <si>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</si>
  <si>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</si>
  <si>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</si>
  <si>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</si>
  <si>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</si>
  <si>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</si>
  <si>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</si>
  <si>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</si>
  <si>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</si>
  <si>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</si>
  <si>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</si>
  <si>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</si>
  <si>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</si>
  <si>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</si>
  <si>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</si>
  <si>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</si>
  <si>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</si>
  <si>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</si>
  <si>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</si>
  <si>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</si>
  <si>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</si>
  <si>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</si>
  <si>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</si>
  <si>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</si>
  <si>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</si>
  <si>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</si>
  <si>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</si>
  <si>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</si>
  <si>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</si>
  <si>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</si>
  <si>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</si>
  <si>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</si>
  <si>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</si>
  <si>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</si>
  <si>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</si>
  <si>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</si>
  <si>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</si>
  <si>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</si>
  <si>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</si>
  <si>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</si>
  <si>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</si>
  <si>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</si>
  <si>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</si>
  <si>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</si>
  <si>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</si>
  <si>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</si>
  <si>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</si>
  <si>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</si>
  <si>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</si>
  <si>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</si>
  <si>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</si>
  <si>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</si>
  <si>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</si>
  <si>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</si>
  <si>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</si>
  <si>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</si>
  <si>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</si>
  <si>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</si>
  <si>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</si>
  <si>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</si>
  <si>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</si>
  <si>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</si>
  <si>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</si>
  <si>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</si>
  <si>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</si>
  <si>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</si>
  <si>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</si>
  <si>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</si>
  <si>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</si>
  <si>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</si>
  <si>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</si>
  <si>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</si>
  <si>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</si>
  <si>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</si>
  <si>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</si>
  <si>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</si>
  <si>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</si>
  <si>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</si>
  <si>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</si>
  <si>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</si>
  <si>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</si>
  <si>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</si>
  <si>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</si>
  <si>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</si>
  <si>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</si>
  <si>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</si>
  <si>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</si>
  <si>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</si>
  <si>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</si>
  <si>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</si>
  <si>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</si>
  <si>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</si>
  <si>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</si>
  <si>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</si>
  <si>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</si>
  <si>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</si>
  <si>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</si>
  <si>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</si>
  <si>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</si>
  <si>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</si>
  <si>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</si>
  <si>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</si>
  <si>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</si>
  <si>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</si>
  <si>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</si>
  <si>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</si>
  <si>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</si>
  <si>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</si>
  <si>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</si>
  <si>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</si>
  <si>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</si>
  <si>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</si>
  <si>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</si>
  <si>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</si>
  <si>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</si>
  <si>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</si>
  <si>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</si>
  <si>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</si>
  <si>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</si>
  <si>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</si>
  <si>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</si>
  <si>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</si>
  <si>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</si>
  <si>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</si>
  <si>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</si>
  <si>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</si>
  <si>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</si>
  <si>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</si>
  <si>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</si>
  <si>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</si>
  <si>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</si>
  <si>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</si>
  <si>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</si>
  <si>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</si>
  <si>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</si>
  <si>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</si>
  <si>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</si>
  <si>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</si>
  <si>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</si>
  <si>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</si>
  <si>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</si>
  <si>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</si>
  <si>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</si>
  <si>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</si>
  <si>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</si>
  <si>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</si>
  <si>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</si>
  <si>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</si>
  <si>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</si>
  <si>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</si>
  <si>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</si>
  <si>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</si>
  <si>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</si>
  <si>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</si>
  <si>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</si>
  <si>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</si>
  <si>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</si>
  <si>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</si>
  <si>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</si>
  <si>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</si>
  <si>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</si>
  <si>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</si>
  <si>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</si>
  <si>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</si>
  <si>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</si>
  <si>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</si>
  <si>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</si>
  <si>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</si>
  <si>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</si>
  <si>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</si>
  <si>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</si>
  <si>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</si>
  <si>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</si>
  <si>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</si>
  <si>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</si>
  <si>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</si>
  <si>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Belize Marine Conservation and Climate Adaptation Project (MCCAP)</t>
  </si>
  <si>
    <t>The Belize Marine Conservation and Climate Adaptation Project (MCCAP) is a five year project implemented by the World Bank and funded by the Adaptation Fund grant in the amount of US$ 5.53 million and US$ 1.78 million in-kind contribution by the Government of Belize. The objective of MCCAP is to implement priority ecosystem-based marine conservation and climate adaptation measures to strengthen the climate resilience of the Belize Barrier Reef System. Specifically, the Project will support: (1) improvement of the coral reef protection regime including an expansion and enforcement of the MPAs and replenishment (no-take) zones in strategic locations to build climate resilience; (2) promote sustainable alternative livelihoods and income diversification for affected users of the reef, and (3) build local capacity and raising awareness regarding the importance of the overall health of the reef ecosystem to its climate resilience and, consequently the community welfare as well as the growth prospect of the country's economy. The proposed adaptation, conservation, and restoration activities of the Belize Barrier Reef System have socio-economic significance, providing and opportunity for maintaining and potentially increasing the income level and marine resources available dor an estimated 203,000 people living in the coastal areas of Belize. The Project will build capacity for local communities, which are directly affected by the climate impacts, to act as champions of the marine managed areas and of the resources upon which they depend.</t>
  </si>
  <si>
    <t>The main components are: (1) Improving the Protection Regime of marine and coastal ecosystem (AF resources: USD 2 million; in-kind contribution by the Government of Belize and NGOs USD 0.415 million). (2) Promotion of viable and sustainable alternative livelihoods for afftected users of the reef (AF resources: USD 2.45 million; in-kind contributions from GOB and NGOs USD 0.368 million). (3) Raising awareness, building local capacity, and disseminating information (AF resources: USD 0.56 million).</t>
  </si>
  <si>
    <t>3/17/2015 (Inception workshop)</t>
  </si>
  <si>
    <t>25-09-2017 (Dec 2017 - draft evaluation report)</t>
  </si>
  <si>
    <t>World Bank</t>
  </si>
  <si>
    <t>Multilateral</t>
  </si>
  <si>
    <r>
      <rPr>
        <b/>
        <sz val="11"/>
        <color indexed="8"/>
        <rFont val="Times New Roman"/>
        <family val="1"/>
      </rPr>
      <t>Marine Protected Areas</t>
    </r>
    <r>
      <rPr>
        <sz val="11"/>
        <color indexed="8"/>
        <rFont val="Times New Roman"/>
        <family val="1"/>
      </rPr>
      <t xml:space="preserve"> - Corozal Bay Wildlife Sanctuary (CBWS), Turneffe Atoll Marine Reserve (TAMR), and South Water Caye Marine Reserve (SWCMR).                                                                                                 </t>
    </r>
    <r>
      <rPr>
        <b/>
        <sz val="11"/>
        <color indexed="8"/>
        <rFont val="Times New Roman"/>
        <family val="1"/>
      </rPr>
      <t xml:space="preserve"> Fishing communities</t>
    </r>
    <r>
      <rPr>
        <sz val="11"/>
        <color indexed="8"/>
        <rFont val="Times New Roman"/>
        <family val="1"/>
      </rPr>
      <t xml:space="preserve"> - Consejo, Corozal Town, Copper Bank, Chunox, Sarteneja, Belize City, Dangriga, Hopkins, Sittee River, Riversdale, Seine Bight, Placencia</t>
    </r>
  </si>
  <si>
    <t>Reports</t>
  </si>
  <si>
    <t>1. Annual Operational Plan and Procurement Plan (2017/2018)</t>
  </si>
  <si>
    <t>2. MCCAP Annual Report (2017)</t>
  </si>
  <si>
    <t>3. Quarterly and Annual Progress Reports</t>
  </si>
  <si>
    <t>Technical Documents</t>
  </si>
  <si>
    <t>4. Review and Revision of the Belize Coastal Zone Act and Regulations: Institutional Assessment Report (February 2017)</t>
  </si>
  <si>
    <t>5. Review and Revision of the Belize Coastal Zone Act and Regulations: Consultation Report (August 2017)</t>
  </si>
  <si>
    <t>6. Review and Revision of the Belize Coastal Zone Act and Regulations: Amendments to CZM Act and Regulations Report (October 2017)</t>
  </si>
  <si>
    <t>7. Review and Revision of the Belize Coastal Zone Act and Regulations: Final Report (October 2017)</t>
  </si>
  <si>
    <t>8. Consultancy for the Realignment of Boundaries and the Creation of New Zones for the Targeted Marine Protected Areas under MCCAP: Report 3 (June 2017)</t>
  </si>
  <si>
    <t>9. Consultancy for the Realignment of Boundaries and the Creation of New Zones for the Targeted Marine Protected Areas under MCCAP: Report 4 (July 2017)</t>
  </si>
  <si>
    <t>10. Repopulate Reefs within Replenishment Zones of Turneffe Atoll Marine Reserve and South Water Caye Marine Reserve with Temperature Resilient Coral Varieties: Bi-Annual Progress Report 2, June 2017</t>
  </si>
  <si>
    <t>11. Repopulate Reefs within Replenishment Zones of Turneffe Atoll Marine Reserve and South Water Caye Marine Reserve with Temperature Resilient Coral Varieties: Technical Report 1 Suitable sites for coral nurseries and outplanting (SWCMR and TAMR)</t>
  </si>
  <si>
    <t>12. A Consultancy to Review and Revise the Draft Forests (Protection of Mangroves) Regulations: Final Technical Report (March 2017)</t>
  </si>
  <si>
    <t>13. Corozal Institute for Technical and Vocational Education and Training. Progress reports 2017</t>
  </si>
  <si>
    <t>14. Orange Walk Technical and Vocational Education and Training. Progress reports 2017</t>
  </si>
  <si>
    <t>15. Orange Walk Institute for Technical and Vocational Education and Training. Final Technical Report 2017</t>
  </si>
  <si>
    <t>16. Delivey of Training of Youths from the Marine Conservation and Climate Adaptation Project targeted communities by Ecology Project International: Rainforest ecology and Climate Change. 2017</t>
  </si>
  <si>
    <t>17. Corozal Institute for Technical and Vocational Education and Training. MCCAP Training Project in Acrylic Nail Applications (2017)</t>
  </si>
  <si>
    <t>18. Corozal Institute for Technical and Vocational Education and Training. MCCAP Training Project in Hospitality (2017)</t>
  </si>
  <si>
    <t>19. MCCAP Monitoring and Evaluation Manual 2017</t>
  </si>
  <si>
    <t>20. MCCAP Grievance Redress Mechanism Manual 2017</t>
  </si>
  <si>
    <t>21. Corozal Rural Belt Tourism Development Action Plan: Inception Report (September 2017)</t>
  </si>
  <si>
    <t>22. Corozal Rural Belt Tourism Development Action Plan: Final Technical Report (December 2017)</t>
  </si>
  <si>
    <t>23. St. Viator Vocational High School sub-project proposal: Inception Report (September 2017)</t>
  </si>
  <si>
    <t>24. Agriculture and Natural Resources Institute Agriculture School sub-project proposal: Inception Report (September 2017)</t>
  </si>
  <si>
    <t>25. Fisheries Diversification through sustainable seaweed farming, The Nature Conservancy: Inception Report (November 2017)</t>
  </si>
  <si>
    <t>26. Sub-project proposal development for deep slope fishing: Inception Report (November 2017)</t>
  </si>
  <si>
    <t xml:space="preserve">27. Southern communities tourism Action Plan: Inception Report (December 2017) </t>
  </si>
  <si>
    <t xml:space="preserve">28. Communication, education and public awareness strategy and action plan for the Fisheries Department (2017)
</t>
  </si>
  <si>
    <t>29. Knowledge Management Survey, Fisheries Department: RESULTS &amp; ANALYSIS (2017)</t>
  </si>
  <si>
    <t>30. ToolKit: How to carry out a communication campaign for the Fisheries Department (2017)</t>
  </si>
  <si>
    <t>31. Mid-term evaluation: Inception Report (2017)</t>
  </si>
  <si>
    <t>32. Mid-term evaluation: Final Report (2018)</t>
  </si>
  <si>
    <t>33. Rapid assessment of management effectiveness in Turneffe Atoll Marine Reserve: Final Report (2018)</t>
  </si>
  <si>
    <t>34. Belize Fisheries Department intranet manual (2018)</t>
  </si>
  <si>
    <t>http://www.fisheries.gov.bz/mccap/</t>
  </si>
  <si>
    <t>Dr. Percival Cho</t>
  </si>
  <si>
    <t>ceo@environment.gov.bz</t>
  </si>
  <si>
    <t>Sandra Grant</t>
  </si>
  <si>
    <t>pc.mccap@fisheries.gov.bz</t>
  </si>
  <si>
    <t>Ministry of Agriculture, Fisheries, Forestry, the Environment and Sustainable Development (MAFFESD)</t>
  </si>
  <si>
    <t>Belize Marine Conservation and Climate Adaptation Project</t>
  </si>
  <si>
    <t>National Implementing Entity</t>
  </si>
  <si>
    <t>PACT</t>
  </si>
  <si>
    <t>Nayari Diaz-Perez</t>
  </si>
  <si>
    <t>ed@pactbelize.org</t>
  </si>
  <si>
    <t>Sylvia Michele Diez (Team Leader)</t>
  </si>
  <si>
    <t>sdiez@worldbank.org</t>
  </si>
  <si>
    <t>Fisheries Department</t>
  </si>
  <si>
    <t>Beverly Wade</t>
  </si>
  <si>
    <t>administrator@fisheries.gov.bz</t>
  </si>
  <si>
    <t>Coastal Zone Management Authority and Institute (CZMAI)</t>
  </si>
  <si>
    <t>Chantalle Clarke-Samuels</t>
  </si>
  <si>
    <t>ceo@coastalzonebelize.org</t>
  </si>
  <si>
    <t>Forest Department</t>
  </si>
  <si>
    <t>Wilber Sabido</t>
  </si>
  <si>
    <t>cfo@forest.gov.bz</t>
  </si>
  <si>
    <t>Financial information:  cumulative from project start to March 2, 2018</t>
  </si>
  <si>
    <t>USD 948,517.87</t>
  </si>
  <si>
    <t>Total Adaptation Fund financing is 5.53 million USD and total Government of Belize financing is 1.78 million USD. Since the start of the project the total estimated co-financing by the Government of Belize is USD 948,517.87. This includes counterpart and in-kind contribution from the Ministry of Agriculture, Forestry, Fisheries, the Environment and Sustainable Development and Non-Government Organizations and/or Co-managers directly involved in project implementation. The main Co-managers are Sarteneja Alliance for Conservation and Development (SACD) responsible for the management of the Corozal Bay Wildlife Sanctuary and Turneffe Atoll Sustainability Association (TASA) responsible for the management of Turneffe Atoll Marine Reserve.</t>
  </si>
  <si>
    <r>
      <t xml:space="preserve">Enforcement and surveillance is an expensive endevour considering the extent of the enforcement operations within Belize EEZ. MCCAP focuses on coordinating efforts </t>
    </r>
    <r>
      <rPr>
        <sz val="11"/>
        <rFont val="Times New Roman"/>
        <family val="1"/>
      </rPr>
      <t>within our jurisdiction</t>
    </r>
    <r>
      <rPr>
        <sz val="11"/>
        <color indexed="8"/>
        <rFont val="Times New Roman"/>
        <family val="1"/>
      </rPr>
      <t xml:space="preserve"> and funding patrols in the three targetted MPAs. For example, MCCAP spends a monthly average USD 9,000 on fuel, maintaining boats and engines, accommodations, etc. for two patrols per targetted MPAs. Counterpart funding from SACD and TASA totals USD 20,000 per month for rangers, fuel, boats, equipment to conduct daily patrols within the respective MPAs and the Government of Belize contributes to activities within SWCMR and other MPAs.  </t>
    </r>
  </si>
  <si>
    <t>Co-financing is not applicable to this programme</t>
  </si>
  <si>
    <t>Signature Date</t>
  </si>
  <si>
    <t xml:space="preserve">   </t>
  </si>
  <si>
    <t>Andrea Tillett (shared cost)</t>
  </si>
  <si>
    <t>August 10,2014</t>
  </si>
  <si>
    <t>Service</t>
  </si>
  <si>
    <t>Dr Sandra Grant</t>
  </si>
  <si>
    <t xml:space="preserve">March 10,2015 </t>
  </si>
  <si>
    <t>Saleem Chan</t>
  </si>
  <si>
    <t>September 9,2015 - February 28,2016</t>
  </si>
  <si>
    <t>Belize Environmental Technologies</t>
  </si>
  <si>
    <t>August 31,2015</t>
  </si>
  <si>
    <t>Goods</t>
  </si>
  <si>
    <t>Caribbean Motors</t>
  </si>
  <si>
    <t>June 5,2015</t>
  </si>
  <si>
    <t>Belize Estate Company Ltd.</t>
  </si>
  <si>
    <t>January 22,2016</t>
  </si>
  <si>
    <t>William Quan &amp; Company</t>
  </si>
  <si>
    <t>February 8,2016</t>
  </si>
  <si>
    <t>Fultec Systems</t>
  </si>
  <si>
    <t>March 1,2016</t>
  </si>
  <si>
    <t>March 16,2016</t>
  </si>
  <si>
    <t>Ellis Requena</t>
  </si>
  <si>
    <t>Ellis Requena- Contract Renewal 23 March 2017- 22 March 2018</t>
  </si>
  <si>
    <t>Ellis Requena- Contract Renewal 23 March 2018- 31 March 2020</t>
  </si>
  <si>
    <t>Gilbert Andrews</t>
  </si>
  <si>
    <t>April 14,2016</t>
  </si>
  <si>
    <t>Gilbert Andrews - contract renewal 14 April 2017 - 13 April 2018</t>
  </si>
  <si>
    <t>April 14,2017</t>
  </si>
  <si>
    <t>Ian Gillett</t>
  </si>
  <si>
    <t>May 30,2016</t>
  </si>
  <si>
    <t xml:space="preserve">Services </t>
  </si>
  <si>
    <t>Ian Gillett - Contract amendment</t>
  </si>
  <si>
    <t>May 10,2017</t>
  </si>
  <si>
    <t>Fragments of Hope</t>
  </si>
  <si>
    <t>June 9,2016</t>
  </si>
  <si>
    <t>Sigertronic Systems</t>
  </si>
  <si>
    <t>July 4,2016</t>
  </si>
  <si>
    <t>Elisa Montalvo</t>
  </si>
  <si>
    <t>July 5,2016</t>
  </si>
  <si>
    <t>July 7,2017</t>
  </si>
  <si>
    <t>Belize Formulators Ltd</t>
  </si>
  <si>
    <t>September1,2016</t>
  </si>
  <si>
    <t>Agrer, Grupo</t>
  </si>
  <si>
    <t>September 13,2016</t>
  </si>
  <si>
    <t>10 Outboard Engines</t>
  </si>
  <si>
    <t>September 29,2016</t>
  </si>
  <si>
    <t>Non- Consulting Services</t>
  </si>
  <si>
    <t xml:space="preserve">Linda Mckesey </t>
  </si>
  <si>
    <t>October 15,2016</t>
  </si>
  <si>
    <t>Institute for Technical and Vocational Education and Training - Orange Walk</t>
  </si>
  <si>
    <t>October 20,2016</t>
  </si>
  <si>
    <t>Institute for Technical and Vocational Education and Training - Corozal</t>
  </si>
  <si>
    <t>October 24,2016</t>
  </si>
  <si>
    <t>Nidia Chacon</t>
  </si>
  <si>
    <t>Ecology Project International</t>
  </si>
  <si>
    <t>October 27,2016</t>
  </si>
  <si>
    <t xml:space="preserve">Sarteneja Bus Line </t>
  </si>
  <si>
    <t>January10,2017</t>
  </si>
  <si>
    <t>Webzwin S.R.L</t>
  </si>
  <si>
    <t>February 28 2017</t>
  </si>
  <si>
    <t>Webzwin S.R.L - contract addendum</t>
  </si>
  <si>
    <t>January 22,2018</t>
  </si>
  <si>
    <t>Shaun Finnetty</t>
  </si>
  <si>
    <t>March 6,2017</t>
  </si>
  <si>
    <t>Dr. Sandra Grant (contract renewal 10/3/2017-31/3/2020)</t>
  </si>
  <si>
    <t>March 10,2017</t>
  </si>
  <si>
    <t>Marelco Limited</t>
  </si>
  <si>
    <t>May 31,2017</t>
  </si>
  <si>
    <t>Praxi5 Advisory Group</t>
  </si>
  <si>
    <t>June 13,2017</t>
  </si>
  <si>
    <t>June 19,2017</t>
  </si>
  <si>
    <t>Angelica Mojica</t>
  </si>
  <si>
    <t>June 29,2017</t>
  </si>
  <si>
    <t>Nextera - Environmental and Engineering Consultants</t>
  </si>
  <si>
    <t>July 3,2017</t>
  </si>
  <si>
    <t>Andrea Tillett (shared cost) - contract renewal 10/8/2017 - 31/3/2020</t>
  </si>
  <si>
    <t>July 20,2017</t>
  </si>
  <si>
    <t>Belize Diesel &amp; Equipment Co. Ltd.</t>
  </si>
  <si>
    <t>Noel Jacobs</t>
  </si>
  <si>
    <t>September 29,2017</t>
  </si>
  <si>
    <t>Nidia Chacon Contract renewal - 24/10/2017-23/10/2019</t>
  </si>
  <si>
    <t>October 24,2017</t>
  </si>
  <si>
    <t>Ecology Project International - year 2</t>
  </si>
  <si>
    <t>October 16,2017</t>
  </si>
  <si>
    <t>Rapidito Loans</t>
  </si>
  <si>
    <t>November 10,2017</t>
  </si>
  <si>
    <t>Project Coordinator; IC method; D.O.C. December 15,2014</t>
  </si>
  <si>
    <t>Vincent Gillett</t>
  </si>
  <si>
    <t>Applicant was selected after shortlist and interviews</t>
  </si>
  <si>
    <t>Ryan Zuniga</t>
  </si>
  <si>
    <t>Mauro Gongora</t>
  </si>
  <si>
    <t>Herbert Haylock</t>
  </si>
  <si>
    <t>Armid Thompson</t>
  </si>
  <si>
    <t>Colin Gillett</t>
  </si>
  <si>
    <t>Senior Technical Officer, IC method; D.O.C  May 28,2015</t>
  </si>
  <si>
    <t>Eric Wade</t>
  </si>
  <si>
    <t>Applicant was selected after shortlist and interviews; (Mr. Chan resigned on February 2, 2016)</t>
  </si>
  <si>
    <t>Abraham Alamilla</t>
  </si>
  <si>
    <t>David Perez</t>
  </si>
  <si>
    <t>Ramon Carcamo</t>
  </si>
  <si>
    <t>Ruth Gutierrez</t>
  </si>
  <si>
    <t>Keisha Rodriguez</t>
  </si>
  <si>
    <t>Siobhan Lozado</t>
  </si>
  <si>
    <t>Seleem Chan</t>
  </si>
  <si>
    <t>Antione Devonshire</t>
  </si>
  <si>
    <t>Developing &amp; Implementing Knowledge,Attitude,Behaviour Practice Survey (KAP Survey); CQS method; D.O.C June 15th 2015</t>
  </si>
  <si>
    <t>Compass Communication &amp; Research</t>
  </si>
  <si>
    <t>Highest Ranked Firm based on Expression of Interests submitted, who subsequently submitted a  combined technical financial proposal for  which the contract was negotiated on.</t>
  </si>
  <si>
    <t>Saunders Consultancy</t>
  </si>
  <si>
    <t>Supply &amp; Delivery of 1 only 4x4 Pickup Truck, Shopping Method; D.O.C -May 4,2015</t>
  </si>
  <si>
    <t>Bravo Motors</t>
  </si>
  <si>
    <t>Lowest evaluated bidder; bidder met all specification requested; Other bidders were non- responsive</t>
  </si>
  <si>
    <t>United Motors</t>
  </si>
  <si>
    <t>Belize Diesel &amp; Equipment</t>
  </si>
  <si>
    <t>Belize Estate &amp; Co. Ltd</t>
  </si>
  <si>
    <t>Supply &amp; Delivery of 2 only 4x4 Pickup Truck; Shopping Method; D.O.C - November 4,2015</t>
  </si>
  <si>
    <t xml:space="preserve">Lowest price responsive bidder </t>
  </si>
  <si>
    <t>Supply &amp; Delivery of Vessels; NCB method; D.O.C - December 11,2015</t>
  </si>
  <si>
    <t>2 suppliers bought bid document, however only William Quan submitted Bid which was subsequently evaluated and passed evaluation.</t>
  </si>
  <si>
    <t>Consulting service to re-populate coral reefs in Turneffe Atoll Marine Reserve and South Water Caye Marine Reserve; Single source selection (FIRM) method; D.O.C - 9th June 2016</t>
  </si>
  <si>
    <t xml:space="preserve">Single source procurement has been approved by the World Bank (3 September 2015) and is consistent with the World Bank's procurement policy and national policy. </t>
  </si>
  <si>
    <t>Supply &amp; Delivery of 7 desktop computers, 7 laptops, 1 rugged laptop;Shopping;D.O.C - 23 Nov. 2015</t>
  </si>
  <si>
    <t>GS-Com</t>
  </si>
  <si>
    <t>Lowest Evaluated Bidder</t>
  </si>
  <si>
    <t>Fultec  Systems</t>
  </si>
  <si>
    <t>501 Enterprise</t>
  </si>
  <si>
    <t>Supply &amp; Delivery of 3 Boat Trailers; Shopping method;D.O.C -  12 Feb. 2015</t>
  </si>
  <si>
    <t>William Quan</t>
  </si>
  <si>
    <t>3 Suppliers were invited to bid, however only 2 summited bids. William Quan was lowest evaluated bidder that met all specifications..</t>
  </si>
  <si>
    <t xml:space="preserve">Duke Marine  </t>
  </si>
  <si>
    <t>Boat Captain ;IC method; D.O.C - 27 Oct.2015</t>
  </si>
  <si>
    <t xml:space="preserve"> Jerome Gill</t>
  </si>
  <si>
    <t>Recommended consultant after evaluation</t>
  </si>
  <si>
    <t xml:space="preserve"> Ellis Requena </t>
  </si>
  <si>
    <t>Andre Staine</t>
  </si>
  <si>
    <t>Environmental lab Technician method; D.O.C - 27 Oct. 2015</t>
  </si>
  <si>
    <t>Luis Gongora</t>
  </si>
  <si>
    <t>Raphael Martinez</t>
  </si>
  <si>
    <t>Tyrell Reyes</t>
  </si>
  <si>
    <t xml:space="preserve">Realignment of Boundaries and Creation of New Zones for the Targeted Marine Protected Areas under MCCAP; IC method ;D.O.C - 27 October 2015  </t>
  </si>
  <si>
    <t>Andrew Link</t>
  </si>
  <si>
    <t>Jaime Alvarez</t>
  </si>
  <si>
    <t>Eugene Ariola</t>
  </si>
  <si>
    <t>Supply &amp; delivery of enforcement Equipment-12 handheld GPS with marine mount; Shopping Method; D.O.C - 10th May 2016</t>
  </si>
  <si>
    <t>GS COM</t>
  </si>
  <si>
    <t>Lowest evaluated bidder</t>
  </si>
  <si>
    <t>Sigertronics System</t>
  </si>
  <si>
    <t>Review and Revise the Forest (Protection of Mangroves) Regulations; IC method; D.O.C. - 6 March 2016</t>
  </si>
  <si>
    <t>Magali Marin Young</t>
  </si>
  <si>
    <t>Mark Usher</t>
  </si>
  <si>
    <t>Winston MaCalla</t>
  </si>
  <si>
    <t>Ismael Fabro</t>
  </si>
  <si>
    <t>Supply and Delivery of Boat Engine spare parts</t>
  </si>
  <si>
    <t>Lowest Evalauted Bidder</t>
  </si>
  <si>
    <t>Marelco Ltd</t>
  </si>
  <si>
    <t>Supply Equipment for WQM  program; Shopping method;D.O.C. - 26 July 2016</t>
  </si>
  <si>
    <t xml:space="preserve">Scientific Supplies &amp; Technology USA </t>
  </si>
  <si>
    <t>Lowest evaluated bidder; bidder met all specification requested</t>
  </si>
  <si>
    <t>Belize Formulators</t>
  </si>
  <si>
    <t>Belize Environmentally Sustainable Solutions &amp;Technology</t>
  </si>
  <si>
    <t>Procurement Officer for MCCAP; D.O.C 10 August 2014</t>
  </si>
  <si>
    <t>Andrea Tillett</t>
  </si>
  <si>
    <t>WB NO objection to shared cost with KBA project provided on 11 July 2016. MCCAp will pay salary from July 2016 to August 2017</t>
  </si>
  <si>
    <t>Revision of Coastal Zone Management ACT and Regulations;CQS method; 27 Oct. 2015</t>
  </si>
  <si>
    <t xml:space="preserve">Belize Environment Technologies (BET) </t>
  </si>
  <si>
    <t>Environmental Solutions Ltd</t>
  </si>
  <si>
    <t>Sofia Galvo Advogadas</t>
  </si>
  <si>
    <t>Amec Foster Wheeler</t>
  </si>
  <si>
    <t>Coferpeche</t>
  </si>
  <si>
    <t>Agrer</t>
  </si>
  <si>
    <t>Pramod Ganapathiraju</t>
  </si>
  <si>
    <t>Supply &amp; Installation of 10 Outboard Engines; NCB method;D.O.C - 29 July 2016</t>
  </si>
  <si>
    <t xml:space="preserve">Marelco </t>
  </si>
  <si>
    <t xml:space="preserve">Lowest evaluated bidder; </t>
  </si>
  <si>
    <t>Patrols in CBWS (Accommodations); shopping; D.O.C - 14 March 2016</t>
  </si>
  <si>
    <t xml:space="preserve">Mr. Eleazar Chan </t>
  </si>
  <si>
    <t>Lowest evaluated Bidder; Vendor provided better suited accommodations.</t>
  </si>
  <si>
    <t xml:space="preserve">Mrs. Linda Mckesey </t>
  </si>
  <si>
    <t>skills training to facilitate the communities transition to alternative livelihoods; direct contracting</t>
  </si>
  <si>
    <t>WB No Objection to t contract was received on 19 Oct 2016</t>
  </si>
  <si>
    <t xml:space="preserve">skills training to facilitate the communities transition to alternative livelihoods; direct contracting </t>
  </si>
  <si>
    <t>WB No Objection to contract on 14 Oct 2016</t>
  </si>
  <si>
    <t>Senior Technical Officer;IC method; D.O.C.- 1 March 2016</t>
  </si>
  <si>
    <t>Safiria Vasquez</t>
  </si>
  <si>
    <t xml:space="preserve">Applicant was selected after shortlist and interviews; </t>
  </si>
  <si>
    <t xml:space="preserve"> Renison Enriguez</t>
  </si>
  <si>
    <t xml:space="preserve"> Shalini Cawich</t>
  </si>
  <si>
    <t xml:space="preserve"> Kalen Eck</t>
  </si>
  <si>
    <t xml:space="preserve"> Nidia Chacon</t>
  </si>
  <si>
    <t>Conduct training event for youth on marine conservation and climate adaptation; direct contracting</t>
  </si>
  <si>
    <t>WB No Objection to Contract received on 25 October 2016</t>
  </si>
  <si>
    <t>CZMAI Facilitator,IC, D.O.C  16 Dec 2016</t>
  </si>
  <si>
    <t>Alfred Serano</t>
  </si>
  <si>
    <t>Transportation of Skills Training students ;NCS; Shopping;D.O.C 10 Nov 2016</t>
  </si>
  <si>
    <t>Andrew Bowman</t>
  </si>
  <si>
    <t>Sarteneja Bus Line</t>
  </si>
  <si>
    <t>Lowest Evalauted bidder</t>
  </si>
  <si>
    <t>Develop a Communication,Education and Public Awareness Strategy and Action Plan; LCS; 22 July 2016</t>
  </si>
  <si>
    <t>The only Firm that recieved qualifying score of 75pts on Technical proposal. Therefore only 1 financial proposal was opened.</t>
  </si>
  <si>
    <t>Idea Labs Studio</t>
  </si>
  <si>
    <t>Prfect Green Belize</t>
  </si>
  <si>
    <t>Engine Spear Parts; shopping, D.O.C 15 May 2017</t>
  </si>
  <si>
    <t>Lowest evalauted bidder</t>
  </si>
  <si>
    <t>Supply &amp; Delviery of Field Gears, D.O.C. 8 May 2017; Shopping</t>
  </si>
  <si>
    <t>Business Computer Systems</t>
  </si>
  <si>
    <t>Community Sub-project Development Expert;QCBS;D.O.C 1 Nov 2016</t>
  </si>
  <si>
    <t>Supply &amp; Delivery of Laptops, tablets, Sounder, Camera &amp; Drone; Shopping; D.O.C 6 April 2017</t>
  </si>
  <si>
    <t>A+Computers</t>
  </si>
  <si>
    <t>Develop a Rapid Assessment of Management effectivness in Turneffe Atol Marine Reserve</t>
  </si>
  <si>
    <t>Roberto Pott</t>
  </si>
  <si>
    <t>Higest rank Individual Consulatant</t>
  </si>
  <si>
    <t>IC, D.O.C. 3 February 2017</t>
  </si>
  <si>
    <t>Sirima Yaya</t>
  </si>
  <si>
    <t>Angelica Mojia</t>
  </si>
  <si>
    <t>Environmental Technical Expert; QCBS; D.O.C - 27 Nov. 2017</t>
  </si>
  <si>
    <t>Nextera</t>
  </si>
  <si>
    <t xml:space="preserve">The Firm obtained the highest total score </t>
  </si>
  <si>
    <t>TYPSA</t>
  </si>
  <si>
    <t>Delivery &amp; Supply of 2 vehicles : Shopping ;D.O.C. 28 March 2017</t>
  </si>
  <si>
    <t>Mid-term Project evaluation for MCCAP, IC,D.O.C 2 July 2017</t>
  </si>
  <si>
    <t>Agricones</t>
  </si>
  <si>
    <t>Highest rank Individual Consultant</t>
  </si>
  <si>
    <t>Ali Azimi</t>
  </si>
  <si>
    <t>Charles Fortin</t>
  </si>
  <si>
    <t>Christina Scott</t>
  </si>
  <si>
    <t>Crowe Horwath</t>
  </si>
  <si>
    <t>Guido Fernandez</t>
  </si>
  <si>
    <t>Kalim Shah</t>
  </si>
  <si>
    <t>Madhawi Ramdin</t>
  </si>
  <si>
    <t>Maria Dolores Edeso</t>
  </si>
  <si>
    <t>Tavis Vincent</t>
  </si>
  <si>
    <t>Year 2 of activities</t>
  </si>
  <si>
    <t>Enforcement Equipment - 20 Bullet Proof Vest; Shopping; D.O.C 24 July 2017</t>
  </si>
  <si>
    <t>Josef van Eijs</t>
  </si>
  <si>
    <t>January 31, 2018</t>
  </si>
  <si>
    <t>Develop a national fisheries policy, strategy and action plan for Belize; IC; D.O.C 7 Febuary 2017</t>
  </si>
  <si>
    <t>John Carey</t>
  </si>
  <si>
    <t>Micah Effron</t>
  </si>
  <si>
    <t>Leroy Almendarez</t>
  </si>
  <si>
    <t>Highest ranked individual consultant</t>
  </si>
  <si>
    <t>1. Project Stakeholder Risks</t>
  </si>
  <si>
    <t>1.1  Some stakeholders (local communities, land owners, and/or NGOs) may not support the proposed activities (e.g., the proposed expansion of MPAs).</t>
  </si>
  <si>
    <t>Low</t>
  </si>
  <si>
    <t>Consultations with local communities, Co-managers, and regulator agencies continued under the implementation phase. Project Implementing Agency Group (PIAG)/Project Implementing Unit (PIU) staff and Fisheries Department staff visited all 12 communities to build awareness of the project and start the discussion on potential livelihood activities. MCCAP consults and collaborate with organizations at multiple levels:</t>
  </si>
  <si>
    <t>Regional level: (1) The Caribbean Community Climate Change Centre (CCCCC) - on climate change related issues, mainly training (MCCAP staff and line Ministries), climate change clubs in Secondary schools. (2) Caribbean Regional Fisheries Mechanism (CRFM) - fisheries and enforcement related issues. (3) Caribbean Network of Fisherfolk Organizations (CNFO) - issues related to fishermen</t>
  </si>
  <si>
    <t>National Level: (1) Government Organizations - Fisheries, Coastal Zone Management Authority &amp; Institute, Agriculture, Tourism, National Climate Change Office, Environment, Forest. (2) Non-government Organizations - Belize Federation of Fishers, Belize Fishermen Cooperative Association, Sarteneja Allience for Conservation and Development, The Nature Conservancy, Southern Environmental Association, Turneffe Atoll Sustainability Association, Wildlife Conservation Society, Fragments of Hope, Belize Audubon Society, OCEANA, Belize Red Cross, Pan American Development Foundation, National Protected Area System Secretariat.</t>
  </si>
  <si>
    <t xml:space="preserve">Community level: (1) Target communities - Consejo, Corozal Town, Copper Bank, Chunox, Sarteneja, Belize City, Dangriga, Hopkins, Sittee River, Riversdale, Seine Bight, and Placencia. (2) Community Groups - Copper Bank Fishermen Association (FA), Chunox FA, Sarteneja FA, Sarteneja Homestay Group, Sarteneja Tilapia Growers and Development Association, Sarteneja United local FA, Belize City Central FA, Wabafu FA, Hopkins FA, Placencia Producers Group. </t>
  </si>
  <si>
    <t>Projects: (1) Belize Enterprise for Sustainable Technology (BEST)/Japan Social Development Fund grant), Conservation of Marine Resources in Central America (MARFund/German kfw project) and Management and Protection of key Biodiversity Areas in Belize Project (KBA/GEF)</t>
  </si>
  <si>
    <t xml:space="preserve">The results of the KAP survey will provide information on knowledge of community and fishers on the Project and climate change. Based on these results the PIAG will organize an appropriately scaled awareness raising campaign to increase the understanding of sub-project activities and the inclusion of sound environmental and social safeguards including climate proofing sub-projects.  </t>
  </si>
  <si>
    <t>2. Operating Environment Risks</t>
  </si>
  <si>
    <t>2.1 Future Governments may not support the goals, targets and commitments of the Project</t>
  </si>
  <si>
    <t>Continuous updating on Project activities and expected results is communicated to new members/employee of regulator organizations, co-managers, fishers, etc. Since the General Election November 4, the PIAG spent time updating new members of the TAC and PSC. MCCAP information documents are sent to interested parties, background justifications documents are prepared and distributed (as requested), one-on-one meetings are held to update committee members. Continuous information sharing and networking is required to ensure support for the Project.</t>
  </si>
  <si>
    <t>2.2 The Government does not meet certain policy and regulatory commitments (e.g., restrictions on ability to de-reserve, additionality commitment, etc.) in accordance to mutually agreed targets (UE, UNDP-GEF, WB-GEF) as in the past projects (e.g., GEF project)</t>
  </si>
  <si>
    <t>The Government's commitment has been confirmed at the Ministerial level through on-going efforts to improve regulatory and institutional framework of MPAs and coastal zones.</t>
  </si>
  <si>
    <t>3. Executing Entity Risks (including FM &amp; OR Risks)</t>
  </si>
  <si>
    <t>3.1 The Executing Entity selected for the Adaptation Fund Project is not equipped with enough capacity to manage the financial transactions and to implement the climate adaptation measures in the future.</t>
  </si>
  <si>
    <t>Medium - Low</t>
  </si>
  <si>
    <t>Training PACT and MCCAP staff - Project Coordinator (MCCAP) and Procurement Officer (PACT) trained at the World Bank Caribbean Project Implementation Workshop in Dominican Republic, June 8-11, 2015 in Safeguards and Procument procedures</t>
  </si>
  <si>
    <t xml:space="preserve">World Bank supervision and mentoring - The World Bank provides the much needed technical and financial capacity building required for the initial stage of project implementation. Specifically to staff at MCCAP and PACT in the areas of project management, procurement, financial management, disbursement, etc., and the process of preparing technical and procurement documents. Main support comes from the Team Leader Mrs. Sylvia Michele Diez - visited Belize/the Project twice last year (June and October 2017) including numerous phone calls to provide technical guidance and approved technical and financial documents at the WB. (2) Procurement Specialists, reviewed MCCAP procurement plan twice in Belize and provided guidance on the drafting of procurment plans and the utility of it. (3) Financial Specialists, reviewed MCCAP budget/finances once in Belize and provided PACT with the support needed to effectively execute the financial aspects of the project.  </t>
  </si>
  <si>
    <t xml:space="preserve">Before the Project effectiveness, the World Bank provided retroactive financing of USD 140,000 to enhance the capacity of the PIAG with technical and administrative staff. </t>
  </si>
  <si>
    <t>PACT was recently accredited by the Adaptation Fund as the National Implementing Entity (NIE) for Belize and is therefore equipped with the requisite personnel and experience to oversee the execution of the project.</t>
  </si>
  <si>
    <t>3.2 The governance structure, operational guidelines and other institutional policies of the PACT are altered over time and do not conform to the adequate standards</t>
  </si>
  <si>
    <t>PACT is a statutory Body established by the Protected Areas Conservation Trust Act, No. 15 of 1995 and governed by a Board of Directors. Its jurisdiction is expressly set out in the Act, therefore, makes switching, sharing or evasion of responsibility more difficult.</t>
  </si>
  <si>
    <t>3.3 Fraud and corruption occur after the proposed Project is completed</t>
  </si>
  <si>
    <t>MCCAP established internal control system set out in the Operations Manual for MCCAP - revised May 2015, to systematically review expenditures to ensure they are in-line with work plans and the objectives of the project.</t>
  </si>
  <si>
    <t>MAFFESD does the following: (1) Implementing Entity (Forest, Fisheries, CZMAI) submits budget and workplan to PIAG. (2) Implementing Entity forward request for purchase of goods and services to PIAG. (3) Project Coordinator (PC) ensures that request is consistent with project budget and workplan. (4) PC forwards purchase order request signed appropriately with proper support documents to PACT.</t>
  </si>
  <si>
    <t>PACT does the following: (1) Ensures expenditures are in compliance with budget and supporting documentation is adequate. (2) Prepares purchase order/payment with authorized signatures. (3) Process payment based on invoices from vendors and attached source documents. (4) Reports irregularities to the PSC for immediate action.</t>
  </si>
  <si>
    <t>Implementing Entity conducts activity/action and provide technical reports to support expenditure</t>
  </si>
  <si>
    <t>The Technical Advisory Committee (TAC) and Project Steering Committee (PSC) meets every two months and three months respectively to review technical and financial activities</t>
  </si>
  <si>
    <t>4. Project Risks</t>
  </si>
  <si>
    <t>4.1 Program of climate change adaptation measures is too ambitious</t>
  </si>
  <si>
    <t>The activity builds upon or scale-up on-going efforts in the country and are complemented by the programmes under the Bank's Country Partnership Strategy</t>
  </si>
  <si>
    <t>4.2 Downstream conservtion and climate adaptation activities will create social and environmental concerns</t>
  </si>
  <si>
    <t>The operational manual of the Project mandates that all activities supported by the Project comply with safeguard policies of the World Bank</t>
  </si>
  <si>
    <t>4.3 Other donor's programme overlaps with the proposed activities</t>
  </si>
  <si>
    <t xml:space="preserve">Donor coordination is ongoing and spearheared by the PIAG. </t>
  </si>
  <si>
    <t>4.4 Alternative livelihoods activities may not be implemented or may be poorly implemented</t>
  </si>
  <si>
    <t>The first year was spent understanding the targetted communities within the context of the Process Framework, IPP and EMF. Additional information was captured in the Knowledge, Attitude and Practice (KAP) survey to understand their knowledge of and importance of the Marine conservation, climate change, and the impact of MPA restriction. Previous attempts have been unsuccessful at changing attitudes and behaviour towards fishing, but we hope by targetting older fishers to adopt a new livelihood activities, diverting youths from fishing to other livelihood options, and encouraging women to engage in economic activities the Project will be able to restore livelihoods and change economic portfolio of households.</t>
  </si>
  <si>
    <t>In Belize, the success rate of programs with one of the core objectives being to encourage targeted beneficiaries to engage in alternative economic activities has been abysmal. This low success rate results in most programs failing to achieve their objectives. The Alternative Livelihood Forum (January 2016) stimulated an open problem solving discussion on improving the success rate of the adaptation of sustainable alternative livelihoods by targeted beneficiaries. With participants from NGOs, Government organizations, financial institutions, the forum identified opportunities, barrier/challenges and recommendations to improve to sustainable diversify the economic activities of programme beneficiaries.</t>
  </si>
  <si>
    <t>A review of past and current projects that offered sustainable livelihoods options, such as Belize Rural Development Project, Toledo Institute for Development and Environment, BEST, etc. The lessons learnt were particularly noted and will be applied as required.</t>
  </si>
  <si>
    <t>In view of the above, the PIAG formed synergies with the Agriculture Department and Ministry of Tourism to apply best practice livelihood activities that has been tried and proven by these departments and to get community by-in for these processes. The PIAG will look at the overall enabling environment for successful livelihood sub-projects and not only support the economic activity, but also provide training, capacity building, market studies, etc., as required. The PIAG will also provide the network needed with the relevant government departments to ensure the livelihood activity is sustainable. Part of the sub-project concept note assessment is to determine the type of help communities/groups need to develop and executed successful livelihood project, and provide the assistance needed within the scope of the Project.</t>
  </si>
  <si>
    <t>Contracted two firms to assist in the development of sub-project proposals, including business plans, market studies etc. This will help local communities in the development of project ideas for funding.</t>
  </si>
  <si>
    <t>Belize's vulnerability to natural hazards, capacity and resource limitations could constrain sustainability of the project achievements.  Even if the Project succeeds in removing the local stressors, it may not be enough for the reef’s survival in the face of climate change</t>
  </si>
  <si>
    <t>Medium-low</t>
  </si>
  <si>
    <t xml:space="preserve">The Bank continues to assess the resource issue and mitigate it with efforts to support the Government seeking additional resources for continued activities. </t>
  </si>
  <si>
    <t>The PIAG is not able to manage the procurement process in a timely way.</t>
  </si>
  <si>
    <t xml:space="preserve">PACT has staff trained to administer and monitor the procurement process to properly spend donor grant funds. Procurement process reviews by the WB are conducted periodically. </t>
  </si>
  <si>
    <t>A number of risk mitigation measures were employed during the current reporting period (as stated above). Thus far, the Project has been able to reduce the risks and kept project activities going by working closely with line ministries and other government departments. In many cases, line ministries do the work required or assist the Project with Administrative work/use of vehicles etc. This arrangement has reduced potential risks for the Project. Established a Grievance Redress Mechanism committee to deal with complaints from stakeholders. Also a Monitoring and Evaluation manual was developed to monitor project outputs; It establishes how the project measures its achievements and provide for accountability to stakeholders and the Adaptation Fund Board.</t>
  </si>
  <si>
    <t xml:space="preserve">Project Inception Phase </t>
  </si>
  <si>
    <t xml:space="preserve">Project Launch and Inception Workshop 
</t>
  </si>
  <si>
    <t>Completed</t>
  </si>
  <si>
    <t>Establishment and Activation of Governance Structure</t>
  </si>
  <si>
    <t>Project Implemention Unit, Project Steering Committee and Technical Advisory Committees established and functional</t>
  </si>
  <si>
    <t>Project implementation</t>
  </si>
  <si>
    <t>Operating documents finalized</t>
  </si>
  <si>
    <t>Full staff complement to implement project activities; office established</t>
  </si>
  <si>
    <t xml:space="preserve">The PIAG office now has its full staff complement: Project Coordinator – employed March 2015; Administrative Officer – employed April 2016; and Senior Technical Officer – October 2016. Approval was given for the Procurement Officer fees to be co-payed by the Key Biodiversity Project and MCCAP. The Procurement Officer participated in the World Bank Procurement Workshop in Belize. The Fisheries Administrator participated in  COP23 on Climate Change in Bonn, Germany November 6-17, 2017.  
</t>
  </si>
  <si>
    <t>1.1 Spatially map and analyse target MPAs for realignment or expansion</t>
  </si>
  <si>
    <t>Turneffe Atoll Marine Reserve, April 6, 2017, second ground truthing activity, team included the Fisheries Department, the consultant, Lands and Survey Department, fishers, and co-managers. Met with Turneffe Atoll Sustainability Association Board members on May 10, 2017 to discuss outcome of ground-truthing; 10 stakeholders present.</t>
  </si>
  <si>
    <t>Consultant completed second round of ground-truth report</t>
  </si>
  <si>
    <t>1.2 Verify spatial mapping via ground-truthing</t>
  </si>
  <si>
    <t>The South Water Caye Marine Reserve (SWCMR) Advisory Committee invited the PIAG to a meeting on July 21, 2017 to discuss the realignment of the SWCMR. The Project Coordinator (PC) made a presentation on the “History of SWCMR realignment and expansion of replenishment zones”. At that meeting all members of the Advisory committee were satisfied with the final map for realignment and supported the idea that it should go back to the stakeholders for validation. Similar presentations for Turneffe Atoll Marine Reserve and Corozal Bay Wildlife Sanctuary were given to the respective Co-managers for presentation to their board.</t>
  </si>
  <si>
    <t>1.3 Mapping of proposed revised zoning scheme prepared for feedback</t>
  </si>
  <si>
    <t>1.4 Consultations carried out with communities and stakeholders to obtain feedback on the revised zoning</t>
  </si>
  <si>
    <t>Community validation of realignment maps</t>
  </si>
  <si>
    <t>MS</t>
  </si>
  <si>
    <t>1.5 Consultation feedback and baseline data compiled and incorporated into zoning map</t>
  </si>
  <si>
    <t>No action required in year 3</t>
  </si>
  <si>
    <t>N/A</t>
  </si>
  <si>
    <t>1.6 Final revised map incorporated into the existing management plan for target MPAs and management plans textually adjusted to reflect zoning adjustment</t>
  </si>
  <si>
    <t>1.7 Target MPAs demarcated with buoys and signage as per the new boundaries</t>
  </si>
  <si>
    <t>1.8 Enhancement of enforcement and monitoring of selected MPAs, including replenishment zones</t>
  </si>
  <si>
    <t>Enforcement fleet improved</t>
  </si>
  <si>
    <t>Two fully operational enforcement vessels  (boat, engines and trailer) were dispatched to Corozal Bay Wildlife Sanctuary and South Water Caye Marine Reserve to improve enforcement activities. The Fisheries Department completed full maintenance of all engines in the Department's fleet. 90% of all boats, trailers, and engines are fully operational. In some instances the engine needs to be replaced.</t>
  </si>
  <si>
    <t>Patrols increased</t>
  </si>
  <si>
    <t>Continued joint patrols and planning meeting for Corozal Bay Wildlife Sanctuary (CBWS), South Water Caye Marine Reserve (SWCMR) and Turneffe Atoll Marine Reserve (TAMR).</t>
  </si>
  <si>
    <t>Capacity building</t>
  </si>
  <si>
    <t>MCCAP supported two enforcement officers to participate in the Certificate Program in Trial Preparation and Advocacy (Magistrate’s Court) offered by the University of the West Indies. The course aimed at providing participants with a general overview of the skills and techniques involved in the preparation of and carrying through of a trial in the Magistrate’s Court.</t>
  </si>
  <si>
    <t>Enforcement equipment provided</t>
  </si>
  <si>
    <t>1.9 Biological monitoring of strategic and control sites</t>
  </si>
  <si>
    <t>Biological monitoring within Marine Reserves initiated</t>
  </si>
  <si>
    <t>Training in spiny lobster data collected was conducted June 22-23 at Caye Caulker, Belize with over 20 Fisheries Officers (Biologist and Reserve Managers), 20% females in lobster monitoring protocols and catch log books collection and submission. The training also included field work at sea with fishers using the protocol to gather data. Lobster monitoring activities commenced July 2017.</t>
  </si>
  <si>
    <t>Lobster monitoring activities commenced in July 2017 across all Marine Protected Areas with the assistance of the Marine Reserve Biologist, spearheaded by the Capture Fisheries Unit, Fisheries Department.</t>
  </si>
  <si>
    <t>1.10 Management effectiveness assessments using tracking tools</t>
  </si>
  <si>
    <t>Consultant contracted. Technical and financial proposal submitted. Consultant arrives in-country 17 July 2017 for the inception mission.</t>
  </si>
  <si>
    <t>HS</t>
  </si>
  <si>
    <t>1.11 Ground-truthing to identify reefs suitable for nurseries set-up</t>
  </si>
  <si>
    <t>Consultations, training, establish research protocols, identify stakeholders</t>
  </si>
  <si>
    <t xml:space="preserve">The first Coral Replenishment Training, January 25-27, 2017 was held in Placencia with field activities at Laughing Bird Caye with 12 participants from the Fisheries Department, SEA, TASA, UB, 1 fisher and 1 tourguide. The next training session on coral restoration is planned for January 15-17, 2018, which will target SWCMR tour guides and fishers. </t>
  </si>
  <si>
    <t>Community consultations held in San Pedro on February 1, 2017 with 20 participants from Hol Chan Marine Reserve, San Pedro Tour Guide Association, Dive shop staff, and fishers. Community consultation in Chunox, February 16, 2017 with fishers from Chunox and Copper Bank Village. The event was attended by 25 participants. Fishers were engaged and shared their local knowledge of shallow reef acroporid locations in the southern and western parts of the Atoll.</t>
  </si>
  <si>
    <t>Information dissemination on coral replanting at the University of Belize annual Natural resources Management Symposium (Belize), the Associated Marine Laboratories of the Caribbean Conference (Mexico), and the MCCAP TAC meeting (Belize).</t>
  </si>
  <si>
    <t xml:space="preserve">World Bank missions visited TAMR (March) and Laughing Bird Caye (June) to view activities of the Project. </t>
  </si>
  <si>
    <t>1.12 Establishment of coral nurseries</t>
  </si>
  <si>
    <t>Establishment of suitable coral nurseries in South Water Caye Marine Reserve and Turneffe Atoll Marine Resere</t>
  </si>
  <si>
    <t>An additional three nurseries were established in SWCMR with 663 starter fragments from the three acropora taxa (total nurseries 4). Established one additional nursery in TAMR with 474 new starter fragments (total nurseries 4). Continued monitoring of nurseries, including tracking growth rates and survival rates. Received first set of results of the genetic coral analyses samples.</t>
  </si>
  <si>
    <t xml:space="preserve">The Consultant installed the last 2 nurseries at SWCMR: one more each in tobacco and SWC (same sites as others). </t>
  </si>
  <si>
    <t>In November, Fragments of Hope (FoH) and Boston University added more corals to Black Bird Caye nursery in TAMR; the last nursery will be installed on 2018, and out-planting there, may begin late January, 2018. The main challenge for Turneffe Atoll Marine Reserve is the direct micro fragments as corals on ropes are still growing very slowly. The reason for this is still unknown.</t>
  </si>
  <si>
    <t>1.13 Out-planting in selected reefs</t>
  </si>
  <si>
    <t>Out-planting of corals</t>
  </si>
  <si>
    <t xml:space="preserve">The first out-planting of corals in SWCMR was conducted mid-December 2017, after the 2017 hurricane season. </t>
  </si>
  <si>
    <t>1.14 Rolling out of the over-arching PA legislation</t>
  </si>
  <si>
    <t>Participated in planning sessions.</t>
  </si>
  <si>
    <t>1.15 Initial support to the PA administration structure</t>
  </si>
  <si>
    <t>1.16 Revision of mangrove regulations</t>
  </si>
  <si>
    <t>Mangrove regulations drafted</t>
  </si>
  <si>
    <t xml:space="preserve">Drafting notes for the revision of the Draft Forests (Protection of Mangroves) Regulations 2014 (sic) was submitted to the Solicitor General Office for legal drafting. </t>
  </si>
  <si>
    <t xml:space="preserve">The Solicitor General’s Office completed the drafting of the Mangrove Regulations which the Task Force reviewed. </t>
  </si>
  <si>
    <t>Belize: Forests (protection of mangroves) regulations, 2017 arrangement of regulations completed. Awaiting presentation and approval by the Senate.</t>
  </si>
  <si>
    <t>1.17 Revision of the CZM Act</t>
  </si>
  <si>
    <t>CZM Act drafted</t>
  </si>
  <si>
    <r>
      <t xml:space="preserve">The firm, AGRER-Grupo Typsa, based in Brussels was contracted under MCCAP mid-September 2016 to conduct </t>
    </r>
    <r>
      <rPr>
        <sz val="11"/>
        <rFont val="Times New Roman"/>
        <family val="1"/>
      </rPr>
      <t>an</t>
    </r>
    <r>
      <rPr>
        <sz val="11"/>
        <color theme="1"/>
        <rFont val="Times New Roman"/>
        <family val="1"/>
      </rPr>
      <t xml:space="preserve"> institutional assessment and a revision of the Coastal Zone Management Act and Regulations. In February 2017, the firm submitted a draft report on Institutional Assessment. Subsequently in March and April 2017, an independent firm, Praxi5 was contracted to conduct internal retreats with CZM Advisory Council, Staff and Board to review and provide feedback on the draft report. A feedback report prepared by Praxi5 was submitted to AGRER in early May 2017 and subsequently a revised Institutional Assessment report was re-submitted later in May 2017.</t>
    </r>
  </si>
  <si>
    <t>Draft CZMAI institutional assessment report prepared in support of a review of the CZM Act (1998) to strengthen the legal, policy and institutional framework within which the new Integrated Coastal Zone Management Plan (2016) was reviewed and approved by the CZMAI Board and Advisory Committee.</t>
  </si>
  <si>
    <t>During the period, July-December 2017, the consulting firm, Agrer conducted the following:  A series of regional workshops and Sport Fishing focus group sessions were conducted during July 2017, with all stakeholders invited from the respective planning regions on recommendations in IA Report for proposed amendments pertaining to CZM Act and SF Regulations.</t>
  </si>
  <si>
    <t>Three (3) regional workshops were held as follows: Belize City (Central), Corozal Town (Northern) and Punta Gorda Town (Southern). Four sport fishing focus group sessions in Belize City, San Pedro Town, Sarteneja Village and Punta Gorda Town. Subsequently, the draft legal text for proposed amendments was submitted in late September 2017 and a validation workshop was held on October 11, 2017. Feedback on approval of final deliverables are pending from the CZMAI Board of Directors.</t>
  </si>
  <si>
    <t>1.18 Implementation of an Integrated Coastal Zone Management Plan</t>
  </si>
  <si>
    <t>Water Quality personnel and lab equipment in place</t>
  </si>
  <si>
    <r>
      <rPr>
        <b/>
        <sz val="11"/>
        <color theme="1"/>
        <rFont val="Times New Roman"/>
        <family val="1"/>
      </rPr>
      <t>River Sampling:</t>
    </r>
    <r>
      <rPr>
        <sz val="11"/>
        <color theme="1"/>
        <rFont val="Times New Roman"/>
        <family val="1"/>
      </rPr>
      <t xml:space="preserve"> The Sondes collected six months of data from various points along the Belize River. The Sonde placed at the Davis Bank sample site became faulty at the end of January 2017. The batteries used to power the device swelled and leaked acid into the compartment. This has led to the internal SD card becoming corrupt and the Sonde no longer capable of logging data. After the problem was reported to the manufacturers it was recommended that the device be sent in for repairs. However, funds for MCCAP were delayed until April 2017 and there was an associated cost to sending back the device. The CZMAI WQM Unit is currently working on arrangements to send the device for repairs. The Sonde at Black Orchid sample site was removed to the Davis Bank site since this area is more important for the objectives of the study. Also, two probes on the Black Orchid (pH/ORP and Conductivity) were faulty and will also be sent back for repair/replacement.</t>
    </r>
  </si>
  <si>
    <t xml:space="preserve">The method of installation of the Sonde at the Davis Bank site experienced setbacks. Due to the drastic change in river levels, the cage with legs used to install the Sonde is no longer viable. As a result, the Sonde was removed in order to develop a new methodology. Unfortunately, during this time the cage was stolen from the site. A police report was made on the matter and a copy is pending from the Belize Police Department. Quotations for the construction of a new cage is being collected and we are working towards redeploying the Sonde at the Davis Bank site. </t>
  </si>
  <si>
    <t xml:space="preserve">Completed data collection for the Pilot Belize River Watershed project. Following failure of one of the sondes and issues with security with the other, the project was completed using the sonde installed at the mouth of the river. The data collected from this site will give an indication of the outflow from the river into the coastal area. In total, almost 9000 readings were logged. The dataset is currently being fine-tuned as data spikes are being removed that represent calibration periods and instances where the device had to be removed due to bad weather. Following this, the CZMAI has established a partnership with an institute in the UK that will aid with data analysis and modelling. Additionally, the results of the project will be reviewed to help inform a similar exercise in another watershed. From a preliminary inspection of the data produced from the study, it seems as if though the effects of land use activities are not as pronounced in the water chemistry. Therefore, additional studies may be necessary to compliment the monitoring activities i.e. sediment testing. </t>
  </si>
  <si>
    <t>The sonde originally placed at the Davis Bank was sent back to the manufacturer for repairs. It was revealed that the device had a crack which eventually caused the device to flood, thereby destroying the internal memory. As a result, the device was replaced since it was under warranty. Additionally, the handheld YSI Pro DSS had malfunctioned and was sent for repairs. It was revealed that the 4-port DSS cord was flooded and as a result the handheld was not recognizing the installed probes.</t>
  </si>
  <si>
    <r>
      <rPr>
        <b/>
        <sz val="11"/>
        <rFont val="Times New Roman"/>
        <family val="1"/>
      </rPr>
      <t xml:space="preserve">Marine sampling: </t>
    </r>
    <r>
      <rPr>
        <sz val="11"/>
        <rFont val="Times New Roman"/>
        <family val="1"/>
      </rPr>
      <t>WQM sampling in the central region has commenced since the vessel and both 200 hp 4-stroke engines were delivered and installed. There were some delays after receiving the engines since some body works were required as the seat mound originally installed on the vessel was too close to the captain’s console. Additionally, stress cracks were found on the body of the vessel due to the trailer being too short to support the bulk of the weight being exerted on the hull by the engine once it is on land. Following these minor setbacks, the vessel was licensed and the first sampling trip was held in November 2017.</t>
    </r>
  </si>
  <si>
    <t>Central Coastal Region: The CZMAI WQM Unit conducted one sampling trip to the Central Coastal Region during the months of July to December 2017. This is due to the fact that the cadmium reduction column as well as the m-coliblue 24 ampules needed to be replaced. The unit took samples from the four sites including Hector Creek, Manatee River, Gales Point, and Mullins River.</t>
  </si>
  <si>
    <t xml:space="preserve">Inventory of development sites for Ambergris Caye, Central and Caye Caulker </t>
  </si>
  <si>
    <t>The inventory includes building footprints and land use data which will serve as a baseline of development activities in these regions which will be used to monitor adherence to ICZM zonation and management guidelines. Ground truthing activity on Caye Caulker was completed in June. For the Belize Central Region, CZMAI is in the process of acquiring drone-captured imagery for the 37 cayes within this region.  Only 16 of 37 cayes has been completed with the remainder to be completed in July 2017.</t>
  </si>
  <si>
    <t>To reduce duplication of efforts of data collected on these cayes within the region, CZMAI proposes to work with Belize Association of Planners through an established MOU to share data collected for the land tenure analysis.  For the Ambergris Caye, CZMAI has received an excel file of proposed building footprints for Ambergris Caye. This data was received in June 2017 and has been processed. Ground- truthing activity for northern Caye Caulker was completed in July 2017.</t>
  </si>
  <si>
    <t>CZMAI’s Data Centre collaborated with the University of Central Florida’s Open Reef Mapping Society to capture high-resolution imagery of 11 out of 20 cayes within the Belize Central Region using drones. Due to the high quality of images captured, ground truthing activity for this region has been reduced significantly.When the data centre has completed the baseline for the inventory for these three planning regions, an excerise will be conducted to identify other planning regions that already has some data and may include Turneffe Atoll, Northern Region, &amp; Lighthouse Reef Atoll.</t>
  </si>
  <si>
    <t xml:space="preserve">The Land Information Centre from the Ministry of Natural Resources &amp; Finance provided technical assistance to the Data Centre in order to complete this activity. It took approximately three weeks with a team of four members to complete the ground- truthing activity for this region. During the ground-truthing activity, an Open Data Kit (ODK) application, which is a mobile application used to aid in data collection and data processing, was used. </t>
  </si>
  <si>
    <t xml:space="preserve">  </t>
  </si>
  <si>
    <t>Drone mapping for Caye Caulker has also been completed as well as the data processing for South and central Caye Caulker. The data processing for North Caye Caulker hasn’t been completed due to some missing parcel information. The data for these 7 parcels will have to be collected in early 2018 and the data processing will then be completed.</t>
  </si>
  <si>
    <t>For the Belize Central Region, CZMAI is in the process of acquiring drone-captured imagery for the 37 cayes within this region.  Thirty-one (31) of the forty-five (45) cayes within the region have been completed with the remainder to be completed in January 2018.  After all drone imagery for the cayes have been captured, the digitization process will begin with building footprint and piers.  The ground-truthing activity for the region will commence early 2018 and two teams will complete different areas so as to reduce the time to collect data within the region.</t>
  </si>
  <si>
    <t xml:space="preserve">Delays with planning of ground-truthing activities for Ambergris Caye were encountered as a result of delays in getting land use information from The San Pedro Town Council. The ground-truthing activity will take about 2 months to complete the data collection exercise. This activity will have to be completed after data has been received from the Town Council and drone or satellite imagery for Ambergris Caye has been collected. </t>
  </si>
  <si>
    <t>In summary, baseline for development and land use has been completed for the Caye Caulker region and two regions- Central and Ambergris Caye are pending for the remainder of the project.</t>
  </si>
  <si>
    <t>Re-establishment of the CZMAI Advisory Council and Committees</t>
  </si>
  <si>
    <t xml:space="preserve">Two Coastal Advisory Committee meetings were held. In order to reduce both cost and meeting fatigue amongst frequently consulted committees from within the planning region the Coastal Planning Unit conducted an exercise to identify active committees in planning regions by examining their scope and membership composition. Once identified the CPU requested permission to “piggyback” on the efforts of these existing committees by asking them to serve as the CAC for the region. The two committees identified were the Corozal Bay Advisory Committee (northern region) and the Lighthouse Reef Atoll Advisory Committee. </t>
  </si>
  <si>
    <t xml:space="preserve">During the period, July to December 2017, one Coastal Advisory Committee meeting was held in Caye Caulker in September 2017. The CZMAI Coastal Planning Unit (CPU) met with members of the village council and the local tourism planning committee to discuss potential partnership with the CZMAI with regard to the monitoring and implementation of the ICZM Plan. During the meeting, a short presentation about the CZMAI and the development of the ICZM Plan was delivered. Additionally, a description of the proposed mechanism through which the CZMAI is planning to implement the plan in the regions as well as areas of collaboration. Some of the major discussion points following the discussion included: i) need for a mechanism through which information can be delivered to the CZMAI for action by regulatory agencies; ii) the need for CZMAI presence in the community to ensure that activities within the coastal areas are compliant with regulations, iii) the need for a simpler version of the document that is more user friendly. </t>
  </si>
  <si>
    <t>Following these recommendations, the CPU decided that a mobile application was necessary in order to provide access to summaries of the ICZM Plan document as well as the guidelines. Additionally, the mobile app would include a reporting platform through which the members of the CACs and proposed Community Warden’s Programme would be able to anonymously report infractions to be address. Therefore, the CPU has been in communication with an app developer to further develop the original app concept that was developed</t>
  </si>
  <si>
    <t>During the period, July-December 2017, the CZM Advisory Council convened two meetings. The objectives of the meetings were to discuss updates on the ICZM roadmap and the methodology for the State of the Coast Report as well as to review and provide feedback on the final deliverables submitted by the consultants on the Institutional Assessment and review of the CZM Act.</t>
  </si>
  <si>
    <t>Finalize and implement a communications and engagement strategy towards monitoring the implementation of the ICZM plan</t>
  </si>
  <si>
    <t>A draft Terms of Reference to update and finalize CZMAI’s Communications and Engagement strategy has been drafted and approved by the TAC and PSC. It is expected that this consultancy will be completed by the end of quarter 4.</t>
  </si>
  <si>
    <t>The CPU, conducted an exercise to select another format for the upcoming State of the Coast report. The old format included essays from experts with discussion on trends nationally. While there were merits to this method it is not as user friendly as we would like the document to be. Therefore, the CPU decided to utilize the State of the Marine Environment Reporting which combines short narratives discussing the state of various aspects in general and then displays trends that will be agreed upon experts nationally. Trends would be displayed in various color-coded tables that would easy to follow.</t>
  </si>
  <si>
    <t>The specifications for the re-design and hosting of a new CZMAI website has been drafted and submitted to PACT. It is expected that this will be completed by the end of quarter 4.</t>
  </si>
  <si>
    <t>A list of promotional items has been identified by CZMAI to support socialization of the ICZM Plan. It is expected that these will be procured by early quarter 4.</t>
  </si>
  <si>
    <t>2.1 Communtiy needs assessment workshops</t>
  </si>
  <si>
    <t>Needs assessment workshops/meeting</t>
  </si>
  <si>
    <t>March, introduce MCCAP Skills Training and recruit interested persons to sign up for upcoming ITVET training courses namely Cosmetology, Food Preparation, and Bar tending in Dangriga and Hopkins</t>
  </si>
  <si>
    <t>April, introduce MCCAP Skills Training and recruit interested persons to sign up for upcoming ITVET training courses namely Cosmetology, Food Preparation, and Bar tending in Seine Bight, Sittee River, and Riversdale.</t>
  </si>
  <si>
    <t>2.2 Participatory sub-project planning workshops</t>
  </si>
  <si>
    <t>Community mobilization for the development of alternative livelihoods</t>
  </si>
  <si>
    <t>MCCAP held a meeting with Chunox Fisherman Association on June 8th, 2017 to discuss the process, eligibility criteria and provide support on developing their sub project concept note. Twenty-two fishers were present, no females at the time. The fishers expressed their interest in developing tourism and agriculture based projects. They have pledged to submit their project ideas by July 14th, 2017.</t>
  </si>
  <si>
    <t>MCCAP conducted an initial meeting with the beach trap and net users of the Corozal Bay Wildlife Sanctuary (CBWS) at Sarteneja Village on June 11th, 2017, with 18 attendance, all males. The objective of the meeting was to collect the names of the persons conducting fishing in the CBWS and gather their interest in developing alternative livelihoods. The list generated was validated with SACD list of registered beach trap users they currently have in their database for Corozal Bay Wildlife Sanctuary Beach Traps 2017. A follow up meeting will take place in the first week of July 2017 to continue the project idea that will lead into concept notes.</t>
  </si>
  <si>
    <t>On March 2, 2017, a meeting was held at the Agriculture show ground, Belmopan with Mr. Gary Ramirez, Research Officer Ministry of Agriculture, and Officers from the FAO office to update them on MCCAP activities. The group discussed agriculture possibilities including root crops, sheep, honey, and onion.</t>
  </si>
  <si>
    <t xml:space="preserve">On August 31st 2017, Miss Asako Solis, Consultant for Japan International Agency Cooperation, met with Senior Technical Officer, to discuss on tourism development plans for Corozal Rural Belt. Miss Solis was interested in skills training courses these communities were involved. The meeting was successful; Ms. Solis could see where there was overlap with her proposal ideas and what MCCAP has done in regards to capacity building in the Corozal rural belt. </t>
  </si>
  <si>
    <t>Follow up with Chunox Fisherman Association meeting held on June 8, 2017. The   Chunox Fisherman Association submitted a concept note to request funds to develop a sub-project proposal in agriculture. The fishers are planning to install greenhouses to grow sweet peppers and onions as a means of an alternative livelihood. The concept note was presented to the Technical Advisory Committee on September 19th, 2017 where it was approved. A Term of Reference has been developed and will be supplied to Praxi 5, Community development consultant.</t>
  </si>
  <si>
    <t>Belize Federation of Fishers- September 28th 2017, STO met with 11 members of Belize Federation of Fishers to discuss on the process and criteria of sub-projects. The members were already aware of the process but the meeting served as a reminder that the opportunity was opened for twelve coastal communities that are users of three marine protected areas. The members present were leaders of the fishermen associations in their respective communities.</t>
  </si>
  <si>
    <t>Beach trap and net users of the Corozal Bay Wildlife Sanctuary (CBWS)-  On November 3rd, 2017, a meeting was held in Sarteneja Village with the users of CBWS with the objective to acquaint the users with the process of accessing grants for sub-project ideas and to get them mobilized on project ideas. 16 members attended the meeting, one female was present among the group. The organized association Sustainable United Local Fishers Association (SULFA) submitted a concept note on November 22nd, 2017 through Belize Federation of Fishers. The concept note is based on tourism activities. The fishers are proposing to establish sports fishing and create a sustainable means of an alternative income. The concept note was presented to the Technical Advisory Committee and was  approved on December 14th, 2017.</t>
  </si>
  <si>
    <t>Belize City Turneffe Users- A meeting was held with 4 board members on November 12th, 2017. The objective of the meeting was to discuss the process of requesting funds from MCCAP for sub-project ideas and to engage the users of Turneffe in a needs assessment that will inform MCCAP on identifying trainings that will transition fishers of Turneffe to alternative livelihoods. The leaders of the association represented, Belize City Central Fishers Association, pledged to work along with MCCAP to get Turneffe users engaged.</t>
  </si>
  <si>
    <t>Dialogue and networking</t>
  </si>
  <si>
    <t>The PIAG staff participated in meetings related to climate change, fishermen organizations meetings, other national and  international forum.</t>
  </si>
  <si>
    <t>2.3 Development of business plans</t>
  </si>
  <si>
    <t>Business plans developed</t>
  </si>
  <si>
    <t>Indefinite Delivery Contract (IDC) process was developed for the MCCAP project. Praxi 5 has been contracted as the consulting firm for MCCAP sub-project development expert services and NEXTERA consulting firm as the Environmental Technical Experts services.</t>
  </si>
  <si>
    <t>A meeting was held between the Community Development Expert, MCCAP, Ministry of Tourism and Civil Aviation on June 20, 2017 with eight participants. The objectives of the meeting were to review the Sustainable Tourism Project activities in the Corozal District, review MCCAP alternative livelihood activities related to tourism and review the first TOR related to tourism in the Corozal Rural Belt. Mrs. Terry Wright, Project Manager, STPII updated the group on activities related to Corozal and Toledo District. She noted that infrastructure investment was underway in Corozal Town, namely the Park and waterway, which will eventually become the hub to the rural areas. The TOR for tourism development was reviewed and the Consultants noted that the activities outlined were beyond a normal sector plan and they agreed that 4 months is need to complete the assignment as outlined in the TOR.</t>
  </si>
  <si>
    <t xml:space="preserve">The World Bank conducted mission to review MCCAP activities from June 10-16, 2017. Sylvia Diez (MCCAP Team Leader) and Shafick Hoossein (Environmental Safeguard Specialist) visited two project sites. On June 10, 2017 they visited the Chunox St. Viator Vocational High School Agriculture Farm. On June 14, 2017 they visited the demonstration site for the re-population of coral reefs. I was noted that MCCAP should note Section 5 of the Environmental Management Framework in the execution of all sub-project activities. MCCAP was also invited to a safeguard training being planned for July 10-11. </t>
  </si>
  <si>
    <t>MCCAP staff participated in a World Bank safeguard training on July 10-11, 2017. The training was very informative since it brought all the projects currently under the World Bank policies in Belize together. Through this training the projects had the opportunity to form linkages and be abreast on World Bank’s requirements on safeguards and its importance to adhere to it.</t>
  </si>
  <si>
    <t>Social Safeguards, Environmental Safeguards and Grievance Redress Mechanism Training- Two sessions on safeguards and grievance redress mechanism were delivered to engage with partners that are implementing activities under component 1 and 3 of MCCAP project. Partners such as TASA, CZMAI, SACD and BFF were trained on safeguards on Friday July 14th, 2017. BFD staff was trained on July 19th 2017. Nine partners in total were trained in World Bank safeguards and GRM.</t>
  </si>
  <si>
    <t>A meeting was held with both consulting firms on July 3rd, 2017 to discuss the way forward with development of sub-project proposal and environmental assessments that will adhere to the Environmental Management Framework, Process Framework and IPP (participatory plan) documents prepared for MCCAP.</t>
  </si>
  <si>
    <t xml:space="preserve">During the period July – October, 2017, six Terms of References were approved by the TAC and seven ‘call off’ was delivered for proposal development to Praxi 5, Community Development Expert and two to Nexterra, Safeguard Specialist.  </t>
  </si>
  <si>
    <t>Six Inception reports have been developed by Praxi5 and two by Nexterra. They were submitted and approved by the TAC.  Inception report for Improving Production Chain for National Cooperative are pending due to project overlaps with the Nature Conservancy. A draft sub-project proposal for ANRI is expected to be submitted by Praxi 5 by ending of December 2017.</t>
  </si>
  <si>
    <t>2.4 Marketing support for business venture</t>
  </si>
  <si>
    <t>Marketing support given</t>
  </si>
  <si>
    <t>2.5 Training in business development</t>
  </si>
  <si>
    <t>Support training for business skills</t>
  </si>
  <si>
    <t>2.6 Training in marketable skills</t>
  </si>
  <si>
    <t>Skills training to transition to alternative livelihoods</t>
  </si>
  <si>
    <t>Monitoring and evaluation of Corozal ITVET trainees was conducted on January 14 &amp; 21, February 18, March 11, April 22, and May 20. M&amp;E for Orange Walk ITVET was conducted January 21, February 11, and February 25.</t>
  </si>
  <si>
    <t xml:space="preserve">TOR Delivery of skills training for Hospitality and Acrylic Nails at ITVET Corozal was approved by the TAC, PSC and World Bank. These are one month courses that will begin on July 15th, 2017 and end on August 12th, 2017. </t>
  </si>
  <si>
    <t>Meetings were held with Stann Creek ITVET to discuss possible partnership to carry out courses for the six southern communities under MCCAP target communities. Stann Creek ITVET was invited to submit proposal with budget. Stann Creek ITVET proposal identified that they can carry out Food Preparation, Bar tending and Cosmetology with Acrylic nails along with supporting subjects identified as Small business development, Mathematics and Information Technology. Stann Creek ITVET can accommodate 15 trainees per course. In total, there will be 45 trainees from the southern communities that will take part in skills training. Stann Creek ITVET will submit their finalized budget by July 7th, 2017.</t>
  </si>
  <si>
    <t>A meeting was conducted between Belize Tourist Board (BTB) and MCCAP on April 19th, 2017 with the objective of delivering tour guide training for MCCAP communities. MCCAP learnt that BTB is currently undergoing a revamping of the courses with the objective of specializing tour guide training. Through a formal letter MCCAP placed a request to BTB to hold tour guide trainings for the 2018 training cycle. BTB is interested to be the institution to channel tour guide training through recognized institutions in Belize.</t>
  </si>
  <si>
    <t>One community consultation was conducted in each of the southern communities of Dangriga, Hopkins, Sittee river, Seine Bight and Riversdale. The objective of the meeting was to invite the communities to sign up for skills trainings that will be conducted through Stann Creek ITVET. The communities had previous data gathered on skills training since they had already been invited to sign up through their various contact persons within their respective communities which are the fishers’ association, youth group and village chairman. The PIAG informed that contact with Stann Creek ITVET had already been made and that there will be three courses from the needs assessment list that will be delivered in the summer of 2017. The PIAG informed the communities that they will conduct interviews to screen participants from April 25th, 2017 to 28th 2017. Interviews were conducted and 45 participants (88% females) were short listed to attend the courses based on their relation to fisher, level of education and interest.</t>
  </si>
  <si>
    <t>One monitoring and evaluation of Corozal Institute for Technical and Vocational Education and Training (ITVET) trainees was conducted on July 8th 2017. STO represented MCCAP at Corozal ITVET on July 8th, 2017. Food Preparation students presented a full course menu buffet style to showcase their skills learnt in their 6- month course. Cosmetology Trainees presented a full salon service with their customers and were also assessed by both Cosmetology and Customer Service teacher. The trainees showed confidence in delivering their work by applying their skills acquired in pedicure, manicure and full make-up application. They were being assessed on professionalism demonstrated to their customers by their Customer Service teacher. This was a monitoring and evaluation assessment to get feedback on the 6- month skills course. All trainees were grateful for the opportunity and gave positive comments on the skills attained.</t>
  </si>
  <si>
    <t>Hospitality and Acrylic Nails was delivered from July 15th-  August 4th, 2017 at Corozal ITVET. On August 12th, 2017, Corozal ITVET certified 16 trainees in Food Preparation/ Hospitality and 13 trainees in Cosmetology/Nail Acrylics. 8 Food Handlers permits were delivered to the Food Preparation trainees. The other 8 that did not get a food handlers permit either already possessed one or did not follow up with their proper documentation. 93% or 27 Trainees were women.</t>
  </si>
  <si>
    <t>Orange Walk ITVET- 1 monitoring and evaluation assessment was conducted at OWITVET on September 9th, 2017 with the objective to discuss on-the-job training, Belize National Vocational Qualification Levels and Wireman License exams and Graduation on November 4th, 2017. The eight-month course came to a successful end on October 31st ,2017. 30 Trainees successfully graduated, 15 in Computer Service Repairs and 15 in Electrical Installation. 16% or 5 Trainees were women.</t>
  </si>
  <si>
    <t>2.7 Sub-grants for initial capital investment to support the startup of business venture</t>
  </si>
  <si>
    <t>Sub-project requests received</t>
  </si>
  <si>
    <t>Received 16 sub-project requests, 10 accepted to develop sub-project proposal, and 4 rejected.</t>
  </si>
  <si>
    <t xml:space="preserve">Sub-project mechanism for community-based business ventures </t>
  </si>
  <si>
    <t xml:space="preserve">Addressing gender and vulnerable groups </t>
  </si>
  <si>
    <t>MCCAP has a strong gender dimension, which focuses on fisher households and seeks to engage both men and women from the onset of the Project and putting measures in place to mitigate possible gender-related impacts. Consequently, MCCAP will ensure that women have an opportunity to express their aspirations, encourage the spouses of fishermen to develop sub-projects and submit them for financing, women will be given the opportunity to participate in all training activities carried out under the Project, and women will have a role in decision-making in order to benefit directly from Project resources. The Project will also look at gender related issues that inhibit the participation of women in a culturally sensitive manner.</t>
  </si>
  <si>
    <t xml:space="preserve">The Women in Fisheries Forum, held on June 13 at the Best Western Hotel, Belize City was geared towards promoting the achievement of gender equality and equity in the allocation of resources, rights, status and responsibilities between women and men. Consequently, the participants were presented with the results of a study, which looked at the perception of women in fishing communities with regards to gender equality in general; and specifically, within the fisheries sector. Based on the outcome of the study, to develop an Action Plan to mainstream gender in the daily activities of Government Departments, NGO’s and Projects.   </t>
  </si>
  <si>
    <t>The Forum further aimed at achieving the following: Increased awareness of women’s roles and challenges in the fishing industry; reviewed the outcome of the study and identify issues, constraints and challenges related to topics identified; disseminated information on gender equality in small-scale fishing, at the national, regional and international levels; stimulated the development of networks for information sharing throughout the sector; and assisted in the implementation of the National Gender Policy and MCCAP Culturally Appropriate Participation Plan as it relates to gender equality and equity. The workshop was well attended, with 52 female participants whom represented all aspects of the fishing industry (management, harvesting, marketing, processing, etc.) from the northern, central, and southern communities.</t>
  </si>
  <si>
    <t>MCAAP had a Women in Fisheries follow-up meeting, July 25 to discuss the outcome of the forum. Ten participants from various agencies came together to develop a multi-agency action plan that would see the inclusion on women’s issues and/or activities in the workplans of the various agencies. The goal as set out in the Action Plan was to provide information that will lead to mainstreaming gender in the fishing industry. The main areas to address were communications, research, training, and monitoring and evaluation.</t>
  </si>
  <si>
    <t xml:space="preserve">MCCAP conducted research on Women in the Belize fishing industry: Perspectives on Gender Equality in the small-scale fisheries guidelines. The paper investigated the perception of Belizean women on gender equality in the fisheries sector and is based on research on women’s contribution in the Belize fisheries sector. The research focused on key roles played by women involved in fisheries, with the aim of understanding women’s perception of equality in the industry and contributing to policy making with independent evidences. The paper analyses the demographics of women in the MCCAP 12 fishing communities and their perception of equality of women based on their roles as: managers/administrators, community members, women fishers, processors, scalers and vendors.  In identifying the main issues and barriers to equal treatment and full participation of women in the industry, the study results suggest that there is gender equality in legislation and national policy, but more work needs to be done in effecting action. </t>
  </si>
  <si>
    <t>A second research paper is being proposed with Wildlife Conservation Society, looking at networks that exists in the fisheries sector and how women are connected to these networks.</t>
  </si>
  <si>
    <t>Six women (three fisherwomen, 2 MCCAP, and 1 Fisheries Officer) whom participated in the June 2017 Women in Fisheries Forum, attended the 70th Gulf and Caribbean Fisheries Institute (GCFI) in Merida on 4th- 9th November, 2017 held at the Hyatt Regency Merida Hotel. The meeting is being hosted by the CINVESTAV, Unidad Merida; Instituto Technologico de Merida y Universidad Autonoma de Yucatan. The purpose of their participation was to participate in presentation, fisher’s forum, fishers exchange in Progresso fishing village and in the Women in Fisheries Forum poster session, where the outcome of the Women in Fisheries Forum poster was presented based on gender work undertaken by the Project.</t>
  </si>
  <si>
    <t>3.1 Development and implementation of KAP survey (including instrument, field data collection, analysis, presentation of findings</t>
  </si>
  <si>
    <t xml:space="preserve">KAP survey </t>
  </si>
  <si>
    <t>First baseline survey completed in 2016.</t>
  </si>
  <si>
    <t>3.2 Development of BCC strategy and action plan</t>
  </si>
  <si>
    <t>Develop and implement communication plan</t>
  </si>
  <si>
    <t>The Communications consulting firm contracted was Webzwin. The first mission to Belize was March 14-21, 2017. During this time, about twenty-two meetings and consultations were held with: fisheries personnel, including the Administrator, from many Units within the Fisheries Department, other official bodies such as the Protected Areas Conservation Trust (PACT), the Government Press Office, the National Climate Change Office, the Central Information and Technology Office, and the regional Caribbean Community Climate Change Centre. The consultant met with school age children in an agricultural college in Dangriga, women’s groups in Hopkins and Sarteneja, fishers, individually and in their associations, in Belize City, Dangriga, Hopkins and Sarteneja, civil society organisations such as the SACD in Sarteneja, the Wildlife Conservation Society and, the Belize Audobon society and a free-lance journalist and media content producer who was able to give us a useful, succinct overview of the media environment in Belize. This series of meetings and activities took place in Belize City, Belmopan, Dangriga, Hopkins, Sandy Beach and Sarteneja.</t>
  </si>
  <si>
    <t xml:space="preserve">Inception report completed and approved by TAC and PSC. On October 25-26, 2017, WebZwin Consultants conducted a validation workshop in Belize to present the final Communication, education and public awareness strategy and action plan for the Fisheries Department, the report of the knowledge management online survey completed, presented and discussed the toolkit, and present features of the newly developed intranet including staff training. The Communication strategy and action plan was well received, as the Fisheries Department and MCCAP had already started implementing part of the plan. </t>
  </si>
  <si>
    <t>The intranet training was attended by Fisheries Department and the Central Information Technology Office (CITO). During this session, the Consultants discussed the three main features of the intranet; Communication via the intranet – meetings, message chat, calendar of events, forums, etc; Knowledge Management System – storage and sharing of documents; and Project Management System.</t>
  </si>
  <si>
    <t>At the meeting, CITO informed the Consultants and the Fisheries Department that they had recently acquired Office 365 from Microsoft and recommended that the Fisheries Department used this platform instead of WordPress. The matter was discussed with MCCAP, the Fisheries Administrator, CITO, and the Consultant; and it was agreed that the best move forward would be to move the existing system from Word Press to Office 365 under the current contract.</t>
  </si>
  <si>
    <t>The PSC approved the addendum to the contract and the additional funds to complete the task. The changes will involve a new intranet architecture; intranet general design; internal page configuration; content creation folders and users; documents library configuration; cloud configuration with One Drive; Mails linkage configuration with exchange application; video conferencing configuration with skype for business; web parts integration; Add’s on installation; online tutorials; testing; and training in Belize City</t>
  </si>
  <si>
    <t>Climate Change training and awareness</t>
  </si>
  <si>
    <t>OSPESCA-Regional Climate Change Program (PRCC) et. al. conducted a course for facilitators in the design of local adaptation measures for the fisheries and aquaculture sector in Belize, September 13-15, 2017. The main objectives of PRCC is to allow the availability of climate information to a wide range of users, bringing data providers and scientific knowledge closer to the actors that must take decisions in their productive and social activities, to better adapt to climate changes. One of the actions to be developed by the Program for this approach is to implement a training process in the design of local adaptation measures for the fishing and aquaculture sector in the countries of the SICA region; with the purpose of consolidating the knowledge in the institutions that use, manage and order the coastal areas dedicated to fishing and aquaculture. It is also expected to contribute to reducing vulnerability to climate change, while improving the livelihoods of coastal communities in the region. Since this action is similar to MCCAP activities and trainees are the same as MCAAP we took the opportunity to participate. One of the outcome will be to develop a training programme with the Fisheries Department that will be used to train fisheries and community members.</t>
  </si>
  <si>
    <t>Based on the outcome of the KAP survey, climate change training activities, and the communication strategy and action plan, the PIAG developed a behavioral change campaign that will be implemented in year 4 of the Project.</t>
  </si>
  <si>
    <t>3.3 Implementation of BCC strategy and action plan</t>
  </si>
  <si>
    <t xml:space="preserve">Draft BCC strategy and action plan developed and accepted by the Fisheries Department. Implementation actions began with the development of TOR for an individual consultant to execute a national BCC campaign on fishers and climate change. </t>
  </si>
  <si>
    <t>3.4 Updates of project activities (via quarterly electronic and print newsletters)</t>
  </si>
  <si>
    <t>Reports completed in a timely fashion</t>
  </si>
  <si>
    <t>Completed bi-annual reports, technical paper on gender, flyers on project activities, etc.</t>
  </si>
  <si>
    <t>3.5 Web-based platform</t>
  </si>
  <si>
    <t>Development and maintenance of web-site</t>
  </si>
  <si>
    <t>On-going</t>
  </si>
  <si>
    <t>3.6 Best practice forum</t>
  </si>
  <si>
    <t>3.7 Learning events, leadership development, training</t>
  </si>
  <si>
    <t>Conduct Training events</t>
  </si>
  <si>
    <t>A total of 33 participants (36% females) from CSVVHS and ANRI attended two Rainforest Ecology and Conservation Leadership courses that were held on May 5-7, and May 12-14, 2017. The courses were based at Cockscomb Basin Wildlife Sanctuary, this 3-day course also placed emphasis on leadership roles that youths can play in their communities. Participants were engaged in a range of high quality field-based activities to build awareness on rainforest ecology as well as conservation leadership skills.</t>
  </si>
  <si>
    <t>July 10-21, 2017 – Juan Guerrero, past student of 2016 MCCAP course and past student of St. Viator High School in Chunox received a two-week summer internship opportunity with Ya’axche Conservation Trust in the Toledo District, to work with field researchers in the Jaguar Conflict Monitoring Program. This internship provided Juan not only with data collection and analysis skills for jaguar monitoring but enabled him to interact with communities in southern Belize for the first time.  The experience broadens his understanding of ecology and the likely impacts of climate change on communities and the environment.</t>
  </si>
  <si>
    <t>August 2017 – Nine former students from St. Viator High School in Chunox who had participated in the MCCAP course spearheaded a solid waste management initiative for their community. This community cleanup campaign involved these students demonstrating conservation leadership skills that they had learned in the MCCAP course. They organized themselves and invited other youths as well as adults from their community to participate in an all-day massive cleanup campaign, while engaging all participants in the importance of proper solid waste management. The campaign was reported by all to be a success.</t>
  </si>
  <si>
    <t xml:space="preserve">September 2017 – Students from ANRI (Agriculture and Natural Resources Institute) who had participated in the MCCAP course also participated in a National Coastal River Way Clean Up campaign. These students joined the scouts’ association to also collect data on the type and quantity of thrash that they gathered during this coastal cleanup. There were a total of 78 participants in this campaign, 60 students and 18 community members (parents and teachers). Such initiatives attest to the awareness raised from these courses as well as the enthusiasm that the participants develop to organize and lead public awareness and community initiatives. </t>
  </si>
  <si>
    <t xml:space="preserve">September 14, 2017 – Another community project was organized by former students of the MCCAP course. This project involved students from both Chunox and Sarteneja villages. The project involved painting anti-litter signs in their communities. That first outreach targeted primary schools in Chunox and Sarteneja. Total of 23 participants, 20 students and 3 Community members (teachers, parents). </t>
  </si>
  <si>
    <t>October 28, 2017 – Another solid waste cleanup campaign started in Sarteneja. This involved the participation of community members as well as 9 alumni leaders and 15 students. At the conclusion of this event those students who were consistently dedicated to the project were presented with certificates of appreciation. https://www.youtube.com/watch?v=ZHwczOcBcBQ&amp;app=desktop</t>
  </si>
  <si>
    <t xml:space="preserve">November 2017 – EPI and MCCAP officers conducted their first outreach activity with George Town Technical High School to prepare for the new MCCAP activities that they will be involved in. Following the visit, GTHS signed an MOU to work with EPI on the MCCAP courses and further follow up training activities in youth conservation leadership and climate change awareness.  </t>
  </si>
  <si>
    <t xml:space="preserve">November 21, 2017 – EPI also visited Gwen Lizarraga High school to build awareness of the MCCAP course and follow up training package and activities before beginning the process for recruiting students for the upcoming MCCAP course.  A total of 34 participants, including 30 students and 4 community members (parents/teachers) participated in this preparatory discussion. </t>
  </si>
  <si>
    <t xml:space="preserve">December 8, 2017 – EPI was invited to speak with the student body during the Career Day at Gwen Lizarraga High School. The presentation served to reinforce former climate change and marine ecology concepts that were introduced to the prospective participants of the MCCAP course.  This outreach also served to offer advice to the student body about educational, professional and other careers that exist in the fields of conservation, climate change, ecology and sustainable development. </t>
  </si>
  <si>
    <t>Knowledge Exchange</t>
  </si>
  <si>
    <t>The Kingdom of Morocco and Belize had an exchange study tour from the 1st-11th October, 2017. There were 15 participants from Morocco, 1 representative from World Bank, 2 Fisheries Department staff and MCCAP technical staff that joined the study tour. The objective of the study tour was for both countries experience Fisheries Management and Integrated Coastal Zone Management in Belize. There was special attention placed on the Seaweed and Coral restoration project in Placencia and Managed Access fisher and Co-Management of MPA’s in Punta Gorda.</t>
  </si>
  <si>
    <t>Fisherfolk month June 2017</t>
  </si>
  <si>
    <t>The theme for this year celebration was “Fisheries: contributing to food security in a changing climate.” MCCAP supported a number of activities. The main events were the opening ceremony, church service, Sarteneja fishers fair, Blessing of the boats, Women in Fisheries Forum, Dangriga fishers fair, Photo exhibit, and Fisher of the year award ceremony.</t>
  </si>
  <si>
    <t>MCCAP main interventions were: Sarteneja fishers fair – MCCAP invited Trainees from Corozal and Orange Walk ITVETs to participate by showcasing some of the activities they learn in school. Trainees from Corozal ITVET food preparation course made deserts (cakes, pies, etc.) and cosmetology trainees did facials and nails for a small fee. Orange Walk ITVET trainees did community service at the three schools in the community, repairing computers and fixing and installing electrical items. MCCAP also had a booth at the fair.</t>
  </si>
  <si>
    <t>Dangriga Fishers Fair – MCCAP had a booth.</t>
  </si>
  <si>
    <t xml:space="preserve">Women in Fisheries Forum -  was geared towards promoting the achievement of gender equality and equity in the allocation of resources, rights, status and responsibilities between women and men. </t>
  </si>
  <si>
    <t>3.8 Strategic planning for the network</t>
  </si>
  <si>
    <t>Develop strategic plan</t>
  </si>
  <si>
    <t>pc.mccap@fisheries.gov.bz; linegrant@gmail.com</t>
  </si>
  <si>
    <t xml:space="preserve">Addressing the vulnerable groups </t>
  </si>
  <si>
    <t>Fund sub-projects</t>
  </si>
  <si>
    <t>Sylvia Michele Diez</t>
  </si>
  <si>
    <t>Project Objective Indicator</t>
  </si>
  <si>
    <r>
      <t>Marine Protected Areas (MPA) coverage increased to 20.2% and areas declared as marine Replenishment Zones (RZ) increased to at least 3.1% of the Belize's territorial sea as identified in the NPASP, by the third year of the project.</t>
    </r>
    <r>
      <rPr>
        <b/>
        <sz val="11"/>
        <color indexed="8"/>
        <rFont val="Times New Roman"/>
        <family val="1"/>
      </rPr>
      <t xml:space="preserve"> (Component 1)</t>
    </r>
  </si>
  <si>
    <t>MPAs share 13% of marine ecosystem habitats as identified by NPASP</t>
  </si>
  <si>
    <t>Marine RZs share approximately 2% of marine ecosystem habitats as identified in the NPASP</t>
  </si>
  <si>
    <r>
      <t xml:space="preserve">Coastal zone managed effectively through implementation of Coastal Zone Management Plan, measured by coastline under protection and no net loss of mangroves </t>
    </r>
    <r>
      <rPr>
        <b/>
        <sz val="11"/>
        <color indexed="8"/>
        <rFont val="Times New Roman"/>
        <family val="1"/>
      </rPr>
      <t>(Component 1)</t>
    </r>
  </si>
  <si>
    <t xml:space="preserve">ICZM Plan available for implementation in Dec 2012 allowing for the 386 km of Belize’s coastline under better management. </t>
  </si>
  <si>
    <t>386 km</t>
  </si>
  <si>
    <t>National mangrove status in 2012 is 74,480 hectares</t>
  </si>
  <si>
    <t>72,169 hectares</t>
  </si>
  <si>
    <t>74,480 hectares</t>
  </si>
  <si>
    <r>
      <t>Project beneficiaries who have adopted alternative livelihoods and reduced dependency on traditional fishing for household income (at least 2,500 people), of which 30% are women</t>
    </r>
    <r>
      <rPr>
        <b/>
        <sz val="11"/>
        <color indexed="8"/>
        <rFont val="Times New Roman"/>
        <family val="1"/>
      </rPr>
      <t xml:space="preserve"> (Component 2)</t>
    </r>
  </si>
  <si>
    <t xml:space="preserve">0% fishers                </t>
  </si>
  <si>
    <t xml:space="preserve">2% fishers                </t>
  </si>
  <si>
    <t xml:space="preserve">45% fishers                              </t>
  </si>
  <si>
    <t>0% women</t>
  </si>
  <si>
    <t>55% women</t>
  </si>
  <si>
    <t>30% women</t>
  </si>
  <si>
    <r>
      <t xml:space="preserve">Awareness raising campaigns and dissemination of project information and project supported investments reach 100% and change attitude of 75% of intended beneficiaries </t>
    </r>
    <r>
      <rPr>
        <b/>
        <sz val="11"/>
        <color indexed="8"/>
        <rFont val="Times New Roman"/>
        <family val="1"/>
      </rPr>
      <t xml:space="preserve">(Component 3) </t>
    </r>
  </si>
  <si>
    <t>The value of marine conservation and impacts of climate change are not understood well among local people</t>
  </si>
  <si>
    <t xml:space="preserve">14% people with enhanced understanding;     </t>
  </si>
  <si>
    <t xml:space="preserve">100% people with enhanced understanding;                       </t>
  </si>
  <si>
    <t>17% people with changed attitude</t>
  </si>
  <si>
    <t xml:space="preserve">  75% people with changed attitude</t>
  </si>
  <si>
    <t>Project Outcome Indicators</t>
  </si>
  <si>
    <t>The target MPAs are effectively managed as recorded by the Management Effectiveness Tracking Tool;</t>
  </si>
  <si>
    <t xml:space="preserve">Management effectiveness score as recorded by Management Effectiveness Tracking Tool (Note: 1 to 4 – lowest to highest score) </t>
  </si>
  <si>
    <t xml:space="preserve">SWCMR - 2009 score of 2.65 of 4; </t>
  </si>
  <si>
    <t xml:space="preserve">SWCMR - 2.65 of 4;                        </t>
  </si>
  <si>
    <t xml:space="preserve">SWCMR – score of 3.5 of 4; </t>
  </si>
  <si>
    <t xml:space="preserve">CBWS - 2009 score 2.16 of 4; </t>
  </si>
  <si>
    <t>CBWS - 2.17 of 4;</t>
  </si>
  <si>
    <t xml:space="preserve">CBWS - score of 3.5 of 4; </t>
  </si>
  <si>
    <t>TAMR - nil</t>
  </si>
  <si>
    <t>TAMR - score of 3.5 of 4</t>
  </si>
  <si>
    <t>Infractions of rules and regulations in the target MPAs and RZs reduced by 75%</t>
  </si>
  <si>
    <t xml:space="preserve">% reduction in infractions of MPA/RZ rules and regulations based on arrests made at the MPAs in 2011-2012                                                 </t>
  </si>
  <si>
    <t xml:space="preserve">Turneffe Atoll - 32 arrests (2015); SWCMR - 19 arrests (2015); CBWS - 0 arrests (2015) </t>
  </si>
  <si>
    <t>Turneffe Atoll SPAG MRs - 13 arrest (2011)</t>
  </si>
  <si>
    <t>SWCMR: 26 arrests (2011)</t>
  </si>
  <si>
    <t xml:space="preserve">Turneffe Atoll - 10 arrests (2016); SWCMR - 12 arrests (2016); CBWS - 0 arrests (2016) </t>
  </si>
  <si>
    <t xml:space="preserve">Turneffe Atoll SPAG MRs - 2 arrest (2012)  </t>
  </si>
  <si>
    <t>SWCMR - 23 arrests (up to September 2012)</t>
  </si>
  <si>
    <r>
      <t xml:space="preserve">At least 3 restored coral sites, </t>
    </r>
    <r>
      <rPr>
        <sz val="11"/>
        <color rgb="FF000000"/>
        <rFont val="Times New Roman"/>
        <family val="1"/>
      </rPr>
      <t xml:space="preserve">with resilient varieties grown in coral nurseries, </t>
    </r>
    <r>
      <rPr>
        <sz val="11"/>
        <color theme="1"/>
        <rFont val="Times New Roman"/>
        <family val="1"/>
      </rPr>
      <t>within TAMR and SWCMR by the end of the project (with each site measuring 300 m</t>
    </r>
    <r>
      <rPr>
        <vertAlign val="superscript"/>
        <sz val="11"/>
        <color theme="1"/>
        <rFont val="Times New Roman"/>
        <family val="1"/>
      </rPr>
      <t>2</t>
    </r>
    <r>
      <rPr>
        <sz val="11"/>
        <color theme="1"/>
        <rFont val="Times New Roman"/>
        <family val="1"/>
      </rPr>
      <t>)</t>
    </r>
  </si>
  <si>
    <t xml:space="preserve">0 coral sites restored </t>
  </si>
  <si>
    <t>6 coral sites restored</t>
  </si>
  <si>
    <t>75% of coastal developments adhering to the development guidelines set by the ICZM Plan</t>
  </si>
  <si>
    <t>Baseline data being collected from the coastal mapping inventory (TBD)</t>
  </si>
  <si>
    <t>Mangrove clearance infractions reduced by 100% (that is, infractions of the revised mangrove regulations)</t>
  </si>
  <si>
    <t>TBD</t>
  </si>
  <si>
    <t>Alternative livelihoods subprojects elaborated and financed with 30% of beneficiaries being women</t>
  </si>
  <si>
    <t xml:space="preserve">0 business plans financed; </t>
  </si>
  <si>
    <t>0 business plans financed</t>
  </si>
  <si>
    <t xml:space="preserve">20 business plans financed;    </t>
  </si>
  <si>
    <t>0% of female beneficiaries</t>
  </si>
  <si>
    <t>30% of female beneficiaries</t>
  </si>
  <si>
    <t>Persons participating in training based on training needs assessment (at least 30% of trainees are women)</t>
  </si>
  <si>
    <t xml:space="preserve">0 number of persons; </t>
  </si>
  <si>
    <t>82 persons</t>
  </si>
  <si>
    <t xml:space="preserve">2000 persons;                            </t>
  </si>
  <si>
    <t>0% of female trainees</t>
  </si>
  <si>
    <t>30% of females trainees</t>
  </si>
  <si>
    <t>Behavioural change communication (BCC) campaigns conducted at all the target fishing communities (Chunox, Copper Bank, Sarteneja, Corozal Town, Belize City, Dangriga, Hopkins, Placencia, Sittee River, Riversdale, Placencia and Seine Bight) and reach 100% of fishers</t>
  </si>
  <si>
    <t>0 targetted community</t>
  </si>
  <si>
    <t>3 targetted community</t>
  </si>
  <si>
    <t>12 targetted communities</t>
  </si>
  <si>
    <t>0 fishers</t>
  </si>
  <si>
    <t>Strategic planning workshops with fishers association and three fisher cooperatives</t>
  </si>
  <si>
    <t>4 Fishermen Organizations have strategic plans</t>
  </si>
  <si>
    <t>5 planning workshops</t>
  </si>
  <si>
    <t>24 planning workshops</t>
  </si>
  <si>
    <t>0 strategic plans</t>
  </si>
  <si>
    <t>8 strategic plans</t>
  </si>
  <si>
    <t>Collaboration/consultation requires significant time and investment with key partners (government agencies, NGOs, donor organizations, and community members). The first six months of Project implementation, the PIAG spent considerable time and effort to meet with relevant stakeholders to discuss synergies and reduce duplication of activities.</t>
  </si>
  <si>
    <t>Balancing Project requirements/expectations with local realities. Community wants assistance on their terms, the project had to spend a lot of time explaining the process and activities to be funded as set out in the Project documents.</t>
  </si>
  <si>
    <t>Staff of line Ministries directly involved in MCCAP activities are actively involved in implementation. Project activities increase time and counterpart funding which some Departments do not have. Hence, some expectations from the Project had to be reduced, while not affecting quality outcomes or the objectives.</t>
  </si>
  <si>
    <t>The capacity to manage sub-project activities at the community level is limited, and will impact the success of sub-projects. Results from other alternative livelihood projects have not been sustainable. The PIAG reviewed the lessons learnt and successes of other projects, then convened a sustainable livelihoods forum to discuss some of the challenges. The PIAG hopes to use the outcome to make changes to project outputs/project design as required.</t>
  </si>
  <si>
    <t>Sub-project implementation has been a challenge. To deal with limited capacity at the community level, it was decided to contract two firms to provide sub-project proposal development and address all environmental and climate change issues that will be incorporated in the proposals before presentation to the PSC for approval. This will expedite proposal development and approval; hence, faster project implementation.</t>
  </si>
  <si>
    <t>The Project Coordinator recently completed a survey on women (as Policy Actors, community members in northern MCCAP targeted areas, processors in fish plants) perspectives on gender equality in the fisheries sector in Belize. The three groups felt that gender issues are integrated in Belize legislations and policies. In regards to gender in fisheries, respondents agreed that there is equal acces to technical services, participation in fisherfolk organizations and decision-making, and formal access to credit. While the survey results showed that there is, to some extent, gender equality; in practice more needs to be done on how women are treated and the opportunities available to them. Hence, MCCAP continues to encourage and/or target the participation of women in all activities and recognize their contribution to the fisheries sector. MCCAP has demonstrated its committment to the promotion of gender equality in the allocation of resources, rights, status and responsibilities between men and women in Belize.</t>
  </si>
  <si>
    <t xml:space="preserve">MCCAP is taking a multi-faceted/cross-component approach to ensure vulnerable groups have the opportunity to become involved in and benefit from alternative livelihoods assistance being provided. Thus far, the project has been able to provide the following: 
• Of all the participants that received skills training, 58% are women , 23% are individuals with primary education levels, and 35% are youths that recently completed secondary school. For students in high school, the project will support two school farms that teaches alternative livelihoods in agriculture, livestock, and aquaculture, and encourages graduating students to develop their small-businesses in the future. 
• Diversifying household livelihood portfolio by maximizing income earning potential of adults in the household. Generally, the MCCAP project considers the fishing household (mother and/or father, children) as the unit to explore alternative livelihoods.  
• The project encourages wives and daughters of fishers to participate in meetings to assist fishermen to develop project requests. The project encourages the participation of women in all activities, which is captured in sign-in sheets which track the participation of women in all MCCAP activities.
</t>
  </si>
  <si>
    <t xml:space="preserve">It is known that climate adaptation intervention can build the social-ecological networks that will absorb change and has the potential to utilize those changes to develop into efficient configurations. However, this phenomenon may not be realized within the life of the project. </t>
  </si>
  <si>
    <t xml:space="preserve">Resiliency to the effects of Climate Change must be expressed quantitatively through the collective measurement of outcome indicators, which must be sustained over time to eventually substantiate ‘resiliency’. The causal pathways from activities in each component to intermediate results, then to outcomes, and eventually to PDO require phase-specific drivers and assumptions that support the optimization of project processes, and ultimately the delivery of the PDO. These assumptions and drivers have not been properly identified in the project design and hence were not properly budgeted for. </t>
  </si>
  <si>
    <t>In an effort to save time, it may have been helpful for needs assessment in targeted communities to be conducted as part of the project design baseline assessment, and the extensive experience which exists in alternative livelihoods attempts in Belize and other countries could have been used to inform and develop clear guidelines and hand-holding protocols for alternative livelihoods sub-projects.</t>
  </si>
  <si>
    <t>The PAD contains clear descriptions of the project’s problem analysis, situation analysis and identification of stakeholders, with elements of human and sustainable development appropriately addressed. While attempts were made to describe the intended implementation approach for each project component, the logical pathways which link activities to outputs/results, to outcomes and then to PDO are not clearly described. The baseline indicators, intermediate results, outcome indicators, and cumulative targets are defined in the Results Framework of the PAD and the POM. However, an articulation of critical assumptions tied to specific outcome indicators would have helped to better understand the causal logic of the project, possible intermediate states, and provide a clear pathway towards achieving the PDOs.</t>
  </si>
  <si>
    <t>MCCAP tries to implement concrete adaptation interventions which contributes to building climate resilience of the Belize barrier reef system. Such adaptation interventions include: (1) ecosystem restoration/conservation to enhance resilience; (2) diversify income/jobs of households to withstand shock and stress and reduce income dependency on fishing; (3) Monitor climate variability for climate planning; (4) diversify crops and fishing methods to support climate smart livelihoods; and (5) awareness and information measures. It is clear from Project execution that impacts will not be realized within the lifetime of the Project. The Project only contributed to the start of the activities, but mentorship and finances are required to keep the initiatives going.</t>
  </si>
  <si>
    <t>Collaboration is required with multiple agencies of the success of climate related activities. MCCAP involved the National Climate Change Office, the Fisheries Department, Meteorological Office, Agriculture Department, Department of the Environment, Forestry, Costal Zone, etc. It also means increasing the workload of officers in the various ministries. One positive approach was to integrate MCCAP project activities in the workplans of the different ministries to ensure technical and financial support for project implementation. Unfortunately, without the coordinating role of the Project, efforts may not be sustainable. Or without counterpart funding by the government these activities will not be sustainable.</t>
  </si>
  <si>
    <t>The project has had significant progress towards the achievement of the outcomes, even though the level of achievement in some cases varies significantly between outcomes. The intermediate results delivered at the MTE are significant and are indicative of effective project implementation, even though there is evidence to suggest that some intermediate results may not be delivered or delivered only partially, thus compromising the extent to which the corresponding outcomes may be delivered at the end of the project. This, however, is not necessarily an indication of weaknesses in project implementation, but more a reflection of the complexity of the processes required and numerous assumptions which are not necessarily being fulfilled. The strong linkages between intermediate results and outcomes and the inter-relationship among outcomes, require a holistic approach to project implementation for the remainder of the project, especially as it relates to the successful achievement of Outcome 2 (coastal zone effectively managed), as probably the single most important outcome towards achieving the PDO.</t>
  </si>
  <si>
    <t>The four technical outcomes of the project all contribute to the project intermediate results, but the achievement of these results is not dependent on the project alone, as other factors have to be considered, including new drivers and assumptions. Consequently, reaching to the point of ‘PRIORITY ECOSYSTEM-BASED MARINE CONSERVATION AND CLIMATE ADAPTATION MEASURES IMPLEMENTED TO STRENGTHEN THE CLIMATE RESILIENCE OF THE BELIZE BARRIER REEF SYSTEM’ may be out of reach or only partially delivered during the project cycle, unless the intermediate results are achieved, in order to demonstrate how implemented adaptation measures are in fact helping to strengthen the resilience of the Belize Barrier Reef System.</t>
  </si>
  <si>
    <t>Alternative livelihood sub-projects need to first be successfully implemented and evaluated to confirm that they are in fact resilient sub-projects and thus sustainable. Behavioural change, attitude and practice may not necessarily be achieved as a consequence of project interventions alone, but may also be linked to deeply-rooted cultural factors and traditional practices which may only be achieved through an extended and gradual cultural shift. Even though the project has been involved in public awareness activities, targeted and audience-specific communications and awareness building will start until 2018 once the Communications Plan is approved and under implementation; this leaves very little time to achieve and measure ‘behavioural change, attitude and practice’.</t>
  </si>
  <si>
    <t>While it is clear that oversight is the responsibility of the project, It may be useful for future project design to clearly define where the roles and responsibilities of the project falls in terms of intermediate results that are funded by the project, but the actual delivery of the results are entirely the responsibility of another agency that is separate and apart from the PIAG, and thus not under the control of the PIAG.</t>
  </si>
  <si>
    <t>It is not desirable for baseline indicators to be defined as part of project implementation; these should be defined in the Project Results Framework prior to project implementation. The lack of baseline indicators for Intermediate Result and the challenges for the project to define the indicators provide a clear example of why this is not desirable.</t>
  </si>
  <si>
    <t>Country ownership of project processes at the national level is indispensable for consolidating needed political support and ensuring timely delivery of project results and outcomes.</t>
  </si>
  <si>
    <t>All aspects of the adaptation interventions can/should be scaled up to meaningfully contribute to building climate resilience of the Belize barrier reef system. Presently, the Project impacts 62% of the Marine Protected Areas. Activities can be scaled up by other Co-managers or agencies to other MPAs, if they have funds to continue the programmes.</t>
  </si>
  <si>
    <t>Currently, there is a national programme to increase Replenishment Zones and expand MPAs throughout Belize. MCCAP is part of that national effort.</t>
  </si>
  <si>
    <t>The main communities affected by the primary geographic focus of the Project are Corozal Town, Belize City, Dangriga, Consejo, Copper Bank, Chunox, Sarteneja, Hopkins, Sittee River, Riversdale, Seine Bight and Placencia. There are varying degrees of dependence on the target MPAs by these communities’ residents. The fishermen, from the villages of Copper Bank, Chunox and Sarteneja, are likely to experience a greater degree of impact from the Project given their connection to all three target protected areas and marine reserves. Fishermen from the southern communities of Dangriga Hopkins and Seine Bight are connected mainly to the South Water Caye Marine Reserve, while those from Belize City are more connected to Turneffe Atoll Marine Reserve. It must be noted, however, that the project’s strategy at impacting targeted communities is widened to target fishers’ households, as opposed to a limited focus on the fishers only. In this regard, fishers’ spouses and children are also targeted stakeholders of the MCCAP. Additionally, local tour guides that are originally from the targeted communities and/or operating within the said communities are also considered MCCAP stakeholders.</t>
  </si>
  <si>
    <t>The most successful aspects for the target communities are: (1) skills training to transition to alternative livelihoods; and (2) youth engagement programme that targets the households.</t>
  </si>
  <si>
    <t>Institutional networking and alliances are clearly desirable options in the process to pursue sustainability options for project results.</t>
  </si>
  <si>
    <t>In year 3 a number of measures were initiated to assist in improving Project results: (1) Consultant support to develop sub-project proposal/requests and conduct specific market studies to analyse the types of initiatives should be undertaken under component 2; (2) Consultant support to monitor safeguards and climate change impacts; (3) Consultant to monitor and provide 'hand-holding' for project implementation will be required; (4) continued collaboration and coordination with all stakeholders (direct and indirect).</t>
  </si>
  <si>
    <t xml:space="preserve">Information existed but was difficult to access because there was no central depository for information within the various supporting ministries. The PIAG had to manually retrieve the information/data/knowledge from Government Officers, Co-manager, NGOs, etc., or gray literature. Critical information were baseline data/information for project implementation; justification for indicator targets; clarification on why MPAs/communities were chosen; existing Knowledge, Attitude and Practice Survey; etc. </t>
  </si>
  <si>
    <t>A knowledge management survey was conducted for the Fisheries Department to understand how information is flowing and knowledge transferred within the Department in order to develop a custom knowledge management module to be included within the FD intranet. The survey found that there is a great demand for information and documentation but over 57% of Officers encounter difficulty to obtain the information due to a lack of cooperation and communication between various units of the Department; 42.4% of them had problems finding the information they need to carry out their duties; and 48% find it difficult to find the information in their possession for reasons related to the organization of files, nomenclature or time available.</t>
  </si>
  <si>
    <t>The Fisheries Department website was upgraded with the addition of an intranet, which houses a knowledge management library that allows documents to be stored and shared among staff.</t>
  </si>
  <si>
    <t>PACT and the World Bank</t>
  </si>
  <si>
    <t>April 2017 - March 2018 (Year 3)</t>
  </si>
  <si>
    <t>1 coral site restored; 6 coral nurseries established with resilient coral varieties grown</t>
  </si>
  <si>
    <t>The management effectiveness evaluation includes a science-based and rigorous evaluation of the management effectiveness of Turneffe Atoll Marine Reserve through a participatory process that includes both an internal overview of the MPA staff team, as well as external stakeholders. The method is based on the results derived from an evaluation of socioeconomic, governance, and biophysical indicators. Climate change considerations were integrated as a new layer or component in the proposed tool.</t>
  </si>
  <si>
    <t>First effectiveness assessment for Turneffe Atoll Marine Reserve</t>
  </si>
  <si>
    <t xml:space="preserve">Six sub-project activities were approved for the development of full sub-project proposals and environmental assessments. </t>
  </si>
  <si>
    <t xml:space="preserve">On December 2017, the Technical Advisory Committee (TAC) approved the formation of the Grievance Redress Committee, comprising of three TAC members in the first instance and expanding as the need arise. </t>
  </si>
  <si>
    <t>AMOUNT (USD)</t>
  </si>
  <si>
    <t>2.2 Participatory sub-project planning workshop</t>
  </si>
  <si>
    <t xml:space="preserve">3.1 Development and implementation of KAP survey </t>
  </si>
  <si>
    <t>Coordination and management</t>
  </si>
  <si>
    <t>Overheads and administration</t>
  </si>
  <si>
    <t>Monitoring and Evalution</t>
  </si>
  <si>
    <t>Fudiciary management</t>
  </si>
  <si>
    <t>Project evaluation (mid-term evaluation)</t>
  </si>
  <si>
    <t>SUB-TOTAL</t>
  </si>
  <si>
    <t>Contracts awarded, payment to be made</t>
  </si>
  <si>
    <t>Component 1: Improving the protection regime of marine and coastal ecosystems</t>
  </si>
  <si>
    <t>1.5 Consultations feedback and baseline data complied and incorporated into zoning map</t>
  </si>
  <si>
    <t>1.6 Final revised map incorporated into the existing management plan for target MPAs and management plans textually adjusted to reflect zoning adjustments</t>
  </si>
  <si>
    <t>1.9 Biological and water quality monitoring of strategic and control sites within selected MPAs</t>
  </si>
  <si>
    <t>1.18 Implementation of an integrated Coastal Zone Management Plan</t>
  </si>
  <si>
    <t>Component 2: Promotion of viable and sustainable alternative livelihoods for affected users of the reef</t>
  </si>
  <si>
    <t>2.1 Community needs assessment</t>
  </si>
  <si>
    <t>Component 3: Raising awareness, building local capacity and dissemination of information</t>
  </si>
  <si>
    <t>3.1 Development and implementation of KAP survey</t>
  </si>
  <si>
    <t>3.2 Development of a BCC Strategy and Action Plan</t>
  </si>
  <si>
    <t>3.3 Implementation of a BCC strategy and action plan</t>
  </si>
  <si>
    <t>3.4 Updates of project activities</t>
  </si>
  <si>
    <t>3.5 Website platform</t>
  </si>
  <si>
    <t>Project execution cost (PIU/NIE)</t>
  </si>
  <si>
    <t>The Designated account at the Central Bank of Belize is account number 311091.  The Project Account number at Scotiabank is 91595-9142068.  Total estimated expenditure for the period from 1 April 2017 to 31 March 2018 is US $ 923,809.14.  (Estimated Project expenditure for March 2018 is US $ 75,000.00).  The cumulative expenditure for the project from inception is US $ 2,436,128.23 (Total expenditure and commitment is an estimated US $ 2,886,128.23).  Total withdrawal of funds from the World Bank at February 2018 is US $ 2,300,053.30.</t>
  </si>
  <si>
    <t>Component 3 - USD 82,166.20</t>
  </si>
  <si>
    <t>Project execution cost (PIU/NIE) - USD 134,403.20</t>
  </si>
  <si>
    <t>Component 1 - USD 440,728.10</t>
  </si>
  <si>
    <t>Component 2 - USD 187,332.90</t>
  </si>
  <si>
    <t>Foreign exchange loss</t>
  </si>
  <si>
    <r>
      <t xml:space="preserve">The evaluation of Turneffe Atoll Marine Reserve (TAMR) rated its global management effectiveness as </t>
    </r>
    <r>
      <rPr>
        <b/>
        <sz val="11"/>
        <color rgb="FF000000"/>
        <rFont val="Times New Roman"/>
        <family val="1"/>
      </rPr>
      <t xml:space="preserve">Acceptable </t>
    </r>
    <r>
      <rPr>
        <sz val="11"/>
        <color rgb="FF000000"/>
        <rFont val="Times New Roman"/>
        <family val="1"/>
      </rPr>
      <t xml:space="preserve">(scoring range: 0.60-0.80) with a final score of </t>
    </r>
    <r>
      <rPr>
        <b/>
        <sz val="11"/>
        <color rgb="FF000000"/>
        <rFont val="Times New Roman"/>
        <family val="1"/>
      </rPr>
      <t>0.69</t>
    </r>
    <r>
      <rPr>
        <sz val="11"/>
        <color rgb="FF000000"/>
        <rFont val="Times New Roman"/>
        <family val="1"/>
      </rPr>
      <t xml:space="preserve"> out of 1. This result derived from evaluating 37 indicators, both socioeconomic (10) and governance (27) indicators, obtaining final scores of 0.70 and 0.69, respectively. A new climate change section (14 indicators) was designed and integrated in the evaluation process; results indicated that current MPA management aspects addressing climate change is </t>
    </r>
    <r>
      <rPr>
        <b/>
        <sz val="11"/>
        <color rgb="FF000000"/>
        <rFont val="Times New Roman"/>
        <family val="1"/>
      </rPr>
      <t>Barely Acceptable</t>
    </r>
    <r>
      <rPr>
        <sz val="11"/>
        <color rgb="FF000000"/>
        <rFont val="Times New Roman"/>
        <family val="1"/>
      </rPr>
      <t xml:space="preserve"> (scoring range: 0.20-0.40) with a final score of </t>
    </r>
    <r>
      <rPr>
        <b/>
        <sz val="11"/>
        <color rgb="FF000000"/>
        <rFont val="Times New Roman"/>
        <family val="1"/>
      </rPr>
      <t>0.38</t>
    </r>
    <r>
      <rPr>
        <sz val="11"/>
        <color rgb="FF000000"/>
        <rFont val="Times New Roman"/>
        <family val="1"/>
      </rPr>
      <t xml:space="preserve"> out of 1. Analysis of biophysical indicators resulted in a total score of </t>
    </r>
    <r>
      <rPr>
        <b/>
        <sz val="11"/>
        <color rgb="FF000000"/>
        <rFont val="Times New Roman"/>
        <family val="1"/>
      </rPr>
      <t>99</t>
    </r>
    <r>
      <rPr>
        <sz val="11"/>
        <color rgb="FF000000"/>
        <rFont val="Times New Roman"/>
        <family val="1"/>
      </rPr>
      <t xml:space="preserve"> points given by the current monitoring efforts taking place within the MPA. Overall, TAMR management effectiveness evaluation indicated medium management levels for socioeconomic and governance related topics, a low management capacity for climate change related matters, and a high score for biophysical indicators measuring the current state and trends of the prioritized species and ecosystems within the MPA.</t>
    </r>
  </si>
  <si>
    <t>Purchased enforcement equipment for officers.</t>
  </si>
  <si>
    <r>
      <t>Analysis of Belizean MPAs management effectiveness levels integrated results from four MPAs during different years: Corozal Bay Wildlife Sanctuary (CBWS), TAMR, South Water Caye Marine Reserve (SWCMR), and Port Honduras Marine Reserve (PHMR). Three fell under Acceptable management levels (0.60-0.80) including TAMR (0.69), CBWS (0.65) and SWCMR (0.62), and only PHMR reached a score of Satisfactory (</t>
    </r>
    <r>
      <rPr>
        <sz val="10"/>
        <color rgb="FF000000"/>
        <rFont val="Times New Roman"/>
        <family val="1"/>
      </rPr>
      <t>0.83)</t>
    </r>
    <r>
      <rPr>
        <sz val="11"/>
        <color rgb="FF000000"/>
        <rFont val="Times New Roman"/>
        <family val="1"/>
      </rPr>
      <t>. TAMR’s management effectiveness results equal those of the country’s average (0.69).</t>
    </r>
  </si>
  <si>
    <t>One draft technical report was submitted, discussed and approved at the PIAG in December 2017. The Draft Corozal rural belt tourism development action plan included a review of rural tourism in Corozal, tourism concept ideation and prioritization results and detailed tourism concepts the MCCAP project should consider funding based on the findings in the Corozal Rural Belt, which includes the villages southeast of Corozal Town namely Chunox, Copper Bank, Consejo, Progresso, and Sarteneja. Based on the report communities would like to develop 4 tourism related sub-projects to be developed by the consultant.</t>
  </si>
  <si>
    <t>Enhancing the climate resilience of the Agriculture and Natural Resources agriculture school farm - the sub-project proposal was presented to the TAC, the sub-project was approved with some adjustment to the scope of the porject. The school will review the changes suggested and make a presentation to the TAC on sub-project activities and how it will benefit the school and surrounding communities. safeguard and climate change assessment completed and the sub-project has negeligable impacts and the recommendation is to apply for environmental clearance from the Department of the environment.</t>
  </si>
  <si>
    <t>Seaweed sub-project proposal, market and business plans currently being developed.</t>
  </si>
  <si>
    <t>Chunox St. Viator Vocational High School farm - market/business plan is currently being developed including an environmental assessment.</t>
  </si>
  <si>
    <t>Development of the tourism development action plan for the southern communities that will guide MCCAP tourism-based grant scheme including market study, etc. is being developed with the involvement of community leaders from the six southern communities. Based on its outcome, tourism-related projects will be developed.</t>
  </si>
  <si>
    <t>Fisheries diversification through deep-slope fisheries - Market study and business plans being developed for this sub-project. An institutional assessment of the most suitable organization to execute this project was completed.</t>
  </si>
  <si>
    <t>Business development is included in all skills training activities and recipients will be involved in training activities related to their sub-projects.</t>
  </si>
  <si>
    <t>Georgetown Technical High School contracted to conduct skills training in Food preparation, bartending, and hospitality for 20 trainees in southern communities (Dangriga, Hopkins, Sittee River, Riversdale, Seine Bight, and Placencia). Another 12 trainees will participate in similar training at the Belize City ITVET for Turneffe fishers/families who live in Belize City. They will undergo an intense 6 months training and on the job training which will help trainees transition into jobs in the tourism sector or open their own small business.</t>
  </si>
  <si>
    <t>Tour guide general, professional and specialization training in collaboration with SACD, TASA, Stann Creek Tour Giude Assocaition, Placencia Tour Giude Association and Belize Tourist Board began for community members and fishers in MCCAP targetted communities. MCCAP is currently securing a consultant to assist in the training. This training activity will support tourism sub-projects requested by communities.</t>
  </si>
  <si>
    <t>The Agriculture Natural Resources Institute (ANRI) full proposal was developed and submitted to the TAC for approval. The project included the development of livestock (pig and chicken) and crop production (corn and cassava). It will require the development of a pest management plan and full environmental clearance from the Department of the Environment.</t>
  </si>
  <si>
    <t xml:space="preserve">Two agricultural schools, St. Viator Chunox High School and Agriculture and Natural Resources Institute, were invited by Ministry of Agriculture and MCCAP to participate on a field trip at Central Farm, Cayo district. The field trip took place on December 6, 2017 with the objective of giving students a better idea of what livestock breeds and crops would give better yield in climate change affected districts which are affected by droughts, flooding, and excess heat/temperature. 50 students in total participated, they were given a tour of the livestock farm, tilapia farm, food processing plant at Central Farm and visited Cayo farmers green house farming techniques. Students had the opportunity to meet students from other agriculture high schools and farmers from Toledo. </t>
  </si>
  <si>
    <t xml:space="preserve">During MCCAP year three, two schools were added; namely Gwen Lizarraga (Belize City) and Georgetown Technical High School (Stann Creek). MCAAP through Ecology Project International (Consultant) will continue to support ANRI and St. Viator High School. Our focus for ANRI and St. Viator are the development community initiatives initiated by students and volunteer work/working for two weeks with an environmental organization; while the focus for the new schools will be training in marine &amp; rainforest and climate change. </t>
  </si>
  <si>
    <t>December 2017 – The cleanup campaign that was initiated in the village of Chunox by former MCCAP students on Waste Management is ongoing.  MCCAP supports this initiative by providing used plastic drums to all four schools to be used as garbage bins. Students will decorate the drums with their creative artistic work, supporting the no-litter campaign.</t>
  </si>
  <si>
    <t xml:space="preserve">February 2018 - Over 25 Georgetown Technical High School environmental club students and teachers visited a hydroponics farm in Lord's Bank, Belize Rural. Students and teachers were introduced to how hydroponics can be environmentally friendly and contribute to sustainable development. They were instructed in how to design and construct hydroponics/aquaponic structure, and discussed how to develop such a structure on their school campus. Also, 19 students and teachers from Chunox St. Viator Vocational High School environmental club had a field trip to Corozal Bay Wildlife Sanctuary to reinforce their knowledge of the value of the marine ecosystem. </t>
  </si>
  <si>
    <t>The TOR for the consultancy to develop a national fisheries policy, strategy and action plan was recommended for approval by the TAC and PSC. The Consultant completed his first mission to Belize in February 2018.</t>
  </si>
  <si>
    <t>Minor revisions were made to the Project Operating Manual; mainly in the areas of procurement and finance.</t>
  </si>
  <si>
    <t>Activities on-going. Conducted 7 Technical Advisory Committee meeting (TAC) and 3 Project Steering Committee (PSC) meetings during the fiscal year.</t>
  </si>
  <si>
    <t xml:space="preserve">Implement BCC strategy and action plan </t>
  </si>
  <si>
    <t>USD 1,940,116.13</t>
  </si>
  <si>
    <t>Estimated cumulative total disbursement as of March 1, 2018</t>
  </si>
  <si>
    <t>In July, the consultant presented the draft Final Technical Report on the Consultancy for the realignment of boundaries and the creation of new zones for the targeted Marine Protected areas under MCCAP. The document was circulated for comments. The PIAG received comments from TASA (Oct 2017) and CBWS (Nov 2017). The Consultant made the necessary changes. Final Technical Report approved by the TAC and PSC.</t>
  </si>
  <si>
    <t>Realigned maps will be presented to communities in year 4.</t>
  </si>
  <si>
    <t>Where there were delays/bottle-necks in project implementation, the Technical Advisory Committee (TAC) and Project Steering Committee (PSC) made the necessary changes to keep project activities moving. The Mid-Term evaluation (MTE) made a number of recommendations, these will be discussed with the World Bank and adjustmnets made where necessary. One major recommendation is that some indicators are too broad and needs to be restructured to reflect closer linkage and relevance to the overal Project goal. The major pocurement hurdles were overcome. Sub-project proposals are being developed and at least two will be approved by the end of year 3. In year 4 the PIAG will focus the implementation of sub-projects (at least five); implement the recommendations of the MTE; and conduct a successful BCC campaign targeting fishing communities and civil society. Financial assessment of components revealed that there is not enough funds in Components 1 and 4 to conduct all activities setout in the Project Operations Manual. Further discussion is required with the World Bank on how to address this issue.</t>
  </si>
  <si>
    <t>A second round of consultations included broader stakeholders including regulatory agencies, Co-managers, and NGOs completed.</t>
  </si>
  <si>
    <t xml:space="preserve">Mapping of proposed revised zoning was discussed with advisory committees of  South Water Caye Marine Reserve (SWCMR), Turneffe Atoll Marine Reserve and Corozal Bay Wildlife Sanctuary. Final maps were well received and shared with stakeholders for validation. </t>
  </si>
  <si>
    <t xml:space="preserve">Enforcement has improved. 90% of all boats, trailers, and engines are fully operational. </t>
  </si>
  <si>
    <t>Continued joint patrols and planning meeting for the 3 MPAS</t>
  </si>
  <si>
    <t xml:space="preserve">MCCAP supported two enforcement officers to participate in the Certificate Program in Trial Preparation and Advocacy (Magistrate’s Court) offered by the University of the West Indies. </t>
  </si>
  <si>
    <t xml:space="preserve">Biological assessments have been conducted for the Spiny Lobster and for the Queen Conch which will provide recommendations (i.e. allocation of quota) for the managed access zones. </t>
  </si>
  <si>
    <t xml:space="preserve"> Effectiveness assessment for Turneffe Atoll Marine Reserve completed.</t>
  </si>
  <si>
    <t>In July, the Consultant did her first mission to Belize. Data collection (interviews and field visits) were conducted October 23-November 3, 2017. Data analysis was completed in December and the validation and training completed in January 2018.</t>
  </si>
  <si>
    <t>Several community consultations, trainings have taken place. All well received.</t>
  </si>
  <si>
    <t>Re-population of coral reefs in replenishments zones has shown progress, with additional coral nurseries established</t>
  </si>
  <si>
    <t>One out-planting has been conducted so far.</t>
  </si>
  <si>
    <t>Mangroves draft regulations completed. Awaiting presentation and approval by the Senate.</t>
  </si>
  <si>
    <t>Draft CZM completed. Feedback on approval of final deliverables are pending from the CZMAI Board of Directors.</t>
  </si>
  <si>
    <t>The CZMAI WQM Unit conducted the first sampling expedition along the central region reef in November 2017, with additional samplings scheduled for 2018.</t>
  </si>
  <si>
    <t>The CZMAI WQM Unit conducted the first sampling expedition along the central region reef in November 2017. Sites visited included Long Caye, Hick’s Caye, St. George’s Caye, Drowned Caye, and Goff’s Caye. There were two sites outstanding that will be added in 2018; these are Stake Bank and Swallow Caye. The first sampling trip was used to figure out logistics and fine tune protocol. Therefore, the results from the trip will not be submitted as part of the data being collected going forward.</t>
  </si>
  <si>
    <t>Baseline for development and land use has been completed for the Caye Caulker region and two regions- Central and Ambergris Caye are pending for the remainder of the project.  Inventory for 3 regions will be completed by the end of the project.</t>
  </si>
  <si>
    <t>A series of community needs assessment workshops were successfully conducted with the 12 targeted communities.</t>
  </si>
  <si>
    <t>A meeting was held between Japan International Corporation Agency and Belize Fisheries Department, Wabafu Fisherman Association, MCCAP and the Belize Federation of Fishers on January 16, 2017. The objective of the meeting was to discuss possible  project ideas that IDB will be funding; one of the strategies is to support sustainable fisheries and build sustainable and responsible tourism. A follow-up meeting was held June 2, 2017.</t>
  </si>
  <si>
    <t>A series of meeting were held with stakeholders to conceptualize the project ideas and to form partnerships.</t>
  </si>
  <si>
    <t>Concept note/Proposal development- Praxi 5 has been given the ‘Call Off’ to develop an action plan for tourism development for the Corozal Rural Belt. Five TOR’s has been approved by the TAC for proposal development these are Deep slope fishery diversification, Seaweed project, Improving production chain for conch and lobster through capacity building and upgrade equipment, and Agriculture Farms in St. Viator and ANRI high school. MCCAP met with both consulting firms on July 3rd, 2017 to discuss way forward in developing proposals and conducting environmental assessments for the projects that may require such assessments.</t>
  </si>
  <si>
    <t xml:space="preserve">Several meeting were held with organizations to tackle the issue of alternative livelihoods, while reducing duplication of activities amongst agencies. MCCAP has been actively present in national meetings/forums to raise awareness of the project and create partnerships for the implementation of the alternative livelihoods subprojects. </t>
  </si>
  <si>
    <t>The due diligence process for developing alternative livelihood sub-projects has faced a number of challenges which has resulted in significant delays in the identification and development of projects (including business plans).  Although recently this activity has shown some improvement. So far, a total of 8 sub-project concepts were identified by MCCAP.</t>
  </si>
  <si>
    <t>Under a contract arrangement with the Belize Institute for Technical and Vocational Education (ITVET) in Corozal and Orange Walk, four courses from the needs assessment list were offered to trainees from Consejo, Sarteneja, Chunox, and Copper Bank: food preparation, cosmetology, electrical and computer repairs. The courses benefited a total of 60 trainees -58% women. In view of the successful delivery of these activities, the skill training courses will be offered to other regions in the country.</t>
  </si>
  <si>
    <t>The due diligence process for developing alternative livelihood sub-projects has faced a number of challenges which has resulted in significant delays in the identification and development of projects (including business plans).  Although recently this activity has shown some improvement. So far, a total of 8 sub-project concepts were identified by MCCAP. The Midterm review discussed a plan of action for the improvement of this component.</t>
  </si>
  <si>
    <t>Communication Plan has been developed and is under implementation</t>
  </si>
  <si>
    <t xml:space="preserve">MCCAP completed the first training on “training of the trainers’ workshop on integrating climate change adaptation into planning process. </t>
  </si>
  <si>
    <t xml:space="preserve">BCC strategy and action plan developed and accepted by the Fisheries Department. Implementation actions has started to execute a national BCC campaign on fishers and climate change. </t>
  </si>
  <si>
    <t>ongoing</t>
  </si>
  <si>
    <t>Strategy Completed</t>
  </si>
  <si>
    <t xml:space="preserve">Several Best Practice Forum and Training completed.  Among them 1) Climate smart agriculture, Central Farm; 2)Hydroponics, Lords Bank; 3) Marine trip, Corozal Bay Wildlife Sanctuary; 4)Solid waste management; 5)Women in Fisheries; 6) Knowledge Exchange with Morrocans, etc
</t>
  </si>
  <si>
    <t>National Fisheries Policy under implementation</t>
  </si>
  <si>
    <t xml:space="preserve">A Midterm review (MTR) was conducted to analyze the level of progress in the implementation of the MCCAP project; to present the challenges that have been identified to date; and to determine the adjustments that need to be taken in order to continue with the second phase of the project implementation.  A MTR Independent Evaluation conducted for MCCAP presents detailed information about project progress including challenges, issues and lesson learned during implementation.  A detailed discussion on the indicators identified a need to make some adjustments to accurately reflect the scope of the project. 
Overall, the project has made significant progress towards the PDO and deemed to be satisfactory even though the level of achievement varies between outcomes.  More specifically, PDO1 (Marine areas brought under biodiversity projection- MPAs and replenishment zones expanded) is advanced and has already achieved its target of expanding and securing marine protected areas (MPAs) and marine replenishment zones.  PDO2 (Coastline brought under biodiversity protection-coastal zones effectively managed) presents challenges as the baseline to measure adherence by coastal developments is not yet available; therefore, not achievable within the life of the project as articulated (indicator to be adjusted). PDO3 (Direct project beneficiaries who adopted alternative livelihoods) is experiencing delays, however, the activities successfully conducted create a solid base towards the delivery of this outcome.  PDO4 (Change of attitude and/or behavior of targeted beneficiaries) is on track, with Public Awareness to increase knowledge on climate change impacts embraced by relevant partner institutions, complemented by a communication plan which is under implementation.
The project has experienced delays with the implementation of Component 2. The due diligence process for developing alternative livelihood sub-projects has faced a number of challenges which has resulted in significant delays in the identification and development of projects.  The project has made steps to mobilize the community towards alternative livelihoods, focused on three main sectors: tourism, agriculture, and fishing. The MTR discussed and agreed on a set of actions to expedite the implementation of component 2.  A detailed review of the indicators identified a need to make some adjustements to accurately reflect the scope of the project.
</t>
  </si>
  <si>
    <t>The due diligence process for developing alternative livelihood sub-projects has faced a number of challenges which has resulted in significant delays in the identification and development of projects.  Consequently, this has placed significant pressure on all project aspects to accelerate the implementation of sub-projects, especially since these represent almost 50% of the project’s overall budget, which currently is undisbursed and does not reflect favorably on the project’s overall budget execution.  However, it was recognized that some progress has been made in the development of a few concept notes since the hiring of the consultancy firms, Praxi-5 (expert services for the development of full proposals) and Nextera (environmental services in compliance with safeguards). An action plan was agreed during the Midterm review to expedite the implementation of this activity.</t>
  </si>
  <si>
    <t>50% of female trainees</t>
  </si>
  <si>
    <t>BLZ/MIE/Coastal/2011/1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</si>
</sst>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dd\-mmm\-yyyy"/>
    <numFmt numFmtId="165" formatCode="[$-409]mmm\-yy;@"/>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theme="1"/>
      <name val="Calibri"/>
      <family val="2"/>
      <scheme val="minor"/>
    </font>
    <font>
      <b/>
      <sz val="14"/>
      <color indexed="8"/>
      <name val="Times New Roman"/>
      <family val="1"/>
    </font>
    <font>
      <sz val="11"/>
      <color rgb="FF0D0D0D"/>
      <name val="Times New Roman"/>
      <family val="1"/>
    </font>
    <font>
      <sz val="11"/>
      <color theme="1"/>
      <name val="Calibri"/>
      <family val="2"/>
    </font>
    <font>
      <b/>
      <sz val="10"/>
      <name val="Times New Roman"/>
      <family val="1"/>
    </font>
    <font>
      <sz val="10"/>
      <color rgb="FF000000"/>
      <name val="Times New Roman"/>
      <family val="1"/>
    </font>
    <font>
      <sz val="10"/>
      <color rgb="FF000000"/>
      <name val="Calibri"/>
      <family val="2"/>
    </font>
    <font>
      <u/>
      <sz val="10"/>
      <name val="Times New Roman"/>
      <family val="1"/>
    </font>
    <font>
      <sz val="11"/>
      <color rgb="FFFF0000"/>
      <name val="Calibri"/>
      <family val="2"/>
      <scheme val="minor"/>
    </font>
    <font>
      <sz val="10"/>
      <color theme="1"/>
      <name val="Times New Roman"/>
      <family val="1"/>
    </font>
    <font>
      <b/>
      <sz val="10"/>
      <color theme="1"/>
      <name val="Times New Roman"/>
      <family val="1"/>
    </font>
    <font>
      <vertAlign val="superscript"/>
      <sz val="11"/>
      <color theme="1"/>
      <name val="Times New Roman"/>
      <family val="1"/>
    </font>
    <font>
      <sz val="12"/>
      <name val="Times New Roman"/>
      <family val="1"/>
    </font>
    <font>
      <sz val="11"/>
      <color indexed="8"/>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D8E4BC"/>
        <bgColor rgb="FF000000"/>
      </patternFill>
    </fill>
    <fill>
      <patternFill patternType="solid">
        <fgColor rgb="FFFFFFFF"/>
        <bgColor rgb="FF000000"/>
      </patternFill>
    </fill>
    <fill>
      <patternFill patternType="solid">
        <fgColor rgb="FFD9D9D9"/>
        <bgColor rgb="FF000000"/>
      </patternFill>
    </fill>
    <fill>
      <patternFill patternType="solid">
        <fgColor rgb="FFF2F2F2"/>
        <bgColor rgb="FF000000"/>
      </patternFill>
    </fill>
    <fill>
      <patternFill patternType="solid">
        <fgColor theme="0" tint="-0.14999847407452621"/>
        <bgColor indexed="64"/>
      </patternFill>
    </fill>
    <fill>
      <patternFill patternType="solid">
        <fgColor rgb="FFFFFF00"/>
        <bgColor rgb="FF000000"/>
      </patternFill>
    </fill>
    <fill>
      <patternFill patternType="solid">
        <fgColor rgb="FFFFFF00"/>
        <bgColor indexed="64"/>
      </patternFill>
    </fill>
  </fills>
  <borders count="7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top/>
      <bottom style="medium">
        <color auto="1"/>
      </bottom>
      <diagonal/>
    </border>
    <border>
      <left style="thin">
        <color indexed="64"/>
      </left>
      <right/>
      <top style="thin">
        <color indexed="64"/>
      </top>
      <bottom style="medium">
        <color indexed="64"/>
      </bottom>
      <diagonal/>
    </border>
    <border>
      <left style="medium">
        <color auto="1"/>
      </left>
      <right style="thin">
        <color auto="1"/>
      </right>
      <top/>
      <bottom style="medium">
        <color auto="1"/>
      </bottom>
      <diagonal/>
    </border>
  </borders>
  <cellStyleXfs count="8">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43" fontId="50" fillId="0" borderId="0" applyFont="0" applyFill="0" applyBorder="0" applyAlignment="0" applyProtection="0"/>
    <xf numFmtId="9" fontId="50" fillId="0" borderId="0" applyFont="0" applyFill="0" applyBorder="0" applyAlignment="0" applyProtection="0"/>
    <xf numFmtId="44" fontId="50" fillId="0" borderId="0" applyFont="0" applyFill="0" applyBorder="0" applyAlignment="0" applyProtection="0"/>
  </cellStyleXfs>
  <cellXfs count="1087">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24"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5"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7" xfId="0" applyFont="1" applyFill="1" applyBorder="1" applyAlignment="1">
      <alignment vertical="top" wrapText="1"/>
    </xf>
    <xf numFmtId="0" fontId="30" fillId="0" borderId="1"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2" fillId="2" borderId="38" xfId="0" applyFont="1" applyFill="1" applyBorder="1" applyAlignment="1" applyProtection="1">
      <alignment horizontal="center" vertical="center" wrapText="1"/>
    </xf>
    <xf numFmtId="0" fontId="4" fillId="3" borderId="0" xfId="0" applyFont="1" applyFill="1" applyBorder="1" applyAlignment="1" applyProtection="1"/>
    <xf numFmtId="0" fontId="33" fillId="3" borderId="1" xfId="0" applyFont="1" applyFill="1" applyBorder="1" applyAlignment="1">
      <alignment horizontal="center" vertical="center" wrapText="1"/>
    </xf>
    <xf numFmtId="0" fontId="24" fillId="3" borderId="24" xfId="0" applyFont="1" applyFill="1" applyBorder="1"/>
    <xf numFmtId="0" fontId="24"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2" fillId="11" borderId="56"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59"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6"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0" fillId="0" borderId="0" xfId="0" applyBorder="1" applyProtection="1"/>
    <xf numFmtId="0" fontId="42" fillId="11" borderId="60" xfId="0" applyFont="1" applyFill="1" applyBorder="1" applyAlignment="1" applyProtection="1">
      <alignment horizontal="center" vertical="center"/>
    </xf>
    <xf numFmtId="0" fontId="42" fillId="11" borderId="56"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46"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39" fillId="8" borderId="11" xfId="4" applyBorder="1" applyAlignment="1" applyProtection="1">
      <alignment vertical="center" wrapText="1"/>
      <protection locked="0"/>
    </xf>
    <xf numFmtId="0" fontId="39" fillId="8" borderId="52"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2" xfId="4" applyFill="1" applyBorder="1" applyAlignment="1" applyProtection="1">
      <alignment vertical="center" wrapText="1"/>
      <protection locked="0"/>
    </xf>
    <xf numFmtId="0" fontId="39" fillId="8" borderId="7" xfId="4"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4"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30"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1"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5" xfId="4" applyBorder="1" applyAlignment="1" applyProtection="1">
      <protection locked="0"/>
    </xf>
    <xf numFmtId="10" fontId="39" fillId="8" borderId="40"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40"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6" xfId="0" applyFont="1" applyFill="1" applyBorder="1" applyAlignment="1" applyProtection="1">
      <alignment horizontal="center" wrapText="1"/>
    </xf>
    <xf numFmtId="0" fontId="46" fillId="8" borderId="11" xfId="4" applyFont="1" applyBorder="1" applyAlignment="1" applyProtection="1">
      <alignment horizontal="center" vertical="center" wrapText="1"/>
      <protection locked="0"/>
    </xf>
    <xf numFmtId="0" fontId="46" fillId="12" borderId="11" xfId="4" applyFont="1"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2" fillId="11" borderId="30" xfId="0" applyFont="1" applyFill="1" applyBorder="1" applyAlignment="1" applyProtection="1">
      <alignment horizontal="center" vertical="center" wrapText="1"/>
    </xf>
    <xf numFmtId="0" fontId="39" fillId="12" borderId="53" xfId="4" applyFill="1" applyBorder="1" applyAlignment="1" applyProtection="1">
      <alignment horizontal="center" vertical="center"/>
      <protection locked="0"/>
    </xf>
    <xf numFmtId="0" fontId="0" fillId="10" borderId="1" xfId="0" applyFill="1" applyBorder="1" applyProtection="1"/>
    <xf numFmtId="0" fontId="39" fillId="12" borderId="56" xfId="4" applyFill="1" applyBorder="1" applyAlignment="1" applyProtection="1">
      <alignment vertical="center"/>
      <protection locked="0"/>
    </xf>
    <xf numFmtId="0" fontId="0" fillId="0" borderId="0" xfId="0" applyAlignment="1">
      <alignment vertical="center" wrapText="1"/>
    </xf>
    <xf numFmtId="0" fontId="48" fillId="0" borderId="1" xfId="0" applyFont="1" applyFill="1" applyBorder="1"/>
    <xf numFmtId="0" fontId="13" fillId="0" borderId="1" xfId="0" applyFont="1" applyFill="1" applyBorder="1" applyAlignment="1">
      <alignment vertical="top"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31" fillId="3" borderId="25" xfId="0" applyFont="1" applyFill="1" applyBorder="1"/>
    <xf numFmtId="0" fontId="51" fillId="2" borderId="1"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0" fontId="1" fillId="2" borderId="28" xfId="0" applyFont="1" applyFill="1" applyBorder="1" applyAlignment="1" applyProtection="1">
      <alignment horizontal="left" vertical="top" wrapText="1"/>
      <protection locked="0"/>
    </xf>
    <xf numFmtId="15" fontId="1" fillId="2" borderId="3" xfId="0" applyNumberFormat="1" applyFont="1" applyFill="1" applyBorder="1" applyAlignment="1" applyProtection="1">
      <alignment horizontal="center"/>
    </xf>
    <xf numFmtId="15" fontId="52" fillId="0" borderId="3" xfId="0" applyNumberFormat="1" applyFont="1" applyBorder="1" applyAlignment="1">
      <alignment horizontal="center"/>
    </xf>
    <xf numFmtId="15" fontId="52" fillId="0" borderId="4" xfId="0" applyNumberFormat="1" applyFont="1" applyBorder="1" applyAlignment="1">
      <alignment horizontal="center"/>
    </xf>
    <xf numFmtId="1" fontId="1" fillId="2" borderId="3" xfId="0" applyNumberFormat="1" applyFont="1" applyFill="1" applyBorder="1" applyAlignment="1" applyProtection="1">
      <alignment horizontal="left" wrapText="1"/>
      <protection locked="0"/>
    </xf>
    <xf numFmtId="1" fontId="1" fillId="2" borderId="1" xfId="0" applyNumberFormat="1" applyFont="1" applyFill="1" applyBorder="1" applyAlignment="1" applyProtection="1">
      <alignment horizontal="left" vertical="top" wrapText="1"/>
      <protection locked="0"/>
    </xf>
    <xf numFmtId="0" fontId="2" fillId="0" borderId="16" xfId="0" applyFont="1" applyFill="1" applyBorder="1" applyProtection="1"/>
    <xf numFmtId="0" fontId="1" fillId="2" borderId="27" xfId="0" applyFont="1" applyFill="1" applyBorder="1" applyAlignment="1" applyProtection="1">
      <alignment vertical="top" wrapText="1"/>
    </xf>
    <xf numFmtId="0" fontId="1" fillId="0" borderId="27" xfId="0" applyFont="1" applyFill="1" applyBorder="1" applyProtection="1"/>
    <xf numFmtId="0" fontId="1" fillId="2" borderId="27" xfId="0" applyFont="1" applyFill="1" applyBorder="1" applyAlignment="1" applyProtection="1">
      <alignment wrapText="1"/>
    </xf>
    <xf numFmtId="0" fontId="2" fillId="2" borderId="27" xfId="0" applyFont="1" applyFill="1" applyBorder="1" applyAlignment="1" applyProtection="1">
      <alignment wrapText="1"/>
    </xf>
    <xf numFmtId="0" fontId="1" fillId="2" borderId="27" xfId="0" applyFont="1" applyFill="1" applyBorder="1" applyAlignment="1" applyProtection="1">
      <alignment horizontal="left" vertical="top" wrapText="1"/>
    </xf>
    <xf numFmtId="0" fontId="1" fillId="0" borderId="27" xfId="0" applyFont="1" applyFill="1" applyBorder="1" applyAlignment="1" applyProtection="1">
      <alignment wrapText="1"/>
    </xf>
    <xf numFmtId="0" fontId="1" fillId="0" borderId="27" xfId="0" applyFont="1" applyFill="1" applyBorder="1" applyAlignment="1" applyProtection="1">
      <alignment vertical="top" wrapText="1"/>
    </xf>
    <xf numFmtId="0" fontId="1" fillId="0" borderId="28" xfId="0" applyFont="1" applyFill="1" applyBorder="1" applyProtection="1"/>
    <xf numFmtId="0" fontId="23" fillId="2" borderId="1" xfId="1" applyFill="1" applyBorder="1" applyAlignment="1" applyProtection="1">
      <alignment vertical="top" wrapText="1"/>
      <protection locked="0"/>
    </xf>
    <xf numFmtId="0" fontId="23" fillId="2" borderId="3" xfId="1" applyFill="1" applyBorder="1" applyAlignment="1" applyProtection="1">
      <protection locked="0"/>
    </xf>
    <xf numFmtId="0" fontId="23" fillId="0" borderId="27" xfId="1" applyBorder="1" applyAlignment="1" applyProtection="1"/>
    <xf numFmtId="0" fontId="53" fillId="0" borderId="0" xfId="0" applyFont="1" applyFill="1" applyBorder="1"/>
    <xf numFmtId="0" fontId="53" fillId="13" borderId="19" xfId="0" applyFont="1" applyFill="1" applyBorder="1"/>
    <xf numFmtId="0" fontId="53" fillId="13" borderId="20" xfId="0" applyFont="1" applyFill="1" applyBorder="1"/>
    <xf numFmtId="0" fontId="53" fillId="13" borderId="21" xfId="0" applyFont="1" applyFill="1" applyBorder="1"/>
    <xf numFmtId="0" fontId="53" fillId="13" borderId="22" xfId="0" applyFont="1" applyFill="1" applyBorder="1"/>
    <xf numFmtId="0" fontId="13" fillId="13" borderId="23" xfId="0" applyFont="1" applyFill="1" applyBorder="1" applyAlignment="1" applyProtection="1">
      <alignment vertical="top" wrapText="1"/>
    </xf>
    <xf numFmtId="0" fontId="13" fillId="13" borderId="22" xfId="0" applyFont="1" applyFill="1" applyBorder="1" applyAlignment="1" applyProtection="1">
      <alignment horizontal="center" wrapText="1"/>
    </xf>
    <xf numFmtId="0" fontId="13" fillId="13" borderId="0" xfId="0" applyFont="1" applyFill="1" applyBorder="1" applyAlignment="1" applyProtection="1">
      <alignment horizontal="center" wrapText="1"/>
    </xf>
    <xf numFmtId="0" fontId="13" fillId="13" borderId="22" xfId="0" applyFont="1" applyFill="1" applyBorder="1" applyAlignment="1" applyProtection="1">
      <alignment vertical="top" wrapText="1"/>
    </xf>
    <xf numFmtId="0" fontId="13" fillId="14" borderId="1" xfId="0" applyFont="1" applyFill="1" applyBorder="1" applyProtection="1"/>
    <xf numFmtId="0" fontId="13" fillId="13" borderId="0" xfId="0" applyFont="1" applyFill="1" applyBorder="1" applyProtection="1"/>
    <xf numFmtId="0" fontId="13" fillId="13" borderId="0" xfId="0" applyFont="1" applyFill="1" applyBorder="1" applyAlignment="1" applyProtection="1">
      <alignment vertical="top" wrapText="1"/>
    </xf>
    <xf numFmtId="0" fontId="14" fillId="13" borderId="0" xfId="0" applyFont="1" applyFill="1" applyBorder="1" applyAlignment="1" applyProtection="1">
      <alignment vertical="top" wrapText="1"/>
    </xf>
    <xf numFmtId="0" fontId="14" fillId="15" borderId="32" xfId="0" applyFont="1" applyFill="1" applyBorder="1" applyAlignment="1" applyProtection="1">
      <alignment horizontal="left" vertical="top" wrapText="1"/>
    </xf>
    <xf numFmtId="0" fontId="14" fillId="15" borderId="63" xfId="0" applyFont="1" applyFill="1" applyBorder="1" applyAlignment="1" applyProtection="1">
      <alignment horizontal="left" vertical="top" wrapText="1"/>
    </xf>
    <xf numFmtId="0" fontId="14" fillId="15" borderId="36" xfId="0" applyFont="1" applyFill="1" applyBorder="1" applyAlignment="1" applyProtection="1">
      <alignment horizontal="left" vertical="top" wrapText="1"/>
    </xf>
    <xf numFmtId="0" fontId="14" fillId="15" borderId="18" xfId="0" applyFont="1" applyFill="1" applyBorder="1" applyAlignment="1" applyProtection="1">
      <alignment horizontal="left" vertical="top" wrapText="1"/>
    </xf>
    <xf numFmtId="0" fontId="54" fillId="14" borderId="5" xfId="0" applyFont="1" applyFill="1" applyBorder="1" applyAlignment="1" applyProtection="1">
      <alignment horizontal="left" vertical="top" wrapText="1"/>
    </xf>
    <xf numFmtId="0" fontId="14" fillId="14" borderId="60" xfId="0" applyFont="1" applyFill="1" applyBorder="1" applyAlignment="1" applyProtection="1">
      <alignment horizontal="left" vertical="top" wrapText="1"/>
    </xf>
    <xf numFmtId="4" fontId="14" fillId="14" borderId="29" xfId="0" applyNumberFormat="1" applyFont="1" applyFill="1" applyBorder="1" applyAlignment="1" applyProtection="1">
      <alignment horizontal="right" vertical="top" wrapText="1"/>
    </xf>
    <xf numFmtId="0" fontId="14" fillId="14" borderId="29" xfId="0" applyFont="1" applyFill="1" applyBorder="1" applyAlignment="1" applyProtection="1">
      <alignment horizontal="right" vertical="top" wrapText="1"/>
    </xf>
    <xf numFmtId="4" fontId="14" fillId="0" borderId="44" xfId="0" applyNumberFormat="1" applyFont="1" applyFill="1" applyBorder="1" applyAlignment="1" applyProtection="1">
      <alignment horizontal="right" vertical="top" wrapText="1"/>
    </xf>
    <xf numFmtId="0" fontId="54" fillId="14" borderId="6" xfId="0" applyFont="1" applyFill="1" applyBorder="1" applyAlignment="1" applyProtection="1">
      <alignment horizontal="left" vertical="top" wrapText="1"/>
    </xf>
    <xf numFmtId="0" fontId="14" fillId="14" borderId="11" xfId="0" applyFont="1" applyFill="1" applyBorder="1" applyAlignment="1" applyProtection="1">
      <alignment horizontal="left" vertical="top" wrapText="1"/>
    </xf>
    <xf numFmtId="4" fontId="14" fillId="14" borderId="30" xfId="0" applyNumberFormat="1" applyFont="1" applyFill="1" applyBorder="1" applyAlignment="1" applyProtection="1">
      <alignment horizontal="right" vertical="top" wrapText="1"/>
    </xf>
    <xf numFmtId="0" fontId="14" fillId="14" borderId="30" xfId="0" applyFont="1" applyFill="1" applyBorder="1" applyAlignment="1" applyProtection="1">
      <alignment horizontal="right" vertical="top" wrapText="1"/>
    </xf>
    <xf numFmtId="4" fontId="14" fillId="0" borderId="7" xfId="0" applyNumberFormat="1" applyFont="1" applyFill="1" applyBorder="1" applyAlignment="1" applyProtection="1">
      <alignment horizontal="right" vertical="top" wrapText="1"/>
    </xf>
    <xf numFmtId="0" fontId="14" fillId="14" borderId="40" xfId="0" applyFont="1" applyFill="1" applyBorder="1" applyAlignment="1" applyProtection="1">
      <alignment horizontal="left" vertical="top" wrapText="1"/>
    </xf>
    <xf numFmtId="4" fontId="14" fillId="14" borderId="35" xfId="0" applyNumberFormat="1" applyFont="1" applyFill="1" applyBorder="1" applyAlignment="1" applyProtection="1">
      <alignment horizontal="right" vertical="top" wrapText="1"/>
    </xf>
    <xf numFmtId="0" fontId="14" fillId="14" borderId="35" xfId="0" applyFont="1" applyFill="1" applyBorder="1" applyAlignment="1" applyProtection="1">
      <alignment horizontal="right" vertical="top" wrapText="1"/>
    </xf>
    <xf numFmtId="4" fontId="14" fillId="14" borderId="37" xfId="0" applyNumberFormat="1" applyFont="1" applyFill="1" applyBorder="1" applyAlignment="1" applyProtection="1">
      <alignment horizontal="right" vertical="top" wrapText="1"/>
    </xf>
    <xf numFmtId="0" fontId="54" fillId="14" borderId="34" xfId="0" applyFont="1" applyFill="1" applyBorder="1" applyAlignment="1" applyProtection="1">
      <alignment horizontal="left" vertical="top" wrapText="1"/>
    </xf>
    <xf numFmtId="43" fontId="14" fillId="14" borderId="35" xfId="5" applyFont="1" applyFill="1" applyBorder="1" applyAlignment="1" applyProtection="1">
      <alignment horizontal="right" vertical="top" wrapText="1"/>
    </xf>
    <xf numFmtId="43" fontId="14" fillId="0" borderId="35" xfId="5" applyFont="1" applyFill="1" applyBorder="1" applyAlignment="1" applyProtection="1">
      <alignment horizontal="right" vertical="top" wrapText="1"/>
    </xf>
    <xf numFmtId="4" fontId="14" fillId="0" borderId="35" xfId="0" applyNumberFormat="1" applyFont="1" applyFill="1" applyBorder="1" applyAlignment="1" applyProtection="1">
      <alignment horizontal="right" vertical="top" wrapText="1"/>
    </xf>
    <xf numFmtId="15" fontId="14" fillId="14" borderId="35" xfId="0" applyNumberFormat="1" applyFont="1" applyFill="1" applyBorder="1" applyAlignment="1" applyProtection="1">
      <alignment horizontal="right" vertical="top" wrapText="1"/>
    </xf>
    <xf numFmtId="4" fontId="14" fillId="0" borderId="37" xfId="0" applyNumberFormat="1" applyFont="1" applyFill="1" applyBorder="1" applyAlignment="1" applyProtection="1">
      <alignment horizontal="right" vertical="top" wrapText="1"/>
    </xf>
    <xf numFmtId="4" fontId="14" fillId="14" borderId="11" xfId="0" applyNumberFormat="1" applyFont="1" applyFill="1" applyBorder="1" applyAlignment="1" applyProtection="1">
      <alignment horizontal="right" vertical="top" wrapText="1"/>
    </xf>
    <xf numFmtId="0" fontId="14" fillId="14" borderId="11" xfId="0" applyFont="1" applyFill="1" applyBorder="1" applyAlignment="1" applyProtection="1">
      <alignment horizontal="right" vertical="top" wrapText="1"/>
    </xf>
    <xf numFmtId="4" fontId="14" fillId="0" borderId="11" xfId="0" applyNumberFormat="1" applyFont="1" applyFill="1" applyBorder="1" applyAlignment="1" applyProtection="1">
      <alignment horizontal="right" vertical="top" wrapText="1"/>
    </xf>
    <xf numFmtId="4" fontId="14" fillId="14" borderId="53" xfId="0" applyNumberFormat="1" applyFont="1" applyFill="1" applyBorder="1" applyAlignment="1" applyProtection="1">
      <alignment horizontal="right" vertical="top" wrapText="1"/>
    </xf>
    <xf numFmtId="4" fontId="14" fillId="14" borderId="7" xfId="0" applyNumberFormat="1" applyFont="1" applyFill="1" applyBorder="1" applyAlignment="1" applyProtection="1">
      <alignment horizontal="right" vertical="top" wrapText="1"/>
    </xf>
    <xf numFmtId="15" fontId="14" fillId="14" borderId="11" xfId="0" applyNumberFormat="1" applyFont="1" applyFill="1" applyBorder="1" applyAlignment="1" applyProtection="1">
      <alignment horizontal="right" vertical="top" wrapText="1"/>
    </xf>
    <xf numFmtId="43" fontId="32" fillId="0" borderId="60" xfId="5" applyFont="1" applyFill="1" applyBorder="1" applyAlignment="1">
      <alignment wrapText="1"/>
    </xf>
    <xf numFmtId="43" fontId="32" fillId="0" borderId="23" xfId="5" applyFont="1" applyFill="1" applyBorder="1" applyAlignment="1">
      <alignment wrapText="1"/>
    </xf>
    <xf numFmtId="0" fontId="14" fillId="0" borderId="11" xfId="0" applyFont="1" applyFill="1" applyBorder="1" applyAlignment="1" applyProtection="1">
      <alignment horizontal="left" vertical="top" wrapText="1"/>
    </xf>
    <xf numFmtId="15" fontId="14" fillId="0" borderId="56" xfId="0" applyNumberFormat="1" applyFont="1" applyFill="1" applyBorder="1" applyAlignment="1" applyProtection="1">
      <alignment horizontal="right" vertical="top" wrapText="1"/>
    </xf>
    <xf numFmtId="0" fontId="32" fillId="0" borderId="60" xfId="0" applyFont="1" applyFill="1" applyBorder="1" applyAlignment="1">
      <alignment horizontal="right" vertical="top" wrapText="1"/>
    </xf>
    <xf numFmtId="0" fontId="32" fillId="0" borderId="7" xfId="0" applyFont="1" applyFill="1" applyBorder="1" applyAlignment="1">
      <alignment horizontal="right" vertical="top" wrapText="1"/>
    </xf>
    <xf numFmtId="0" fontId="14" fillId="14" borderId="56" xfId="0" applyFont="1" applyFill="1" applyBorder="1" applyAlignment="1" applyProtection="1">
      <alignment horizontal="right" vertical="top" wrapText="1"/>
    </xf>
    <xf numFmtId="4" fontId="14" fillId="14" borderId="60" xfId="0" applyNumberFormat="1" applyFont="1" applyFill="1" applyBorder="1" applyAlignment="1" applyProtection="1">
      <alignment horizontal="right" vertical="top" wrapText="1"/>
    </xf>
    <xf numFmtId="0" fontId="32" fillId="0" borderId="6" xfId="0" applyFont="1" applyFill="1" applyBorder="1" applyAlignment="1"/>
    <xf numFmtId="0" fontId="32" fillId="0" borderId="11" xfId="0" applyFont="1" applyFill="1" applyBorder="1" applyAlignment="1"/>
    <xf numFmtId="43" fontId="32" fillId="0" borderId="60" xfId="5" applyFont="1" applyFill="1" applyBorder="1" applyAlignment="1"/>
    <xf numFmtId="0" fontId="14" fillId="14" borderId="58" xfId="0" applyFont="1" applyFill="1" applyBorder="1" applyAlignment="1" applyProtection="1">
      <alignment horizontal="right" wrapText="1"/>
    </xf>
    <xf numFmtId="4" fontId="14" fillId="0" borderId="11" xfId="0" applyNumberFormat="1" applyFont="1" applyFill="1" applyBorder="1" applyAlignment="1" applyProtection="1">
      <alignment horizontal="right" wrapText="1"/>
    </xf>
    <xf numFmtId="4" fontId="14" fillId="14" borderId="7" xfId="0" applyNumberFormat="1" applyFont="1" applyFill="1" applyBorder="1" applyAlignment="1" applyProtection="1">
      <alignment horizontal="right" wrapText="1"/>
    </xf>
    <xf numFmtId="0" fontId="54" fillId="14" borderId="6" xfId="0" applyFont="1" applyFill="1" applyBorder="1" applyAlignment="1" applyProtection="1">
      <alignment horizontal="left" wrapText="1"/>
    </xf>
    <xf numFmtId="0" fontId="14" fillId="14" borderId="11" xfId="0" applyFont="1" applyFill="1" applyBorder="1" applyAlignment="1" applyProtection="1">
      <alignment horizontal="left" wrapText="1"/>
    </xf>
    <xf numFmtId="4" fontId="14" fillId="14" borderId="11" xfId="0" applyNumberFormat="1" applyFont="1" applyFill="1" applyBorder="1" applyAlignment="1" applyProtection="1">
      <alignment horizontal="right" wrapText="1"/>
    </xf>
    <xf numFmtId="15" fontId="14" fillId="14" borderId="11" xfId="0" applyNumberFormat="1" applyFont="1" applyFill="1" applyBorder="1" applyAlignment="1" applyProtection="1">
      <alignment horizontal="right" wrapText="1"/>
    </xf>
    <xf numFmtId="4" fontId="14" fillId="0" borderId="7" xfId="0" applyNumberFormat="1" applyFont="1" applyFill="1" applyBorder="1" applyAlignment="1" applyProtection="1">
      <alignment horizontal="right" wrapText="1"/>
    </xf>
    <xf numFmtId="0" fontId="14" fillId="14" borderId="11" xfId="0" applyFont="1" applyFill="1" applyBorder="1" applyAlignment="1" applyProtection="1">
      <alignment horizontal="right" wrapText="1"/>
    </xf>
    <xf numFmtId="0" fontId="54" fillId="16" borderId="12" xfId="0" applyFont="1" applyFill="1" applyBorder="1" applyAlignment="1" applyProtection="1">
      <alignment horizontal="left" wrapText="1"/>
    </xf>
    <xf numFmtId="0" fontId="14" fillId="16" borderId="13" xfId="0" applyFont="1" applyFill="1" applyBorder="1" applyAlignment="1" applyProtection="1">
      <alignment horizontal="right" wrapText="1"/>
    </xf>
    <xf numFmtId="4" fontId="14" fillId="16" borderId="13" xfId="0" applyNumberFormat="1" applyFont="1" applyFill="1" applyBorder="1" applyAlignment="1" applyProtection="1">
      <alignment horizontal="right" wrapText="1"/>
    </xf>
    <xf numFmtId="4" fontId="14" fillId="16" borderId="14" xfId="0" applyNumberFormat="1" applyFont="1" applyFill="1" applyBorder="1" applyAlignment="1" applyProtection="1">
      <alignment horizontal="right" wrapText="1"/>
    </xf>
    <xf numFmtId="0" fontId="13" fillId="13" borderId="0" xfId="0" applyFont="1" applyFill="1" applyBorder="1" applyAlignment="1" applyProtection="1">
      <alignment horizontal="left" vertical="top" wrapText="1"/>
    </xf>
    <xf numFmtId="0" fontId="10" fillId="13" borderId="0" xfId="0" applyFont="1" applyFill="1" applyBorder="1" applyAlignment="1" applyProtection="1">
      <alignment horizontal="left" vertical="center" wrapText="1"/>
    </xf>
    <xf numFmtId="0" fontId="14" fillId="15" borderId="1" xfId="0" applyFont="1" applyFill="1" applyBorder="1" applyAlignment="1" applyProtection="1">
      <alignment vertical="top" wrapText="1"/>
    </xf>
    <xf numFmtId="0" fontId="14" fillId="15" borderId="1" xfId="0" applyFont="1" applyFill="1" applyBorder="1" applyAlignment="1" applyProtection="1">
      <alignment horizontal="center" vertical="top" wrapText="1"/>
    </xf>
    <xf numFmtId="0" fontId="14" fillId="15" borderId="31" xfId="0" applyFont="1" applyFill="1" applyBorder="1" applyAlignment="1" applyProtection="1">
      <alignment horizontal="center" vertical="top" wrapText="1"/>
    </xf>
    <xf numFmtId="0" fontId="14" fillId="13" borderId="0" xfId="0" applyFont="1" applyFill="1" applyBorder="1" applyAlignment="1" applyProtection="1">
      <alignment horizontal="center" vertical="center" wrapText="1"/>
    </xf>
    <xf numFmtId="0" fontId="14" fillId="13" borderId="23" xfId="0" applyFont="1" applyFill="1" applyBorder="1" applyAlignment="1">
      <alignment horizontal="center"/>
    </xf>
    <xf numFmtId="0" fontId="3" fillId="14" borderId="8" xfId="0" applyFont="1" applyFill="1" applyBorder="1" applyAlignment="1" applyProtection="1">
      <alignment horizontal="left" vertical="center" wrapText="1"/>
    </xf>
    <xf numFmtId="0" fontId="14" fillId="14" borderId="21" xfId="0" applyFont="1" applyFill="1" applyBorder="1" applyAlignment="1" applyProtection="1">
      <alignment horizontal="center" vertical="center" wrapText="1"/>
    </xf>
    <xf numFmtId="0" fontId="3" fillId="14" borderId="5" xfId="0" applyFont="1" applyFill="1" applyBorder="1" applyAlignment="1" applyProtection="1">
      <alignment horizontal="left" vertical="center" wrapText="1"/>
    </xf>
    <xf numFmtId="0" fontId="14" fillId="14" borderId="23" xfId="0" applyFont="1" applyFill="1" applyBorder="1" applyAlignment="1" applyProtection="1">
      <alignment horizontal="center" vertical="center" wrapText="1"/>
    </xf>
    <xf numFmtId="0" fontId="3" fillId="14" borderId="6" xfId="0" applyFont="1" applyFill="1" applyBorder="1" applyAlignment="1" applyProtection="1">
      <alignment horizontal="left" vertical="center" wrapText="1"/>
    </xf>
    <xf numFmtId="0" fontId="14" fillId="14" borderId="64" xfId="0" applyFont="1" applyFill="1" applyBorder="1" applyAlignment="1" applyProtection="1">
      <alignment horizontal="center" vertical="center" wrapText="1"/>
    </xf>
    <xf numFmtId="0" fontId="3" fillId="14" borderId="8" xfId="0" applyFont="1" applyFill="1" applyBorder="1" applyAlignment="1" applyProtection="1">
      <alignment vertical="center" wrapText="1"/>
    </xf>
    <xf numFmtId="3" fontId="3" fillId="14" borderId="39" xfId="0" applyNumberFormat="1" applyFont="1" applyFill="1" applyBorder="1" applyAlignment="1" applyProtection="1">
      <alignment horizontal="center" vertical="center" wrapText="1"/>
    </xf>
    <xf numFmtId="4" fontId="3" fillId="14" borderId="65" xfId="0" applyNumberFormat="1" applyFont="1" applyFill="1" applyBorder="1" applyAlignment="1" applyProtection="1">
      <alignment horizontal="center" vertical="center" wrapText="1"/>
    </xf>
    <xf numFmtId="3" fontId="3" fillId="14" borderId="65" xfId="0" applyNumberFormat="1" applyFont="1" applyFill="1" applyBorder="1" applyAlignment="1" applyProtection="1">
      <alignment horizontal="center" vertical="center" wrapText="1"/>
    </xf>
    <xf numFmtId="0" fontId="55" fillId="0" borderId="6" xfId="0" applyFont="1" applyFill="1" applyBorder="1" applyAlignment="1">
      <alignment horizontal="left" vertical="center"/>
    </xf>
    <xf numFmtId="4" fontId="56" fillId="0" borderId="65" xfId="0" applyNumberFormat="1" applyFont="1" applyFill="1" applyBorder="1" applyAlignment="1">
      <alignment horizontal="center" vertical="center"/>
    </xf>
    <xf numFmtId="0" fontId="55" fillId="0" borderId="5" xfId="0" applyFont="1" applyFill="1" applyBorder="1" applyAlignment="1">
      <alignment horizontal="left" vertical="center"/>
    </xf>
    <xf numFmtId="0" fontId="55" fillId="0" borderId="12" xfId="0" applyFont="1" applyFill="1" applyBorder="1"/>
    <xf numFmtId="4" fontId="55" fillId="0" borderId="64" xfId="0" applyNumberFormat="1" applyFont="1" applyFill="1" applyBorder="1" applyAlignment="1">
      <alignment horizontal="center"/>
    </xf>
    <xf numFmtId="0" fontId="3" fillId="14" borderId="8" xfId="0" applyFont="1" applyFill="1" applyBorder="1" applyAlignment="1" applyProtection="1">
      <alignment vertical="top" wrapText="1"/>
    </xf>
    <xf numFmtId="0" fontId="3" fillId="14" borderId="6" xfId="0" applyFont="1" applyFill="1" applyBorder="1" applyAlignment="1" applyProtection="1">
      <alignment vertical="top" wrapText="1"/>
    </xf>
    <xf numFmtId="0" fontId="3" fillId="14" borderId="12" xfId="0" applyFont="1" applyFill="1" applyBorder="1" applyAlignment="1" applyProtection="1">
      <alignment vertical="top" wrapText="1"/>
    </xf>
    <xf numFmtId="0" fontId="3" fillId="14" borderId="11" xfId="0" applyFont="1" applyFill="1" applyBorder="1" applyAlignment="1" applyProtection="1">
      <alignment vertical="top" wrapText="1"/>
    </xf>
    <xf numFmtId="0" fontId="3" fillId="14" borderId="34" xfId="0" applyFont="1" applyFill="1" applyBorder="1" applyAlignment="1" applyProtection="1">
      <alignment vertical="top" wrapText="1"/>
    </xf>
    <xf numFmtId="0" fontId="3" fillId="14" borderId="2" xfId="0" applyFont="1" applyFill="1" applyBorder="1" applyAlignment="1" applyProtection="1">
      <alignment vertical="top" wrapText="1"/>
    </xf>
    <xf numFmtId="0" fontId="3" fillId="14" borderId="3" xfId="0" applyFont="1" applyFill="1" applyBorder="1" applyAlignment="1" applyProtection="1">
      <alignment vertical="top" wrapText="1"/>
    </xf>
    <xf numFmtId="0" fontId="3" fillId="14" borderId="4" xfId="0" applyFont="1" applyFill="1" applyBorder="1" applyAlignment="1" applyProtection="1">
      <alignment vertical="top" wrapText="1"/>
    </xf>
    <xf numFmtId="0" fontId="13" fillId="14" borderId="1" xfId="0" applyFont="1" applyFill="1" applyBorder="1" applyAlignment="1" applyProtection="1">
      <alignment horizontal="left" vertical="top" wrapText="1"/>
    </xf>
    <xf numFmtId="0" fontId="3" fillId="14" borderId="1" xfId="0" applyFont="1" applyFill="1" applyBorder="1" applyAlignment="1" applyProtection="1">
      <alignment horizontal="left" vertical="top" wrapText="1"/>
    </xf>
    <xf numFmtId="49" fontId="13" fillId="13" borderId="23" xfId="0" applyNumberFormat="1" applyFont="1" applyFill="1" applyBorder="1" applyAlignment="1">
      <alignment horizontal="left" vertical="top" wrapText="1"/>
    </xf>
    <xf numFmtId="0" fontId="3" fillId="14" borderId="2" xfId="0" applyFont="1" applyFill="1" applyBorder="1" applyAlignment="1" applyProtection="1">
      <alignment horizontal="left" vertical="top" wrapText="1"/>
    </xf>
    <xf numFmtId="0" fontId="3" fillId="14" borderId="15" xfId="0" applyFont="1" applyFill="1" applyBorder="1" applyAlignment="1" applyProtection="1">
      <alignment horizontal="left" vertical="top" wrapText="1"/>
    </xf>
    <xf numFmtId="0" fontId="3" fillId="14" borderId="4" xfId="0" applyFont="1" applyFill="1" applyBorder="1" applyAlignment="1" applyProtection="1">
      <alignment horizontal="left" vertical="top" wrapText="1"/>
    </xf>
    <xf numFmtId="0" fontId="3" fillId="14" borderId="33" xfId="0" applyFont="1" applyFill="1" applyBorder="1" applyAlignment="1" applyProtection="1">
      <alignment horizontal="left" vertical="top" wrapText="1"/>
    </xf>
    <xf numFmtId="0" fontId="3" fillId="14" borderId="3" xfId="0" applyFont="1" applyFill="1" applyBorder="1" applyAlignment="1" applyProtection="1">
      <alignment horizontal="left" vertical="top" wrapText="1"/>
    </xf>
    <xf numFmtId="0" fontId="53" fillId="13" borderId="0" xfId="0" applyFont="1" applyFill="1" applyBorder="1"/>
    <xf numFmtId="0" fontId="53" fillId="13" borderId="23" xfId="0" applyFont="1" applyFill="1" applyBorder="1"/>
    <xf numFmtId="0" fontId="3" fillId="14" borderId="27" xfId="0" applyFont="1" applyFill="1" applyBorder="1" applyAlignment="1" applyProtection="1">
      <alignment horizontal="left" vertical="top" wrapText="1"/>
    </xf>
    <xf numFmtId="0" fontId="3" fillId="14" borderId="28" xfId="0" applyFont="1" applyFill="1" applyBorder="1" applyAlignment="1" applyProtection="1">
      <alignment horizontal="left" vertical="top" wrapText="1"/>
    </xf>
    <xf numFmtId="0" fontId="3" fillId="14" borderId="21" xfId="0" applyFont="1" applyFill="1" applyBorder="1" applyAlignment="1" applyProtection="1">
      <alignment horizontal="left" vertical="top" wrapText="1"/>
    </xf>
    <xf numFmtId="0" fontId="3" fillId="14" borderId="23" xfId="0" applyFont="1" applyFill="1" applyBorder="1" applyAlignment="1" applyProtection="1">
      <alignment horizontal="left" vertical="top" wrapText="1"/>
    </xf>
    <xf numFmtId="0" fontId="3" fillId="14" borderId="53" xfId="0" applyFont="1" applyFill="1" applyBorder="1" applyAlignment="1" applyProtection="1">
      <alignment horizontal="left" vertical="top" wrapText="1"/>
    </xf>
    <xf numFmtId="0" fontId="3" fillId="14" borderId="47" xfId="0" applyFont="1" applyFill="1" applyBorder="1" applyAlignment="1" applyProtection="1">
      <alignment horizontal="left" vertical="top" wrapText="1"/>
    </xf>
    <xf numFmtId="0" fontId="3" fillId="14" borderId="26" xfId="0" applyFont="1" applyFill="1" applyBorder="1" applyAlignment="1" applyProtection="1">
      <alignment horizontal="left" vertical="top" wrapText="1"/>
    </xf>
    <xf numFmtId="0" fontId="3" fillId="0" borderId="53" xfId="0" applyFont="1" applyFill="1" applyBorder="1" applyAlignment="1" applyProtection="1">
      <alignment horizontal="left" vertical="top" wrapText="1"/>
    </xf>
    <xf numFmtId="0" fontId="3" fillId="0" borderId="50"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0" fillId="0" borderId="27" xfId="0" applyFont="1" applyFill="1" applyBorder="1" applyAlignment="1">
      <alignment horizontal="left" vertical="top" wrapText="1"/>
    </xf>
    <xf numFmtId="0" fontId="3" fillId="14" borderId="16" xfId="0" applyFont="1" applyFill="1" applyBorder="1" applyAlignment="1" applyProtection="1">
      <alignment horizontal="left" vertical="top" wrapText="1"/>
    </xf>
    <xf numFmtId="0" fontId="30" fillId="0" borderId="16" xfId="0" applyFont="1" applyFill="1" applyBorder="1" applyAlignment="1">
      <alignment vertical="top" wrapText="1"/>
    </xf>
    <xf numFmtId="0" fontId="30" fillId="0" borderId="21" xfId="0" applyFont="1" applyFill="1" applyBorder="1" applyAlignment="1"/>
    <xf numFmtId="0" fontId="30" fillId="0" borderId="21" xfId="0" applyFont="1" applyFill="1" applyBorder="1" applyAlignment="1">
      <alignment vertical="top"/>
    </xf>
    <xf numFmtId="0" fontId="30" fillId="0" borderId="67" xfId="0" applyFont="1" applyFill="1" applyBorder="1" applyAlignment="1"/>
    <xf numFmtId="0" fontId="53" fillId="0" borderId="67" xfId="0" applyFont="1" applyFill="1" applyBorder="1" applyAlignment="1">
      <alignment vertical="top"/>
    </xf>
    <xf numFmtId="0" fontId="30" fillId="0" borderId="1" xfId="0" applyFont="1" applyFill="1" applyBorder="1" applyAlignment="1"/>
    <xf numFmtId="0" fontId="3" fillId="14" borderId="31" xfId="0" applyFont="1" applyFill="1" applyBorder="1" applyAlignment="1" applyProtection="1">
      <alignment horizontal="left" vertical="top" wrapText="1"/>
    </xf>
    <xf numFmtId="0" fontId="30" fillId="0" borderId="43" xfId="0" applyFont="1" applyFill="1" applyBorder="1" applyAlignment="1">
      <alignment horizontal="left" vertical="top" wrapText="1"/>
    </xf>
    <xf numFmtId="0" fontId="30" fillId="0" borderId="3" xfId="0" applyFont="1" applyFill="1" applyBorder="1" applyAlignment="1">
      <alignment vertical="top"/>
    </xf>
    <xf numFmtId="0" fontId="30" fillId="0" borderId="1" xfId="0" applyFont="1" applyFill="1" applyBorder="1" applyAlignment="1">
      <alignment horizontal="left" vertical="top" wrapText="1"/>
    </xf>
    <xf numFmtId="0" fontId="30" fillId="0" borderId="31" xfId="0" applyFont="1" applyFill="1" applyBorder="1" applyAlignment="1">
      <alignment horizontal="left" vertical="top" wrapText="1"/>
    </xf>
    <xf numFmtId="0" fontId="3" fillId="14" borderId="31" xfId="0" applyFont="1" applyFill="1" applyBorder="1" applyAlignment="1" applyProtection="1">
      <alignment horizontal="left" wrapText="1"/>
    </xf>
    <xf numFmtId="0" fontId="53" fillId="0" borderId="27" xfId="0" applyFont="1" applyFill="1" applyBorder="1" applyAlignment="1">
      <alignment horizontal="left" vertical="top" wrapText="1"/>
    </xf>
    <xf numFmtId="0" fontId="3" fillId="2" borderId="31" xfId="0" applyFont="1" applyFill="1" applyBorder="1" applyAlignment="1" applyProtection="1">
      <alignment horizontal="left" vertical="top" wrapText="1"/>
    </xf>
    <xf numFmtId="0" fontId="24" fillId="0" borderId="16" xfId="0" applyFont="1" applyBorder="1" applyAlignment="1">
      <alignment horizontal="left" vertical="top" wrapText="1"/>
    </xf>
    <xf numFmtId="0" fontId="53" fillId="0" borderId="28" xfId="0" applyFont="1" applyFill="1" applyBorder="1" applyAlignment="1">
      <alignment horizontal="left" vertical="top" wrapText="1"/>
    </xf>
    <xf numFmtId="0" fontId="53" fillId="13" borderId="24" xfId="0" applyFont="1" applyFill="1" applyBorder="1"/>
    <xf numFmtId="0" fontId="53" fillId="13" borderId="25" xfId="0" applyFont="1" applyFill="1" applyBorder="1"/>
    <xf numFmtId="0" fontId="53" fillId="13" borderId="26" xfId="0" applyFont="1" applyFill="1" applyBorder="1"/>
    <xf numFmtId="0" fontId="53" fillId="0" borderId="26" xfId="0" applyFont="1" applyFill="1" applyBorder="1" applyAlignment="1">
      <alignment horizontal="left" vertical="top" wrapText="1"/>
    </xf>
    <xf numFmtId="0" fontId="54" fillId="14" borderId="34" xfId="0" applyFont="1" applyFill="1" applyBorder="1" applyAlignment="1" applyProtection="1">
      <alignment horizontal="left" wrapText="1"/>
    </xf>
    <xf numFmtId="0" fontId="14" fillId="14" borderId="40" xfId="0" applyFont="1" applyFill="1" applyBorder="1" applyAlignment="1" applyProtection="1">
      <alignment horizontal="left" wrapText="1"/>
    </xf>
    <xf numFmtId="4" fontId="14" fillId="14" borderId="40" xfId="0" applyNumberFormat="1" applyFont="1" applyFill="1" applyBorder="1" applyAlignment="1" applyProtection="1">
      <alignment horizontal="right" wrapText="1"/>
    </xf>
    <xf numFmtId="15" fontId="14" fillId="14" borderId="40" xfId="0" applyNumberFormat="1" applyFont="1" applyFill="1" applyBorder="1" applyAlignment="1" applyProtection="1">
      <alignment horizontal="right" wrapText="1"/>
    </xf>
    <xf numFmtId="4" fontId="14" fillId="0" borderId="40" xfId="0" applyNumberFormat="1" applyFont="1" applyFill="1" applyBorder="1" applyAlignment="1" applyProtection="1">
      <alignment horizontal="right" wrapText="1"/>
    </xf>
    <xf numFmtId="4" fontId="14" fillId="14" borderId="37" xfId="0" applyNumberFormat="1" applyFont="1" applyFill="1" applyBorder="1" applyAlignment="1" applyProtection="1">
      <alignment horizontal="right" wrapText="1"/>
    </xf>
    <xf numFmtId="0" fontId="13" fillId="14" borderId="16" xfId="0" applyFont="1" applyFill="1" applyBorder="1" applyAlignment="1" applyProtection="1">
      <alignment horizontal="right" vertical="top" wrapText="1"/>
    </xf>
    <xf numFmtId="0" fontId="24" fillId="0" borderId="16" xfId="0" applyFont="1" applyBorder="1" applyAlignment="1">
      <alignment horizontal="left" vertical="top" wrapText="1"/>
    </xf>
    <xf numFmtId="0" fontId="30" fillId="0" borderId="16" xfId="0" applyFont="1" applyFill="1" applyBorder="1" applyAlignment="1">
      <alignment vertical="top" wrapText="1"/>
    </xf>
    <xf numFmtId="0" fontId="24" fillId="0" borderId="0" xfId="0" applyFont="1" applyBorder="1" applyAlignment="1">
      <alignment horizontal="left" vertical="top" wrapText="1"/>
    </xf>
    <xf numFmtId="0" fontId="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3" fillId="2" borderId="24" xfId="0" applyFont="1" applyFill="1" applyBorder="1" applyAlignment="1" applyProtection="1">
      <alignment vertical="top" wrapText="1"/>
    </xf>
    <xf numFmtId="0" fontId="13" fillId="2" borderId="24" xfId="0" applyFont="1" applyFill="1" applyBorder="1" applyAlignment="1" applyProtection="1">
      <alignment horizontal="center" vertical="top" wrapText="1"/>
    </xf>
    <xf numFmtId="0" fontId="59" fillId="0" borderId="60" xfId="0" applyFont="1" applyBorder="1" applyAlignment="1">
      <alignment horizontal="left" vertical="top" wrapText="1"/>
    </xf>
    <xf numFmtId="0" fontId="13" fillId="2" borderId="11" xfId="0" applyFont="1" applyFill="1" applyBorder="1" applyAlignment="1" applyProtection="1">
      <alignment horizontal="center" vertical="top" wrapText="1"/>
    </xf>
    <xf numFmtId="0" fontId="24" fillId="0" borderId="11" xfId="0" applyFont="1" applyBorder="1" applyAlignment="1">
      <alignment vertical="top" wrapText="1"/>
    </xf>
    <xf numFmtId="0" fontId="24" fillId="0" borderId="11" xfId="0" applyFont="1" applyBorder="1" applyAlignment="1">
      <alignment horizontal="center" vertical="top"/>
    </xf>
    <xf numFmtId="0" fontId="14" fillId="2" borderId="16" xfId="0" applyFont="1" applyFill="1" applyBorder="1" applyAlignment="1" applyProtection="1">
      <alignment vertical="top" wrapText="1"/>
    </xf>
    <xf numFmtId="0" fontId="14" fillId="2" borderId="16" xfId="0" applyFont="1" applyFill="1" applyBorder="1" applyAlignment="1" applyProtection="1">
      <alignment horizontal="center" vertical="top" wrapText="1"/>
    </xf>
    <xf numFmtId="0" fontId="24" fillId="0" borderId="38" xfId="0" applyFont="1" applyBorder="1" applyAlignment="1">
      <alignment horizontal="left" vertical="top" wrapText="1"/>
    </xf>
    <xf numFmtId="0" fontId="13" fillId="2" borderId="10" xfId="0" applyFont="1" applyFill="1" applyBorder="1" applyAlignment="1" applyProtection="1">
      <alignment horizontal="center" vertical="top" wrapText="1"/>
    </xf>
    <xf numFmtId="0" fontId="24" fillId="0" borderId="25" xfId="0" applyFont="1" applyBorder="1" applyAlignment="1">
      <alignment horizontal="center" vertical="top" wrapText="1"/>
    </xf>
    <xf numFmtId="0" fontId="1" fillId="3" borderId="24" xfId="0" applyFont="1" applyFill="1" applyBorder="1" applyAlignment="1" applyProtection="1">
      <alignment vertical="top" wrapText="1"/>
    </xf>
    <xf numFmtId="0" fontId="24" fillId="0" borderId="20" xfId="0" applyFont="1" applyBorder="1" applyAlignment="1">
      <alignment horizontal="left" vertical="top" wrapText="1"/>
    </xf>
    <xf numFmtId="0" fontId="13" fillId="2" borderId="43"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24" fillId="0" borderId="1" xfId="0" applyFont="1" applyBorder="1" applyAlignment="1">
      <alignment horizontal="left" vertical="top" wrapText="1"/>
    </xf>
    <xf numFmtId="0" fontId="24" fillId="2" borderId="16" xfId="0" applyFont="1" applyFill="1" applyBorder="1" applyAlignment="1">
      <alignment horizontal="center" vertical="top"/>
    </xf>
    <xf numFmtId="0" fontId="24" fillId="0" borderId="0" xfId="0" applyFont="1" applyAlignment="1">
      <alignment horizontal="left" vertical="top" wrapText="1"/>
    </xf>
    <xf numFmtId="0" fontId="24" fillId="0" borderId="1" xfId="0" applyFont="1" applyFill="1" applyBorder="1" applyAlignment="1">
      <alignment horizontal="left" vertical="top" wrapText="1"/>
    </xf>
    <xf numFmtId="0" fontId="1" fillId="5" borderId="1" xfId="0" applyFont="1" applyFill="1" applyBorder="1" applyAlignment="1" applyProtection="1">
      <alignment horizontal="center" vertical="center"/>
    </xf>
    <xf numFmtId="0" fontId="24" fillId="3" borderId="20" xfId="0" applyFont="1" applyFill="1" applyBorder="1" applyAlignment="1"/>
    <xf numFmtId="0" fontId="24" fillId="3" borderId="0" xfId="0" applyFont="1" applyFill="1" applyBorder="1" applyAlignment="1"/>
    <xf numFmtId="0" fontId="1" fillId="5" borderId="28" xfId="0" applyFont="1" applyFill="1" applyBorder="1" applyAlignment="1" applyProtection="1">
      <alignment horizontal="center" vertical="center"/>
    </xf>
    <xf numFmtId="0" fontId="24" fillId="3" borderId="0" xfId="0" applyFont="1" applyFill="1"/>
    <xf numFmtId="0" fontId="13" fillId="0" borderId="16" xfId="0" applyFont="1" applyFill="1" applyBorder="1" applyAlignment="1" applyProtection="1">
      <alignment horizontal="left" vertical="top" wrapText="1"/>
    </xf>
    <xf numFmtId="0" fontId="13" fillId="0" borderId="27" xfId="0" applyFont="1" applyFill="1" applyBorder="1" applyAlignment="1" applyProtection="1">
      <alignment horizontal="left" vertical="top" wrapText="1"/>
    </xf>
    <xf numFmtId="0" fontId="13" fillId="2" borderId="21" xfId="0" applyFont="1" applyFill="1" applyBorder="1" applyAlignment="1">
      <alignment horizontal="center" vertical="top"/>
    </xf>
    <xf numFmtId="0" fontId="13" fillId="2" borderId="1" xfId="0" applyFont="1" applyFill="1" applyBorder="1" applyAlignment="1">
      <alignment horizontal="center" vertical="top"/>
    </xf>
    <xf numFmtId="0" fontId="13" fillId="0" borderId="16" xfId="0" applyFont="1" applyFill="1" applyBorder="1" applyAlignment="1" applyProtection="1">
      <alignment vertical="top" wrapText="1"/>
    </xf>
    <xf numFmtId="0" fontId="13" fillId="2" borderId="16" xfId="0" applyFont="1" applyFill="1" applyBorder="1" applyAlignment="1">
      <alignment horizontal="center" vertical="top"/>
    </xf>
    <xf numFmtId="0" fontId="24" fillId="0" borderId="1" xfId="0" applyFont="1" applyBorder="1" applyAlignment="1">
      <alignment vertical="top" wrapText="1"/>
    </xf>
    <xf numFmtId="0" fontId="13" fillId="2" borderId="31" xfId="0" applyFont="1" applyFill="1" applyBorder="1" applyAlignment="1">
      <alignment horizontal="center" vertical="top"/>
    </xf>
    <xf numFmtId="0" fontId="24" fillId="0" borderId="27" xfId="0" applyFont="1" applyFill="1" applyBorder="1" applyAlignment="1" applyProtection="1">
      <alignment horizontal="left" vertical="top" wrapText="1"/>
    </xf>
    <xf numFmtId="0" fontId="13" fillId="2" borderId="27" xfId="0" applyFont="1" applyFill="1" applyBorder="1" applyAlignment="1">
      <alignment horizontal="center" vertical="top"/>
    </xf>
    <xf numFmtId="0" fontId="24" fillId="0" borderId="16" xfId="0" applyFont="1" applyFill="1" applyBorder="1" applyAlignment="1" applyProtection="1">
      <alignment horizontal="left" vertical="top" wrapText="1"/>
    </xf>
    <xf numFmtId="0" fontId="24" fillId="0" borderId="16" xfId="0" applyFont="1" applyFill="1" applyBorder="1" applyAlignment="1" applyProtection="1">
      <alignment vertical="top" wrapText="1"/>
    </xf>
    <xf numFmtId="0" fontId="24" fillId="0" borderId="27" xfId="0" applyFont="1" applyFill="1" applyBorder="1" applyAlignment="1" applyProtection="1">
      <alignment vertical="top" wrapText="1"/>
    </xf>
    <xf numFmtId="0" fontId="24" fillId="0" borderId="28" xfId="0" applyFont="1" applyFill="1" applyBorder="1" applyAlignment="1" applyProtection="1">
      <alignment horizontal="left" vertical="top" wrapText="1"/>
    </xf>
    <xf numFmtId="0" fontId="24" fillId="0" borderId="27" xfId="0" applyFont="1" applyBorder="1" applyAlignment="1">
      <alignment horizontal="left" vertical="top" wrapText="1"/>
    </xf>
    <xf numFmtId="0" fontId="13" fillId="2" borderId="23" xfId="0" applyFont="1" applyFill="1" applyBorder="1" applyAlignment="1">
      <alignment horizontal="center" vertical="top"/>
    </xf>
    <xf numFmtId="0" fontId="13" fillId="2" borderId="22" xfId="0" applyFont="1" applyFill="1" applyBorder="1" applyAlignment="1" applyProtection="1">
      <alignment vertical="top" wrapText="1"/>
    </xf>
    <xf numFmtId="0" fontId="13" fillId="2" borderId="0" xfId="0" applyFont="1" applyFill="1" applyBorder="1" applyAlignment="1" applyProtection="1">
      <alignment vertical="top" wrapText="1"/>
    </xf>
    <xf numFmtId="0" fontId="13" fillId="2" borderId="27" xfId="0" applyFont="1" applyFill="1" applyBorder="1" applyAlignment="1">
      <alignment vertical="top" wrapText="1"/>
    </xf>
    <xf numFmtId="0" fontId="24" fillId="0" borderId="1" xfId="0" applyFont="1" applyBorder="1" applyAlignment="1">
      <alignment horizontal="left" vertical="center"/>
    </xf>
    <xf numFmtId="0" fontId="24" fillId="0" borderId="28" xfId="0" applyFont="1" applyFill="1" applyBorder="1" applyAlignment="1">
      <alignment horizontal="left" vertical="top" wrapText="1"/>
    </xf>
    <xf numFmtId="0" fontId="24" fillId="0" borderId="16" xfId="0" applyFont="1" applyFill="1" applyBorder="1" applyAlignment="1">
      <alignment horizontal="left" vertical="top" wrapText="1"/>
    </xf>
    <xf numFmtId="0" fontId="24" fillId="0" borderId="27" xfId="0" applyFont="1" applyFill="1" applyBorder="1" applyAlignment="1">
      <alignment horizontal="left" vertical="top" wrapText="1"/>
    </xf>
    <xf numFmtId="0" fontId="13" fillId="2" borderId="16" xfId="0" applyFont="1" applyFill="1" applyBorder="1" applyAlignment="1">
      <alignment horizontal="center" vertical="top" wrapText="1"/>
    </xf>
    <xf numFmtId="0" fontId="13" fillId="2" borderId="27" xfId="0" applyNumberFormat="1" applyFont="1" applyFill="1" applyBorder="1" applyAlignment="1">
      <alignment vertical="top" wrapText="1"/>
    </xf>
    <xf numFmtId="0" fontId="13" fillId="2" borderId="27" xfId="0" applyFont="1" applyFill="1" applyBorder="1" applyAlignment="1">
      <alignment horizontal="center" vertical="top" wrapText="1"/>
    </xf>
    <xf numFmtId="0" fontId="13" fillId="0" borderId="28" xfId="0" applyFont="1" applyBorder="1" applyAlignment="1">
      <alignment vertical="top" wrapText="1"/>
    </xf>
    <xf numFmtId="0" fontId="13" fillId="2" borderId="22" xfId="0" applyFont="1" applyFill="1" applyBorder="1" applyAlignment="1" applyProtection="1">
      <alignment horizontal="left" vertical="top" wrapText="1"/>
    </xf>
    <xf numFmtId="0" fontId="13" fillId="2" borderId="23" xfId="0" applyFont="1" applyFill="1" applyBorder="1" applyAlignment="1" applyProtection="1">
      <alignment horizontal="left" vertical="top" wrapText="1"/>
    </xf>
    <xf numFmtId="0" fontId="13" fillId="0" borderId="27" xfId="0" applyFont="1" applyBorder="1" applyAlignment="1">
      <alignment vertical="top" wrapText="1"/>
    </xf>
    <xf numFmtId="0" fontId="13" fillId="2" borderId="24" xfId="0" applyFont="1" applyFill="1" applyBorder="1" applyAlignment="1" applyProtection="1">
      <alignment horizontal="left" vertical="top" wrapText="1"/>
    </xf>
    <xf numFmtId="0" fontId="13" fillId="2" borderId="26" xfId="0" applyFont="1" applyFill="1" applyBorder="1" applyAlignment="1" applyProtection="1">
      <alignment horizontal="left" vertical="top" wrapText="1"/>
    </xf>
    <xf numFmtId="0" fontId="13" fillId="2" borderId="28" xfId="0" applyFont="1" applyFill="1" applyBorder="1" applyAlignment="1">
      <alignment horizontal="center" vertical="top" wrapText="1"/>
    </xf>
    <xf numFmtId="0" fontId="13" fillId="2" borderId="21" xfId="0" applyFont="1" applyFill="1" applyBorder="1" applyAlignment="1">
      <alignment horizontal="center" vertical="top" wrapText="1"/>
    </xf>
    <xf numFmtId="0" fontId="13" fillId="2" borderId="23" xfId="0" applyFont="1" applyFill="1" applyBorder="1" applyAlignment="1">
      <alignment horizontal="center" vertical="top" wrapText="1"/>
    </xf>
    <xf numFmtId="0" fontId="13" fillId="0" borderId="27" xfId="0" applyNumberFormat="1" applyFont="1" applyFill="1" applyBorder="1" applyAlignment="1">
      <alignment horizontal="left" vertical="top" wrapText="1"/>
    </xf>
    <xf numFmtId="0" fontId="13" fillId="2" borderId="0" xfId="0" applyFont="1" applyFill="1" applyBorder="1" applyAlignment="1" applyProtection="1">
      <alignment horizontal="left" vertical="top" wrapText="1"/>
    </xf>
    <xf numFmtId="0" fontId="13" fillId="0" borderId="28"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24" fillId="0" borderId="28" xfId="0" applyFont="1" applyBorder="1" applyAlignment="1">
      <alignment horizontal="left" vertical="top" wrapText="1"/>
    </xf>
    <xf numFmtId="0" fontId="13" fillId="2" borderId="16" xfId="0" applyNumberFormat="1" applyFont="1" applyFill="1" applyBorder="1" applyAlignment="1">
      <alignment horizontal="left" vertical="top" wrapText="1"/>
    </xf>
    <xf numFmtId="0" fontId="13" fillId="2" borderId="27" xfId="0" applyNumberFormat="1" applyFont="1" applyFill="1" applyBorder="1" applyAlignment="1">
      <alignment horizontal="left" vertical="top" wrapText="1"/>
    </xf>
    <xf numFmtId="0" fontId="13" fillId="2" borderId="28" xfId="0" applyNumberFormat="1" applyFont="1" applyFill="1" applyBorder="1" applyAlignment="1">
      <alignment horizontal="left" vertical="top" wrapText="1"/>
    </xf>
    <xf numFmtId="0" fontId="13" fillId="2" borderId="28" xfId="0" applyFont="1" applyFill="1" applyBorder="1" applyAlignment="1">
      <alignment horizontal="center" vertical="top"/>
    </xf>
    <xf numFmtId="0" fontId="13" fillId="2" borderId="1" xfId="0" applyNumberFormat="1" applyFont="1" applyFill="1" applyBorder="1" applyAlignment="1">
      <alignment horizontal="left" vertical="top" wrapText="1"/>
    </xf>
    <xf numFmtId="0" fontId="24" fillId="0" borderId="31" xfId="0" applyFont="1" applyBorder="1" applyAlignment="1">
      <alignment horizontal="left" vertical="top"/>
    </xf>
    <xf numFmtId="0" fontId="13" fillId="0" borderId="2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xf>
    <xf numFmtId="0" fontId="24" fillId="2" borderId="1" xfId="0" applyFont="1" applyFill="1" applyBorder="1" applyAlignment="1">
      <alignment horizontal="center" vertical="top"/>
    </xf>
    <xf numFmtId="0" fontId="13" fillId="0" borderId="1" xfId="0" applyFont="1" applyFill="1" applyBorder="1" applyAlignment="1" applyProtection="1">
      <alignment horizontal="center" vertical="center" wrapText="1"/>
    </xf>
    <xf numFmtId="0" fontId="13" fillId="2" borderId="31" xfId="0" applyNumberFormat="1" applyFont="1" applyFill="1" applyBorder="1" applyAlignment="1">
      <alignment horizontal="left" vertical="top" wrapText="1"/>
    </xf>
    <xf numFmtId="0" fontId="13" fillId="2" borderId="31" xfId="0" applyNumberFormat="1" applyFont="1" applyFill="1" applyBorder="1" applyAlignment="1">
      <alignment horizontal="center" vertical="top" wrapText="1"/>
    </xf>
    <xf numFmtId="0" fontId="13" fillId="2" borderId="19" xfId="0" applyFont="1" applyFill="1" applyBorder="1" applyAlignment="1" applyProtection="1">
      <alignment vertical="top" wrapText="1"/>
    </xf>
    <xf numFmtId="0" fontId="13" fillId="2" borderId="21" xfId="0" applyFont="1" applyFill="1" applyBorder="1" applyAlignment="1" applyProtection="1">
      <alignment vertical="top" wrapText="1"/>
    </xf>
    <xf numFmtId="0" fontId="24" fillId="2" borderId="1" xfId="0" applyFont="1" applyFill="1" applyBorder="1" applyAlignment="1"/>
    <xf numFmtId="0" fontId="24" fillId="3" borderId="0" xfId="0" applyFont="1" applyFill="1" applyAlignment="1">
      <alignment horizontal="left" vertical="center"/>
    </xf>
    <xf numFmtId="0" fontId="24" fillId="3" borderId="25" xfId="0" applyFont="1" applyFill="1" applyBorder="1" applyAlignment="1"/>
    <xf numFmtId="0" fontId="1" fillId="3" borderId="66" xfId="0" applyFont="1" applyFill="1" applyBorder="1" applyAlignment="1" applyProtection="1">
      <alignment horizontal="left" vertical="top" wrapText="1"/>
    </xf>
    <xf numFmtId="9" fontId="13" fillId="3" borderId="15" xfId="0" applyNumberFormat="1" applyFont="1" applyFill="1" applyBorder="1" applyAlignment="1" applyProtection="1">
      <alignment horizontal="center" vertical="center" wrapText="1"/>
    </xf>
    <xf numFmtId="10" fontId="1" fillId="3" borderId="15" xfId="0" applyNumberFormat="1" applyFont="1" applyFill="1" applyBorder="1" applyAlignment="1" applyProtection="1">
      <alignment horizontal="center" vertical="center" wrapText="1"/>
    </xf>
    <xf numFmtId="0" fontId="24" fillId="3" borderId="56" xfId="0" applyFont="1" applyFill="1" applyBorder="1" applyAlignment="1">
      <alignment horizontal="left" vertical="top" wrapText="1"/>
    </xf>
    <xf numFmtId="9" fontId="13" fillId="3" borderId="11" xfId="0" applyNumberFormat="1" applyFont="1" applyFill="1" applyBorder="1" applyAlignment="1" applyProtection="1">
      <alignment horizontal="center" vertical="center" wrapText="1"/>
    </xf>
    <xf numFmtId="9" fontId="1" fillId="3" borderId="1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9" fontId="13" fillId="3" borderId="40" xfId="0" applyNumberFormat="1" applyFont="1" applyFill="1" applyBorder="1" applyAlignment="1" applyProtection="1">
      <alignment horizontal="center" vertical="center" wrapText="1"/>
    </xf>
    <xf numFmtId="9" fontId="1" fillId="3" borderId="60" xfId="0" applyNumberFormat="1" applyFont="1" applyFill="1" applyBorder="1" applyAlignment="1" applyProtection="1">
      <alignment horizontal="center" vertical="center" wrapText="1"/>
    </xf>
    <xf numFmtId="9" fontId="1" fillId="2" borderId="60" xfId="0" applyNumberFormat="1" applyFont="1" applyFill="1" applyBorder="1" applyAlignment="1" applyProtection="1">
      <alignment horizontal="center" vertical="center" wrapText="1"/>
    </xf>
    <xf numFmtId="0" fontId="1" fillId="2" borderId="60" xfId="0" applyFont="1" applyFill="1" applyBorder="1" applyAlignment="1" applyProtection="1">
      <alignment horizontal="center" vertical="center" wrapText="1"/>
    </xf>
    <xf numFmtId="0" fontId="1" fillId="17" borderId="11" xfId="0" applyFont="1" applyFill="1" applyBorder="1" applyAlignment="1" applyProtection="1">
      <alignment vertical="center" wrapText="1"/>
    </xf>
    <xf numFmtId="0" fontId="1" fillId="17" borderId="11" xfId="0" applyFont="1" applyFill="1" applyBorder="1" applyAlignment="1" applyProtection="1">
      <alignment horizontal="left" vertical="center" wrapText="1"/>
    </xf>
    <xf numFmtId="0" fontId="1" fillId="17" borderId="11" xfId="0" applyFont="1" applyFill="1" applyBorder="1" applyAlignment="1" applyProtection="1">
      <alignment horizontal="center" vertical="center" wrapText="1"/>
    </xf>
    <xf numFmtId="0" fontId="1" fillId="3" borderId="22" xfId="0" applyFont="1" applyFill="1" applyBorder="1" applyAlignment="1" applyProtection="1">
      <alignment vertical="center" wrapText="1"/>
    </xf>
    <xf numFmtId="0" fontId="24" fillId="3" borderId="40" xfId="0" applyFont="1" applyFill="1" applyBorder="1" applyAlignment="1">
      <alignment horizontal="left" vertical="top" wrapText="1"/>
    </xf>
    <xf numFmtId="0" fontId="24" fillId="3" borderId="40" xfId="0" applyFont="1" applyFill="1" applyBorder="1" applyAlignment="1">
      <alignment horizontal="center" vertical="center" wrapText="1"/>
    </xf>
    <xf numFmtId="0" fontId="24" fillId="3" borderId="57" xfId="0" applyFont="1" applyFill="1" applyBorder="1" applyAlignment="1">
      <alignment horizontal="left" vertical="top" wrapText="1"/>
    </xf>
    <xf numFmtId="0" fontId="24" fillId="3" borderId="57" xfId="0" applyFont="1" applyFill="1" applyBorder="1" applyAlignment="1">
      <alignment horizontal="center" vertical="center" wrapText="1"/>
    </xf>
    <xf numFmtId="0" fontId="24" fillId="3" borderId="60" xfId="0" applyFont="1" applyFill="1" applyBorder="1" applyAlignment="1">
      <alignment horizontal="left" vertical="top" wrapText="1"/>
    </xf>
    <xf numFmtId="0" fontId="24" fillId="3" borderId="60" xfId="0" applyFont="1" applyFill="1" applyBorder="1" applyAlignment="1">
      <alignment horizontal="center" vertical="center" wrapText="1"/>
    </xf>
    <xf numFmtId="0" fontId="1" fillId="3" borderId="40" xfId="0" applyFont="1" applyFill="1" applyBorder="1" applyAlignment="1" applyProtection="1">
      <alignment horizontal="center" vertical="center" wrapText="1"/>
    </xf>
    <xf numFmtId="9" fontId="24" fillId="3" borderId="40" xfId="0" applyNumberFormat="1" applyFont="1" applyFill="1" applyBorder="1" applyAlignment="1">
      <alignment horizontal="center" vertical="center" wrapText="1"/>
    </xf>
    <xf numFmtId="0" fontId="1" fillId="3" borderId="57" xfId="0" applyFont="1" applyFill="1" applyBorder="1" applyAlignment="1" applyProtection="1">
      <alignment horizontal="center" vertical="center" wrapText="1"/>
    </xf>
    <xf numFmtId="0" fontId="1" fillId="3" borderId="60" xfId="0" applyFont="1" applyFill="1" applyBorder="1" applyAlignment="1" applyProtection="1">
      <alignment horizontal="center" vertical="center" wrapText="1"/>
    </xf>
    <xf numFmtId="0" fontId="1" fillId="3" borderId="11" xfId="0" applyFont="1" applyFill="1" applyBorder="1" applyAlignment="1" applyProtection="1">
      <alignment horizontal="left" vertical="top" wrapText="1"/>
    </xf>
    <xf numFmtId="0" fontId="1" fillId="3" borderId="11" xfId="0" applyFont="1" applyFill="1" applyBorder="1" applyAlignment="1" applyProtection="1">
      <alignment horizontal="center" vertical="center" wrapText="1"/>
    </xf>
    <xf numFmtId="0" fontId="24" fillId="3" borderId="11" xfId="0" applyFont="1" applyFill="1" applyBorder="1" applyAlignment="1">
      <alignment horizontal="center" vertical="center"/>
    </xf>
    <xf numFmtId="0" fontId="1" fillId="2" borderId="11" xfId="0" applyFont="1" applyFill="1" applyBorder="1" applyAlignment="1" applyProtection="1">
      <alignment horizontal="left" vertical="top" wrapText="1"/>
    </xf>
    <xf numFmtId="9" fontId="1" fillId="2" borderId="11" xfId="6" applyFont="1" applyFill="1" applyBorder="1" applyAlignment="1" applyProtection="1">
      <alignment horizontal="center" vertical="center" wrapText="1"/>
    </xf>
    <xf numFmtId="9" fontId="24" fillId="0" borderId="11" xfId="6" applyFont="1" applyBorder="1" applyAlignment="1">
      <alignment horizontal="center" vertical="center"/>
    </xf>
    <xf numFmtId="0" fontId="1" fillId="2" borderId="40" xfId="0" applyFont="1" applyFill="1" applyBorder="1" applyAlignment="1" applyProtection="1">
      <alignment horizontal="left" vertical="top" wrapText="1"/>
    </xf>
    <xf numFmtId="9" fontId="1" fillId="2" borderId="40" xfId="0" applyNumberFormat="1" applyFont="1" applyFill="1" applyBorder="1" applyAlignment="1" applyProtection="1">
      <alignment horizontal="center" vertical="center" wrapText="1"/>
    </xf>
    <xf numFmtId="9" fontId="24" fillId="0" borderId="40" xfId="0" applyNumberFormat="1" applyFont="1" applyBorder="1" applyAlignment="1">
      <alignment horizontal="center" vertical="center"/>
    </xf>
    <xf numFmtId="0" fontId="1" fillId="3" borderId="40" xfId="0" applyFont="1" applyFill="1" applyBorder="1" applyAlignment="1" applyProtection="1">
      <alignment horizontal="center" vertical="top" wrapText="1"/>
    </xf>
    <xf numFmtId="0" fontId="1" fillId="3" borderId="60" xfId="0" applyFont="1" applyFill="1" applyBorder="1" applyAlignment="1" applyProtection="1">
      <alignment horizontal="center" vertical="top" wrapText="1"/>
    </xf>
    <xf numFmtId="0" fontId="13" fillId="3" borderId="40" xfId="0" applyFont="1" applyFill="1" applyBorder="1" applyAlignment="1" applyProtection="1">
      <alignment horizontal="center" vertical="center" wrapText="1"/>
    </xf>
    <xf numFmtId="0" fontId="13" fillId="3" borderId="60"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 fillId="2" borderId="40" xfId="0" applyFont="1" applyFill="1" applyBorder="1" applyAlignment="1" applyProtection="1">
      <alignment horizontal="center" vertical="center" wrapText="1"/>
    </xf>
    <xf numFmtId="0" fontId="24" fillId="2" borderId="40" xfId="0" applyFont="1" applyFill="1" applyBorder="1" applyAlignment="1">
      <alignment horizontal="center" vertical="center"/>
    </xf>
    <xf numFmtId="0" fontId="13" fillId="2" borderId="29" xfId="0" applyFont="1" applyFill="1" applyBorder="1" applyAlignment="1" applyProtection="1">
      <alignment horizontal="center" vertical="center" wrapText="1"/>
    </xf>
    <xf numFmtId="0" fontId="1" fillId="2" borderId="57" xfId="0" applyFont="1" applyFill="1" applyBorder="1" applyAlignment="1" applyProtection="1">
      <alignment horizontal="center" vertical="center" wrapText="1"/>
    </xf>
    <xf numFmtId="0" fontId="24" fillId="0" borderId="16" xfId="0" applyFont="1" applyBorder="1" applyAlignment="1">
      <alignment vertical="top" wrapText="1"/>
    </xf>
    <xf numFmtId="0" fontId="24" fillId="0" borderId="27" xfId="0" applyFont="1" applyBorder="1" applyAlignment="1">
      <alignment vertical="top" wrapText="1"/>
    </xf>
    <xf numFmtId="0" fontId="24" fillId="0" borderId="28" xfId="0" applyFont="1" applyBorder="1" applyAlignment="1">
      <alignment vertical="top" wrapText="1"/>
    </xf>
    <xf numFmtId="0" fontId="24" fillId="3" borderId="0" xfId="0" applyFont="1" applyFill="1" applyBorder="1"/>
    <xf numFmtId="0" fontId="24" fillId="0" borderId="27" xfId="0" applyFont="1" applyFill="1" applyBorder="1" applyAlignment="1">
      <alignment vertical="top" wrapText="1"/>
    </xf>
    <xf numFmtId="0" fontId="24" fillId="0" borderId="16" xfId="0" applyFont="1" applyFill="1" applyBorder="1" applyAlignment="1">
      <alignment vertical="top" wrapText="1"/>
    </xf>
    <xf numFmtId="0" fontId="24" fillId="0" borderId="28" xfId="0" applyFont="1" applyFill="1" applyBorder="1" applyAlignment="1">
      <alignment vertical="top" wrapText="1"/>
    </xf>
    <xf numFmtId="0" fontId="58" fillId="12" borderId="11" xfId="4" applyFont="1" applyFill="1" applyBorder="1" applyAlignment="1" applyProtection="1">
      <alignment horizontal="center" vertical="center"/>
      <protection locked="0"/>
    </xf>
    <xf numFmtId="0" fontId="13" fillId="2" borderId="22" xfId="0" applyFont="1" applyFill="1" applyBorder="1" applyAlignment="1" applyProtection="1">
      <alignment horizontal="left" vertical="top" wrapText="1"/>
    </xf>
    <xf numFmtId="0" fontId="13" fillId="2" borderId="0" xfId="0" applyFont="1" applyFill="1" applyBorder="1" applyAlignment="1" applyProtection="1">
      <alignment horizontal="left" vertical="top" wrapText="1"/>
    </xf>
    <xf numFmtId="0" fontId="13" fillId="2" borderId="23" xfId="0" applyFont="1" applyFill="1" applyBorder="1" applyAlignment="1" applyProtection="1">
      <alignment horizontal="left" vertical="top" wrapText="1"/>
    </xf>
    <xf numFmtId="0" fontId="13" fillId="2" borderId="23" xfId="0" applyFont="1" applyFill="1" applyBorder="1" applyAlignment="1">
      <alignment horizontal="center" vertical="top"/>
    </xf>
    <xf numFmtId="0" fontId="14" fillId="2" borderId="1" xfId="0" applyFont="1" applyFill="1" applyBorder="1" applyAlignment="1" applyProtection="1">
      <alignment horizontal="center"/>
    </xf>
    <xf numFmtId="43" fontId="13" fillId="14" borderId="27" xfId="5" applyFont="1" applyFill="1" applyBorder="1" applyAlignment="1" applyProtection="1">
      <alignment horizontal="right" vertical="top" wrapText="1"/>
    </xf>
    <xf numFmtId="43" fontId="13" fillId="14" borderId="28" xfId="5" applyFont="1" applyFill="1" applyBorder="1" applyAlignment="1" applyProtection="1">
      <alignment horizontal="right" vertical="top" wrapText="1"/>
    </xf>
    <xf numFmtId="43" fontId="3" fillId="14" borderId="23" xfId="5" applyFont="1" applyFill="1" applyBorder="1" applyAlignment="1" applyProtection="1">
      <alignment horizontal="right" vertical="top" wrapText="1"/>
    </xf>
    <xf numFmtId="43" fontId="13" fillId="14" borderId="23" xfId="5" applyFont="1" applyFill="1" applyBorder="1" applyAlignment="1" applyProtection="1">
      <alignment horizontal="right" vertical="top" wrapText="1"/>
    </xf>
    <xf numFmtId="43" fontId="13" fillId="14" borderId="26" xfId="5" applyFont="1" applyFill="1" applyBorder="1" applyAlignment="1" applyProtection="1">
      <alignment horizontal="right" vertical="top" wrapText="1"/>
    </xf>
    <xf numFmtId="43" fontId="3" fillId="14" borderId="16" xfId="5" applyFont="1" applyFill="1" applyBorder="1" applyAlignment="1" applyProtection="1">
      <alignment horizontal="right" vertical="top" wrapText="1"/>
    </xf>
    <xf numFmtId="43" fontId="3" fillId="14" borderId="27" xfId="5" applyFont="1" applyFill="1" applyBorder="1" applyAlignment="1" applyProtection="1">
      <alignment horizontal="right" vertical="top" wrapText="1"/>
    </xf>
    <xf numFmtId="43" fontId="3" fillId="14" borderId="28" xfId="5" applyFont="1" applyFill="1" applyBorder="1" applyAlignment="1" applyProtection="1">
      <alignment horizontal="right" vertical="top" wrapText="1"/>
    </xf>
    <xf numFmtId="43" fontId="3" fillId="14" borderId="21" xfId="5" applyFont="1" applyFill="1" applyBorder="1" applyAlignment="1" applyProtection="1">
      <alignment horizontal="right" vertical="top" wrapText="1"/>
    </xf>
    <xf numFmtId="43" fontId="3" fillId="14" borderId="26" xfId="5" applyFont="1" applyFill="1" applyBorder="1" applyAlignment="1" applyProtection="1">
      <alignment horizontal="right" vertical="top" wrapText="1"/>
    </xf>
    <xf numFmtId="43" fontId="3" fillId="14" borderId="1" xfId="5" applyFont="1" applyFill="1" applyBorder="1" applyAlignment="1" applyProtection="1">
      <alignment horizontal="right" vertical="top" wrapText="1"/>
    </xf>
    <xf numFmtId="43" fontId="3" fillId="14" borderId="2" xfId="5" applyFont="1" applyFill="1" applyBorder="1" applyAlignment="1" applyProtection="1">
      <alignment horizontal="right" vertical="top" wrapText="1"/>
    </xf>
    <xf numFmtId="43" fontId="3" fillId="0" borderId="3" xfId="5" applyFont="1" applyFill="1" applyBorder="1" applyAlignment="1" applyProtection="1">
      <alignment horizontal="right" vertical="top" wrapText="1"/>
    </xf>
    <xf numFmtId="43" fontId="3" fillId="14" borderId="4" xfId="5" applyFont="1" applyFill="1" applyBorder="1" applyAlignment="1" applyProtection="1">
      <alignment horizontal="right" vertical="top" wrapText="1"/>
    </xf>
    <xf numFmtId="43" fontId="3" fillId="0" borderId="21" xfId="5" applyFont="1" applyFill="1" applyBorder="1" applyAlignment="1" applyProtection="1">
      <alignment horizontal="right" vertical="top" wrapText="1"/>
    </xf>
    <xf numFmtId="43" fontId="3" fillId="14" borderId="31" xfId="5" applyFont="1" applyFill="1" applyBorder="1" applyAlignment="1" applyProtection="1">
      <alignment horizontal="right" vertical="top" wrapText="1"/>
    </xf>
    <xf numFmtId="43" fontId="3" fillId="0" borderId="33" xfId="5" applyFont="1" applyFill="1" applyBorder="1" applyAlignment="1" applyProtection="1">
      <alignment horizontal="right" vertical="top" wrapText="1"/>
    </xf>
    <xf numFmtId="43" fontId="3" fillId="14" borderId="53" xfId="5" applyFont="1" applyFill="1" applyBorder="1" applyAlignment="1" applyProtection="1">
      <alignment horizontal="right" vertical="top" wrapText="1"/>
    </xf>
    <xf numFmtId="43" fontId="3" fillId="14" borderId="50" xfId="5" applyFont="1" applyFill="1" applyBorder="1" applyAlignment="1" applyProtection="1">
      <alignment horizontal="right" vertical="top" wrapText="1"/>
    </xf>
    <xf numFmtId="43" fontId="3" fillId="14" borderId="47" xfId="5" applyFont="1" applyFill="1" applyBorder="1" applyAlignment="1" applyProtection="1">
      <alignment horizontal="right" vertical="top" wrapText="1"/>
    </xf>
    <xf numFmtId="43" fontId="57" fillId="0" borderId="23" xfId="5" applyFont="1" applyFill="1" applyBorder="1" applyAlignment="1" applyProtection="1">
      <alignment horizontal="right" vertical="top" wrapText="1"/>
    </xf>
    <xf numFmtId="43" fontId="3" fillId="14" borderId="15" xfId="5" applyFont="1" applyFill="1" applyBorder="1" applyAlignment="1" applyProtection="1">
      <alignment horizontal="right" vertical="top" wrapText="1"/>
    </xf>
    <xf numFmtId="43" fontId="30" fillId="0" borderId="15" xfId="5" applyFont="1" applyFill="1" applyBorder="1" applyAlignment="1">
      <alignment horizontal="right"/>
    </xf>
    <xf numFmtId="43" fontId="53" fillId="0" borderId="28" xfId="5" applyFont="1" applyFill="1" applyBorder="1" applyAlignment="1">
      <alignment horizontal="right"/>
    </xf>
    <xf numFmtId="43" fontId="30" fillId="0" borderId="1" xfId="5" applyFont="1" applyFill="1" applyBorder="1" applyAlignment="1">
      <alignment horizontal="right"/>
    </xf>
    <xf numFmtId="43" fontId="3" fillId="14" borderId="3" xfId="5" applyFont="1" applyFill="1" applyBorder="1" applyAlignment="1" applyProtection="1">
      <alignment horizontal="right" vertical="top" wrapText="1"/>
    </xf>
    <xf numFmtId="43" fontId="3" fillId="14" borderId="1" xfId="5" applyFont="1" applyFill="1" applyBorder="1" applyAlignment="1" applyProtection="1">
      <alignment horizontal="right" wrapText="1"/>
    </xf>
    <xf numFmtId="43" fontId="3" fillId="2" borderId="1" xfId="5" applyFont="1" applyFill="1" applyBorder="1" applyAlignment="1" applyProtection="1">
      <alignment horizontal="right" wrapText="1"/>
    </xf>
    <xf numFmtId="43" fontId="3" fillId="14" borderId="1" xfId="5" applyFont="1" applyFill="1" applyBorder="1" applyAlignment="1" applyProtection="1">
      <alignment horizontal="center" vertical="top" wrapText="1"/>
    </xf>
    <xf numFmtId="43" fontId="3" fillId="14" borderId="9" xfId="5" applyFont="1" applyFill="1" applyBorder="1" applyAlignment="1" applyProtection="1">
      <alignment horizontal="right" vertical="top" wrapText="1"/>
    </xf>
    <xf numFmtId="43" fontId="3" fillId="14" borderId="7" xfId="5" applyFont="1" applyFill="1" applyBorder="1" applyAlignment="1" applyProtection="1">
      <alignment horizontal="right" vertical="top" wrapText="1"/>
    </xf>
    <xf numFmtId="43" fontId="3" fillId="14" borderId="14" xfId="5" applyFont="1" applyFill="1" applyBorder="1" applyAlignment="1" applyProtection="1">
      <alignment horizontal="right" vertical="top" wrapText="1"/>
    </xf>
    <xf numFmtId="43" fontId="3" fillId="14" borderId="37" xfId="5" applyFont="1" applyFill="1" applyBorder="1" applyAlignment="1" applyProtection="1">
      <alignment horizontal="right" vertical="top" wrapText="1"/>
    </xf>
    <xf numFmtId="43" fontId="3" fillId="14" borderId="64" xfId="5" applyFont="1" applyFill="1" applyBorder="1" applyAlignment="1" applyProtection="1">
      <alignment horizontal="right" vertical="top" wrapText="1"/>
    </xf>
    <xf numFmtId="43" fontId="3" fillId="0" borderId="1" xfId="5" applyFont="1" applyFill="1" applyBorder="1" applyAlignment="1" applyProtection="1">
      <alignment horizontal="right" vertical="top" wrapText="1"/>
    </xf>
    <xf numFmtId="43" fontId="3" fillId="0" borderId="49" xfId="5" applyFont="1" applyFill="1" applyBorder="1" applyAlignment="1" applyProtection="1">
      <alignment horizontal="right" vertical="top" wrapText="1"/>
    </xf>
    <xf numFmtId="43" fontId="3" fillId="0" borderId="52" xfId="5" applyFont="1" applyFill="1" applyBorder="1" applyAlignment="1" applyProtection="1">
      <alignment horizontal="right" vertical="top" wrapText="1"/>
    </xf>
    <xf numFmtId="43" fontId="3" fillId="0" borderId="46" xfId="5" applyFont="1" applyFill="1" applyBorder="1" applyAlignment="1" applyProtection="1">
      <alignment horizontal="right" vertical="top" wrapText="1"/>
    </xf>
    <xf numFmtId="43" fontId="3" fillId="0" borderId="50" xfId="5" applyFont="1" applyFill="1" applyBorder="1" applyAlignment="1" applyProtection="1">
      <alignment horizontal="right" vertical="top" wrapText="1"/>
    </xf>
    <xf numFmtId="43" fontId="3" fillId="0" borderId="26" xfId="5" applyFont="1" applyFill="1" applyBorder="1" applyAlignment="1" applyProtection="1">
      <alignment horizontal="right" vertical="top" wrapText="1"/>
    </xf>
    <xf numFmtId="43" fontId="3" fillId="0" borderId="0" xfId="5" applyFont="1" applyFill="1" applyBorder="1" applyAlignment="1" applyProtection="1">
      <alignment horizontal="right" vertical="top" wrapText="1"/>
    </xf>
    <xf numFmtId="43" fontId="3" fillId="0" borderId="66" xfId="5" applyFont="1" applyFill="1" applyBorder="1" applyAlignment="1" applyProtection="1">
      <alignment horizontal="right" vertical="top" wrapText="1"/>
    </xf>
    <xf numFmtId="43" fontId="3" fillId="0" borderId="53" xfId="5" applyFont="1" applyFill="1" applyBorder="1" applyAlignment="1" applyProtection="1">
      <alignment horizontal="right" vertical="top" wrapText="1"/>
    </xf>
    <xf numFmtId="43" fontId="3" fillId="0" borderId="47" xfId="5" applyFont="1" applyFill="1" applyBorder="1" applyAlignment="1" applyProtection="1">
      <alignment horizontal="right" vertical="top" wrapText="1"/>
    </xf>
    <xf numFmtId="43" fontId="3" fillId="0" borderId="67" xfId="5" applyFont="1" applyFill="1" applyBorder="1" applyAlignment="1" applyProtection="1">
      <alignment horizontal="right" vertical="top" wrapText="1"/>
    </xf>
    <xf numFmtId="43" fontId="3" fillId="0" borderId="4" xfId="5" applyFont="1" applyFill="1" applyBorder="1" applyAlignment="1" applyProtection="1">
      <alignment horizontal="right" vertical="top" wrapText="1"/>
    </xf>
    <xf numFmtId="43" fontId="3" fillId="0" borderId="2" xfId="5" applyFont="1" applyFill="1" applyBorder="1" applyAlignment="1" applyProtection="1">
      <alignment horizontal="right" vertical="top" wrapText="1"/>
    </xf>
    <xf numFmtId="43" fontId="3" fillId="0" borderId="15" xfId="5" applyFont="1" applyFill="1" applyBorder="1" applyAlignment="1" applyProtection="1">
      <alignment horizontal="right" vertical="top" wrapText="1"/>
    </xf>
    <xf numFmtId="43" fontId="3" fillId="0" borderId="27" xfId="5" applyFont="1" applyFill="1" applyBorder="1" applyAlignment="1" applyProtection="1">
      <alignment horizontal="right" vertical="top" wrapText="1"/>
    </xf>
    <xf numFmtId="43" fontId="3" fillId="0" borderId="28" xfId="5" applyFont="1" applyFill="1" applyBorder="1" applyAlignment="1" applyProtection="1">
      <alignment horizontal="right" vertical="top" wrapText="1"/>
    </xf>
    <xf numFmtId="43" fontId="55" fillId="0" borderId="15" xfId="5" applyFont="1" applyFill="1" applyBorder="1" applyAlignment="1">
      <alignment horizontal="right" vertical="top" wrapText="1"/>
    </xf>
    <xf numFmtId="43" fontId="3" fillId="0" borderId="23" xfId="5" applyFont="1" applyFill="1" applyBorder="1" applyAlignment="1" applyProtection="1">
      <alignment horizontal="right" vertical="top" wrapText="1"/>
    </xf>
    <xf numFmtId="43" fontId="30" fillId="0" borderId="16" xfId="5" applyFont="1" applyFill="1" applyBorder="1" applyAlignment="1">
      <alignment horizontal="right"/>
    </xf>
    <xf numFmtId="43" fontId="30" fillId="0" borderId="4" xfId="5" applyFont="1" applyFill="1" applyBorder="1" applyAlignment="1">
      <alignment horizontal="right"/>
    </xf>
    <xf numFmtId="43" fontId="30" fillId="0" borderId="31" xfId="5" applyFont="1" applyFill="1" applyBorder="1" applyAlignment="1">
      <alignment horizontal="right"/>
    </xf>
    <xf numFmtId="43" fontId="55" fillId="0" borderId="1" xfId="5" applyFont="1" applyFill="1" applyBorder="1" applyAlignment="1">
      <alignment horizontal="right" vertical="top" wrapText="1"/>
    </xf>
    <xf numFmtId="43" fontId="55" fillId="0" borderId="50" xfId="5" applyFont="1" applyFill="1" applyBorder="1" applyAlignment="1">
      <alignment horizontal="right" vertical="top" wrapText="1"/>
    </xf>
    <xf numFmtId="43" fontId="55" fillId="0" borderId="66" xfId="5" applyFont="1" applyFill="1" applyBorder="1" applyAlignment="1">
      <alignment horizontal="right" vertical="top" wrapText="1"/>
    </xf>
    <xf numFmtId="43" fontId="55" fillId="0" borderId="53" xfId="5" applyFont="1" applyFill="1" applyBorder="1" applyAlignment="1">
      <alignment horizontal="right" vertical="top" wrapText="1"/>
    </xf>
    <xf numFmtId="43" fontId="55" fillId="0" borderId="3" xfId="5" applyFont="1" applyFill="1" applyBorder="1" applyAlignment="1">
      <alignment horizontal="right" vertical="top" wrapText="1"/>
    </xf>
    <xf numFmtId="43" fontId="3" fillId="14" borderId="43" xfId="5" applyFont="1" applyFill="1" applyBorder="1" applyAlignment="1" applyProtection="1">
      <alignment horizontal="right" vertical="top" wrapText="1"/>
    </xf>
    <xf numFmtId="43" fontId="3" fillId="2" borderId="43" xfId="5" applyFont="1" applyFill="1" applyBorder="1" applyAlignment="1" applyProtection="1">
      <alignment horizontal="right" vertical="top" wrapText="1"/>
    </xf>
    <xf numFmtId="4" fontId="14" fillId="18" borderId="11" xfId="0" applyNumberFormat="1" applyFont="1" applyFill="1" applyBorder="1" applyAlignment="1" applyProtection="1">
      <alignment horizontal="right" wrapText="1"/>
    </xf>
    <xf numFmtId="4" fontId="14" fillId="19" borderId="11" xfId="0" applyNumberFormat="1" applyFont="1" applyFill="1" applyBorder="1" applyAlignment="1" applyProtection="1">
      <alignment horizontal="right" wrapText="1"/>
    </xf>
    <xf numFmtId="4" fontId="14" fillId="19" borderId="11" xfId="0" applyNumberFormat="1" applyFont="1" applyFill="1" applyBorder="1" applyAlignment="1" applyProtection="1">
      <alignment horizontal="right" vertical="top" wrapText="1"/>
    </xf>
    <xf numFmtId="0" fontId="1" fillId="3" borderId="23" xfId="0" applyFont="1" applyFill="1" applyBorder="1" applyAlignment="1" applyProtection="1">
      <alignment vertical="center"/>
    </xf>
    <xf numFmtId="3" fontId="24" fillId="0" borderId="0" xfId="0" applyNumberFormat="1" applyFont="1" applyBorder="1" applyAlignment="1">
      <alignment horizontal="center" vertical="center"/>
    </xf>
    <xf numFmtId="0" fontId="1" fillId="3" borderId="22" xfId="0" applyFont="1" applyFill="1" applyBorder="1" applyAlignment="1" applyProtection="1">
      <alignment vertical="center"/>
    </xf>
    <xf numFmtId="0" fontId="0" fillId="3" borderId="24" xfId="0" applyFill="1" applyBorder="1"/>
    <xf numFmtId="0" fontId="0" fillId="3" borderId="25" xfId="0" applyFill="1" applyBorder="1"/>
    <xf numFmtId="0" fontId="0" fillId="3" borderId="26" xfId="0" applyFill="1" applyBorder="1"/>
    <xf numFmtId="3" fontId="24" fillId="2" borderId="60" xfId="0" applyNumberFormat="1" applyFont="1" applyFill="1" applyBorder="1" applyAlignment="1">
      <alignment horizontal="center" vertical="center"/>
    </xf>
    <xf numFmtId="0" fontId="1" fillId="3" borderId="69" xfId="0" applyFont="1" applyFill="1" applyBorder="1" applyAlignment="1" applyProtection="1">
      <alignment vertical="center" wrapText="1"/>
    </xf>
    <xf numFmtId="0" fontId="0" fillId="3" borderId="69" xfId="0" applyFill="1" applyBorder="1"/>
    <xf numFmtId="0" fontId="0" fillId="3" borderId="75" xfId="0" applyFill="1" applyBorder="1"/>
    <xf numFmtId="0" fontId="30" fillId="0" borderId="2" xfId="0" applyFont="1" applyFill="1" applyBorder="1" applyAlignment="1">
      <alignment vertical="top" wrapText="1"/>
    </xf>
    <xf numFmtId="0" fontId="30" fillId="0" borderId="4" xfId="0" applyFont="1" applyFill="1" applyBorder="1" applyAlignment="1">
      <alignment vertical="top" wrapText="1"/>
    </xf>
    <xf numFmtId="0" fontId="2"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3" fillId="2" borderId="43" xfId="0" applyFont="1" applyFill="1" applyBorder="1" applyAlignment="1" applyProtection="1">
      <alignment horizontal="left" vertical="top" wrapText="1"/>
    </xf>
    <xf numFmtId="0" fontId="24" fillId="0" borderId="19" xfId="0" applyFont="1" applyBorder="1" applyAlignment="1">
      <alignment horizontal="left" vertical="top" wrapText="1"/>
    </xf>
    <xf numFmtId="0" fontId="13" fillId="2" borderId="19"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 fillId="2" borderId="43" xfId="0" applyFont="1" applyFill="1" applyBorder="1" applyAlignment="1" applyProtection="1">
      <alignment horizontal="left" vertical="top" wrapText="1"/>
    </xf>
    <xf numFmtId="0" fontId="13" fillId="2" borderId="24" xfId="0" applyFont="1" applyFill="1" applyBorder="1" applyAlignment="1" applyProtection="1">
      <alignment horizontal="left" vertical="top" wrapText="1"/>
    </xf>
    <xf numFmtId="0" fontId="13" fillId="0" borderId="19" xfId="0" applyFont="1" applyFill="1" applyBorder="1" applyAlignment="1" applyProtection="1">
      <alignment horizontal="left" vertical="top" wrapText="1"/>
    </xf>
    <xf numFmtId="0" fontId="13" fillId="0" borderId="24"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13" fillId="0" borderId="28"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24" fillId="0" borderId="16" xfId="0" applyFont="1" applyBorder="1" applyAlignment="1">
      <alignment horizontal="left" vertical="top" wrapText="1"/>
    </xf>
    <xf numFmtId="0" fontId="13" fillId="2" borderId="22" xfId="0" applyFont="1" applyFill="1" applyBorder="1" applyAlignment="1" applyProtection="1">
      <alignment horizontal="left" vertical="top" wrapText="1"/>
    </xf>
    <xf numFmtId="0" fontId="13" fillId="2" borderId="0" xfId="0" applyFont="1" applyFill="1" applyBorder="1" applyAlignment="1" applyProtection="1">
      <alignment horizontal="left" vertical="top" wrapText="1"/>
    </xf>
    <xf numFmtId="0" fontId="13" fillId="2" borderId="23" xfId="0" applyFont="1" applyFill="1" applyBorder="1" applyAlignment="1" applyProtection="1">
      <alignment horizontal="left" vertical="top" wrapText="1"/>
    </xf>
    <xf numFmtId="0" fontId="13" fillId="2" borderId="27" xfId="0" applyFont="1" applyFill="1" applyBorder="1" applyAlignment="1">
      <alignment horizontal="center" vertical="top"/>
    </xf>
    <xf numFmtId="0" fontId="13" fillId="2" borderId="23" xfId="0" applyFont="1" applyFill="1" applyBorder="1" applyAlignment="1">
      <alignment horizontal="center" vertical="top"/>
    </xf>
    <xf numFmtId="43" fontId="24" fillId="0" borderId="0" xfId="5" applyFont="1"/>
    <xf numFmtId="0" fontId="24" fillId="0" borderId="0" xfId="0" applyFont="1" applyAlignment="1">
      <alignment horizontal="right"/>
    </xf>
    <xf numFmtId="43" fontId="24" fillId="3" borderId="20" xfId="5" applyFont="1" applyFill="1" applyBorder="1"/>
    <xf numFmtId="0" fontId="24" fillId="3" borderId="20" xfId="0" applyFont="1" applyFill="1" applyBorder="1" applyAlignment="1">
      <alignment horizontal="right"/>
    </xf>
    <xf numFmtId="0" fontId="1" fillId="3" borderId="0" xfId="0" applyFont="1" applyFill="1" applyBorder="1" applyAlignment="1" applyProtection="1">
      <alignment horizontal="right" vertical="top" wrapText="1"/>
    </xf>
    <xf numFmtId="43" fontId="9" fillId="3" borderId="0" xfId="5" applyFont="1" applyFill="1" applyBorder="1" applyAlignment="1" applyProtection="1">
      <alignment horizontal="center"/>
    </xf>
    <xf numFmtId="43" fontId="1" fillId="3" borderId="0" xfId="5" applyFont="1" applyFill="1" applyBorder="1" applyAlignment="1" applyProtection="1">
      <alignment vertical="top" wrapText="1"/>
    </xf>
    <xf numFmtId="43" fontId="4" fillId="3" borderId="0" xfId="5" applyFont="1" applyFill="1" applyBorder="1" applyAlignment="1" applyProtection="1">
      <alignment horizontal="center" vertical="center" wrapText="1"/>
    </xf>
    <xf numFmtId="43" fontId="2" fillId="2" borderId="39" xfId="5" applyFont="1" applyFill="1" applyBorder="1" applyAlignment="1" applyProtection="1">
      <alignment horizontal="center" vertical="center" wrapText="1"/>
    </xf>
    <xf numFmtId="4" fontId="1" fillId="3" borderId="0" xfId="0" applyNumberFormat="1" applyFont="1" applyFill="1" applyBorder="1" applyAlignment="1" applyProtection="1">
      <alignment horizontal="right" vertical="top" wrapText="1"/>
    </xf>
    <xf numFmtId="43" fontId="1" fillId="2" borderId="18" xfId="5" applyFont="1" applyFill="1" applyBorder="1" applyAlignment="1" applyProtection="1">
      <alignment horizontal="right" vertical="top" wrapText="1"/>
    </xf>
    <xf numFmtId="43" fontId="13" fillId="2" borderId="18" xfId="5" applyFont="1" applyFill="1" applyBorder="1" applyAlignment="1" applyProtection="1">
      <alignment horizontal="right" vertical="top" wrapText="1"/>
    </xf>
    <xf numFmtId="43" fontId="13" fillId="2" borderId="39" xfId="5" applyFont="1" applyFill="1" applyBorder="1" applyAlignment="1" applyProtection="1">
      <alignment horizontal="right" vertical="top" wrapText="1"/>
    </xf>
    <xf numFmtId="43" fontId="13" fillId="2" borderId="64" xfId="5" applyFont="1" applyFill="1" applyBorder="1" applyAlignment="1" applyProtection="1">
      <alignment horizontal="right" vertical="top" wrapText="1"/>
    </xf>
    <xf numFmtId="0" fontId="13" fillId="2" borderId="19" xfId="0" applyFont="1" applyFill="1" applyBorder="1" applyAlignment="1" applyProtection="1">
      <alignment horizontal="left" vertical="top"/>
    </xf>
    <xf numFmtId="43" fontId="13" fillId="2" borderId="18" xfId="5" applyFont="1" applyFill="1" applyBorder="1" applyAlignment="1" applyProtection="1">
      <alignment horizontal="right" vertical="top"/>
    </xf>
    <xf numFmtId="43" fontId="24" fillId="0" borderId="0" xfId="0" applyNumberFormat="1" applyFont="1"/>
    <xf numFmtId="43" fontId="13" fillId="0" borderId="39" xfId="5" applyFont="1" applyFill="1" applyBorder="1" applyAlignment="1" applyProtection="1">
      <alignment horizontal="right" vertical="top" wrapText="1"/>
    </xf>
    <xf numFmtId="43" fontId="13" fillId="0" borderId="65" xfId="5" applyFont="1" applyFill="1" applyBorder="1" applyAlignment="1" applyProtection="1">
      <alignment horizontal="right" vertical="top" wrapText="1"/>
    </xf>
    <xf numFmtId="43" fontId="13" fillId="0" borderId="64" xfId="5" applyFont="1" applyFill="1" applyBorder="1" applyAlignment="1" applyProtection="1">
      <alignment horizontal="right" vertical="top" wrapText="1"/>
    </xf>
    <xf numFmtId="43" fontId="13" fillId="0" borderId="18" xfId="5" applyFont="1" applyFill="1" applyBorder="1" applyAlignment="1" applyProtection="1">
      <alignment horizontal="right" vertical="top" wrapText="1"/>
    </xf>
    <xf numFmtId="43" fontId="24" fillId="0" borderId="39" xfId="5" applyFont="1" applyBorder="1" applyAlignment="1">
      <alignment horizontal="right" vertical="top" wrapText="1"/>
    </xf>
    <xf numFmtId="43" fontId="14" fillId="17" borderId="31" xfId="5" applyFont="1" applyFill="1" applyBorder="1" applyAlignment="1" applyProtection="1">
      <alignment horizontal="right" vertical="top" wrapText="1"/>
    </xf>
    <xf numFmtId="43" fontId="1" fillId="2" borderId="44" xfId="5" applyFont="1" applyFill="1" applyBorder="1" applyAlignment="1" applyProtection="1">
      <alignment horizontal="right" vertical="top" wrapText="1"/>
    </xf>
    <xf numFmtId="43" fontId="1" fillId="2" borderId="7" xfId="5" applyFont="1" applyFill="1" applyBorder="1" applyAlignment="1" applyProtection="1">
      <alignment horizontal="right" vertical="top" wrapText="1"/>
    </xf>
    <xf numFmtId="0" fontId="2" fillId="17" borderId="32" xfId="0" applyFont="1" applyFill="1" applyBorder="1" applyAlignment="1" applyProtection="1">
      <alignment horizontal="right" vertical="center" wrapText="1"/>
    </xf>
    <xf numFmtId="0" fontId="14" fillId="17" borderId="43" xfId="0" applyFont="1" applyFill="1" applyBorder="1" applyAlignment="1" applyProtection="1">
      <alignment horizontal="left" vertical="top" wrapText="1"/>
    </xf>
    <xf numFmtId="43" fontId="13" fillId="2" borderId="1" xfId="5" applyFont="1" applyFill="1" applyBorder="1" applyAlignment="1" applyProtection="1">
      <alignment horizontal="right" vertical="top" wrapText="1"/>
    </xf>
    <xf numFmtId="0" fontId="2" fillId="17" borderId="1" xfId="0" applyFont="1" applyFill="1" applyBorder="1" applyAlignment="1" applyProtection="1">
      <alignment horizontal="right" vertical="top" wrapText="1"/>
    </xf>
    <xf numFmtId="43" fontId="2" fillId="17" borderId="1" xfId="5" applyFont="1" applyFill="1" applyBorder="1" applyAlignment="1" applyProtection="1">
      <alignment horizontal="right" vertical="top" wrapText="1"/>
    </xf>
    <xf numFmtId="0" fontId="2" fillId="0" borderId="32" xfId="0" applyFont="1" applyFill="1" applyBorder="1" applyAlignment="1" applyProtection="1">
      <alignment horizontal="center" vertical="center" wrapText="1"/>
    </xf>
    <xf numFmtId="43" fontId="2" fillId="0" borderId="18" xfId="5" applyFont="1" applyFill="1" applyBorder="1" applyAlignment="1" applyProtection="1">
      <alignment horizontal="center" vertical="center" wrapText="1"/>
    </xf>
    <xf numFmtId="0" fontId="2" fillId="0" borderId="1" xfId="0" applyFont="1" applyFill="1" applyBorder="1" applyAlignment="1" applyProtection="1">
      <alignment horizontal="right" vertical="center" wrapText="1"/>
    </xf>
    <xf numFmtId="0" fontId="2" fillId="17" borderId="5" xfId="0" applyFont="1" applyFill="1" applyBorder="1" applyAlignment="1" applyProtection="1">
      <alignment vertical="top"/>
    </xf>
    <xf numFmtId="43" fontId="1" fillId="17" borderId="29" xfId="5" applyFont="1" applyFill="1" applyBorder="1" applyAlignment="1" applyProtection="1">
      <alignment horizontal="right" vertical="top" wrapText="1"/>
    </xf>
    <xf numFmtId="0" fontId="1" fillId="17" borderId="2" xfId="0" applyFont="1" applyFill="1" applyBorder="1" applyAlignment="1" applyProtection="1">
      <alignment horizontal="right" vertical="top" wrapText="1"/>
    </xf>
    <xf numFmtId="0" fontId="1" fillId="0" borderId="43" xfId="0" applyFont="1" applyFill="1" applyBorder="1" applyAlignment="1" applyProtection="1">
      <alignment horizontal="left" vertical="top" wrapText="1"/>
    </xf>
    <xf numFmtId="43" fontId="1" fillId="0" borderId="29" xfId="5" applyFont="1" applyFill="1" applyBorder="1" applyAlignment="1" applyProtection="1">
      <alignment horizontal="right" vertical="top" wrapText="1"/>
    </xf>
    <xf numFmtId="0" fontId="1" fillId="0" borderId="15" xfId="0" applyFont="1" applyFill="1" applyBorder="1" applyAlignment="1" applyProtection="1">
      <alignment horizontal="right" vertical="top" wrapText="1"/>
    </xf>
    <xf numFmtId="0" fontId="13" fillId="0" borderId="43" xfId="0" applyFont="1" applyFill="1" applyBorder="1" applyAlignment="1" applyProtection="1">
      <alignment horizontal="left" vertical="top" wrapText="1"/>
    </xf>
    <xf numFmtId="165" fontId="1" fillId="0" borderId="15" xfId="0" applyNumberFormat="1" applyFont="1" applyFill="1" applyBorder="1" applyAlignment="1" applyProtection="1">
      <alignment horizontal="right" vertical="top" wrapText="1"/>
    </xf>
    <xf numFmtId="0" fontId="1" fillId="0" borderId="6" xfId="0" applyFont="1" applyFill="1" applyBorder="1" applyAlignment="1" applyProtection="1">
      <alignment vertical="top" wrapText="1"/>
    </xf>
    <xf numFmtId="43" fontId="1" fillId="0" borderId="30" xfId="5" applyFont="1" applyFill="1" applyBorder="1" applyAlignment="1" applyProtection="1">
      <alignment horizontal="right" vertical="top" wrapText="1"/>
    </xf>
    <xf numFmtId="17" fontId="1" fillId="0" borderId="3" xfId="0" applyNumberFormat="1" applyFont="1" applyFill="1" applyBorder="1" applyAlignment="1" applyProtection="1">
      <alignment horizontal="right" vertical="top" wrapText="1"/>
    </xf>
    <xf numFmtId="0" fontId="2" fillId="17" borderId="34" xfId="0" applyFont="1" applyFill="1" applyBorder="1" applyAlignment="1" applyProtection="1">
      <alignment vertical="top"/>
    </xf>
    <xf numFmtId="43" fontId="1" fillId="17" borderId="35" xfId="5" applyFont="1" applyFill="1" applyBorder="1" applyAlignment="1" applyProtection="1">
      <alignment horizontal="right" vertical="top" wrapText="1"/>
    </xf>
    <xf numFmtId="0" fontId="1" fillId="17" borderId="33" xfId="0" applyFont="1" applyFill="1" applyBorder="1" applyAlignment="1" applyProtection="1">
      <alignment horizontal="right" vertical="top" wrapText="1"/>
    </xf>
    <xf numFmtId="0" fontId="1" fillId="0" borderId="8" xfId="0" applyFont="1" applyFill="1" applyBorder="1" applyAlignment="1" applyProtection="1">
      <alignment vertical="top" wrapText="1"/>
    </xf>
    <xf numFmtId="43" fontId="1" fillId="0" borderId="41" xfId="5" applyFont="1" applyFill="1" applyBorder="1" applyAlignment="1" applyProtection="1">
      <alignment horizontal="right" vertical="top" wrapText="1"/>
    </xf>
    <xf numFmtId="17" fontId="1" fillId="0" borderId="2" xfId="0" applyNumberFormat="1" applyFont="1" applyFill="1" applyBorder="1" applyAlignment="1" applyProtection="1">
      <alignment horizontal="right" vertical="top" wrapText="1"/>
    </xf>
    <xf numFmtId="43" fontId="1" fillId="0" borderId="76" xfId="5" applyFont="1" applyFill="1" applyBorder="1" applyAlignment="1" applyProtection="1">
      <alignment horizontal="right" vertical="top" wrapText="1"/>
    </xf>
    <xf numFmtId="17" fontId="1" fillId="0" borderId="4" xfId="0" applyNumberFormat="1" applyFont="1" applyFill="1" applyBorder="1" applyAlignment="1" applyProtection="1">
      <alignment horizontal="right" vertical="top" wrapText="1"/>
    </xf>
    <xf numFmtId="0" fontId="1" fillId="17" borderId="15" xfId="0" applyFont="1" applyFill="1" applyBorder="1" applyAlignment="1" applyProtection="1">
      <alignment horizontal="right" vertical="top" wrapText="1"/>
    </xf>
    <xf numFmtId="0" fontId="1" fillId="0" borderId="3" xfId="0" applyFont="1" applyFill="1" applyBorder="1" applyAlignment="1" applyProtection="1">
      <alignment horizontal="right" vertical="top" wrapText="1"/>
    </xf>
    <xf numFmtId="43" fontId="14" fillId="17" borderId="31" xfId="5" applyFont="1" applyFill="1" applyBorder="1" applyAlignment="1" applyProtection="1">
      <alignment horizontal="left" vertical="top" wrapText="1"/>
    </xf>
    <xf numFmtId="43" fontId="1" fillId="0" borderId="35" xfId="5" applyFont="1" applyFill="1" applyBorder="1" applyAlignment="1" applyProtection="1">
      <alignment horizontal="right" vertical="top" wrapText="1"/>
    </xf>
    <xf numFmtId="0" fontId="1" fillId="0" borderId="5" xfId="0" applyFont="1" applyFill="1" applyBorder="1" applyAlignment="1" applyProtection="1">
      <alignment vertical="top" wrapText="1"/>
    </xf>
    <xf numFmtId="0" fontId="1" fillId="0" borderId="33" xfId="0" applyFont="1" applyFill="1" applyBorder="1" applyAlignment="1" applyProtection="1">
      <alignment horizontal="right" vertical="top" wrapText="1"/>
    </xf>
    <xf numFmtId="43" fontId="2" fillId="17" borderId="36" xfId="5" applyFont="1" applyFill="1" applyBorder="1" applyAlignment="1" applyProtection="1">
      <alignment horizontal="right" vertical="top" wrapText="1"/>
    </xf>
    <xf numFmtId="0" fontId="1" fillId="17" borderId="1" xfId="0" applyFont="1" applyFill="1" applyBorder="1" applyAlignment="1" applyProtection="1">
      <alignment horizontal="right" vertical="top" wrapText="1"/>
    </xf>
    <xf numFmtId="0" fontId="2" fillId="3" borderId="20" xfId="0" applyFont="1" applyFill="1" applyBorder="1" applyAlignment="1" applyProtection="1">
      <alignment horizontal="center" vertical="top" wrapText="1"/>
    </xf>
    <xf numFmtId="0" fontId="2" fillId="3" borderId="0" xfId="0" applyFont="1" applyFill="1" applyBorder="1" applyAlignment="1" applyProtection="1">
      <alignment horizontal="left" vertical="top" wrapText="1"/>
    </xf>
    <xf numFmtId="43" fontId="1" fillId="3" borderId="25" xfId="5" applyFont="1" applyFill="1" applyBorder="1" applyAlignment="1" applyProtection="1">
      <alignment vertical="top" wrapText="1"/>
    </xf>
    <xf numFmtId="0" fontId="1" fillId="3" borderId="25" xfId="0" applyFont="1" applyFill="1" applyBorder="1" applyAlignment="1" applyProtection="1">
      <alignment horizontal="right" vertical="top" wrapText="1"/>
    </xf>
    <xf numFmtId="0" fontId="1" fillId="0" borderId="0" xfId="0" applyFont="1" applyFill="1" applyBorder="1" applyAlignment="1" applyProtection="1">
      <alignment horizontal="right" vertical="top" wrapText="1"/>
    </xf>
    <xf numFmtId="43" fontId="2" fillId="0" borderId="0" xfId="5" applyFont="1" applyFill="1" applyBorder="1" applyAlignment="1" applyProtection="1">
      <alignment vertical="top" wrapText="1"/>
    </xf>
    <xf numFmtId="43" fontId="1" fillId="0" borderId="0" xfId="5" applyFont="1" applyFill="1" applyBorder="1" applyAlignment="1" applyProtection="1">
      <alignment vertical="top" wrapText="1"/>
    </xf>
    <xf numFmtId="43" fontId="1" fillId="0" borderId="0" xfId="5" applyFont="1" applyFill="1" applyBorder="1" applyAlignment="1" applyProtection="1"/>
    <xf numFmtId="0" fontId="1" fillId="0" borderId="0" xfId="0" applyFont="1" applyFill="1" applyBorder="1" applyAlignment="1" applyProtection="1">
      <alignment horizontal="right"/>
    </xf>
    <xf numFmtId="43" fontId="24" fillId="0" borderId="0" xfId="5" applyFont="1" applyAlignment="1"/>
    <xf numFmtId="0" fontId="2" fillId="17" borderId="77" xfId="0" applyFont="1" applyFill="1" applyBorder="1" applyAlignment="1" applyProtection="1">
      <alignment horizontal="right" vertical="center" wrapText="1"/>
    </xf>
    <xf numFmtId="43" fontId="14" fillId="17" borderId="64" xfId="5" applyFont="1" applyFill="1" applyBorder="1" applyAlignment="1" applyProtection="1">
      <alignment vertical="top" wrapText="1"/>
    </xf>
    <xf numFmtId="0" fontId="1" fillId="2" borderId="11" xfId="0" applyFont="1" applyFill="1" applyBorder="1" applyAlignment="1" applyProtection="1">
      <alignment vertical="top" wrapText="1"/>
    </xf>
    <xf numFmtId="43" fontId="1" fillId="2" borderId="11" xfId="5" applyFont="1" applyFill="1" applyBorder="1" applyAlignment="1" applyProtection="1">
      <alignment horizontal="right" vertical="top" wrapText="1"/>
    </xf>
    <xf numFmtId="0" fontId="24" fillId="0" borderId="11" xfId="0" applyFont="1" applyFill="1" applyBorder="1" applyAlignment="1">
      <alignment horizontal="left" vertical="top" wrapText="1"/>
    </xf>
    <xf numFmtId="0" fontId="24" fillId="0" borderId="11" xfId="0" applyFont="1" applyFill="1" applyBorder="1" applyAlignment="1">
      <alignment horizontal="center" vertical="top" wrapText="1"/>
    </xf>
    <xf numFmtId="0" fontId="30" fillId="0" borderId="16" xfId="0" applyFont="1" applyFill="1" applyBorder="1" applyAlignment="1">
      <alignment horizontal="left" vertical="top" wrapText="1"/>
    </xf>
    <xf numFmtId="0" fontId="24" fillId="0" borderId="16" xfId="0" applyFont="1" applyBorder="1" applyAlignment="1">
      <alignment horizontal="left" vertical="top" wrapText="1"/>
    </xf>
    <xf numFmtId="0" fontId="13" fillId="2" borderId="21" xfId="0" applyFont="1" applyFill="1" applyBorder="1" applyAlignment="1" applyProtection="1">
      <alignment horizontal="left" vertical="top" wrapText="1"/>
    </xf>
    <xf numFmtId="0" fontId="13" fillId="2" borderId="19" xfId="0" applyFont="1" applyFill="1" applyBorder="1" applyAlignment="1" applyProtection="1">
      <alignment horizontal="left" vertical="top" wrapText="1"/>
    </xf>
    <xf numFmtId="0" fontId="13" fillId="2" borderId="16" xfId="0" applyFont="1" applyFill="1" applyBorder="1" applyAlignment="1">
      <alignment horizontal="center" vertical="top"/>
    </xf>
    <xf numFmtId="0" fontId="13" fillId="2" borderId="21" xfId="0" applyFont="1" applyFill="1" applyBorder="1" applyAlignment="1">
      <alignment horizontal="center" vertical="top"/>
    </xf>
    <xf numFmtId="0" fontId="13" fillId="2" borderId="23" xfId="0" applyFont="1" applyFill="1" applyBorder="1" applyAlignment="1">
      <alignment horizontal="center" vertical="top"/>
    </xf>
    <xf numFmtId="0" fontId="30" fillId="0" borderId="28" xfId="0" applyFont="1" applyBorder="1" applyAlignment="1">
      <alignment vertical="top" wrapText="1"/>
    </xf>
    <xf numFmtId="0" fontId="30" fillId="0" borderId="27" xfId="0" applyFont="1" applyBorder="1" applyAlignment="1">
      <alignment vertical="top" wrapText="1"/>
    </xf>
    <xf numFmtId="0" fontId="28" fillId="3" borderId="0" xfId="0" applyFont="1" applyFill="1" applyBorder="1" applyAlignment="1">
      <alignment horizontal="center"/>
    </xf>
    <xf numFmtId="0" fontId="24" fillId="0" borderId="11" xfId="0" applyFont="1" applyFill="1" applyBorder="1" applyAlignment="1" applyProtection="1">
      <alignment horizontal="left" vertical="top" wrapText="1"/>
    </xf>
    <xf numFmtId="0" fontId="13" fillId="0" borderId="1" xfId="0" applyFont="1" applyFill="1" applyBorder="1" applyAlignment="1" applyProtection="1">
      <alignment horizontal="left" vertical="center" wrapText="1"/>
    </xf>
    <xf numFmtId="15" fontId="1" fillId="2" borderId="16" xfId="0" applyNumberFormat="1" applyFont="1" applyFill="1" applyBorder="1" applyAlignment="1" applyProtection="1">
      <alignment horizontal="center"/>
    </xf>
    <xf numFmtId="0" fontId="1" fillId="2"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62" fillId="0" borderId="19" xfId="0" applyFont="1" applyBorder="1" applyAlignment="1">
      <alignment horizontal="left" vertical="top" wrapText="1"/>
    </xf>
    <xf numFmtId="0" fontId="62" fillId="0" borderId="21" xfId="0" applyFont="1" applyBorder="1" applyAlignment="1">
      <alignment horizontal="left" vertical="top" wrapText="1"/>
    </xf>
    <xf numFmtId="17" fontId="1" fillId="0" borderId="33" xfId="0" applyNumberFormat="1" applyFont="1" applyFill="1" applyBorder="1" applyAlignment="1" applyProtection="1">
      <alignment horizontal="right" vertical="top" wrapText="1"/>
    </xf>
    <xf numFmtId="17" fontId="1" fillId="0" borderId="27" xfId="0" applyNumberFormat="1" applyFont="1" applyFill="1" applyBorder="1" applyAlignment="1" applyProtection="1">
      <alignment horizontal="right" vertical="top" wrapText="1"/>
    </xf>
    <xf numFmtId="17" fontId="1" fillId="0" borderId="15" xfId="0" applyNumberFormat="1" applyFont="1" applyFill="1" applyBorder="1" applyAlignment="1" applyProtection="1">
      <alignment horizontal="right" vertical="top" wrapText="1"/>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0" fontId="14" fillId="0" borderId="43" xfId="7" applyNumberFormat="1" applyFont="1" applyFill="1" applyBorder="1" applyAlignment="1" applyProtection="1">
      <alignment horizontal="center" vertical="center" wrapText="1"/>
      <protection locked="0"/>
    </xf>
    <xf numFmtId="0" fontId="14" fillId="0" borderId="31" xfId="7" applyNumberFormat="1" applyFont="1" applyFill="1" applyBorder="1" applyAlignment="1" applyProtection="1">
      <alignment horizontal="center" vertical="center" wrapText="1"/>
      <protection locked="0"/>
    </xf>
    <xf numFmtId="0" fontId="63" fillId="2" borderId="24" xfId="0" applyNumberFormat="1" applyFont="1" applyFill="1" applyBorder="1" applyAlignment="1" applyProtection="1">
      <alignment horizontal="left" vertical="top" wrapText="1"/>
      <protection locked="0"/>
    </xf>
    <xf numFmtId="0" fontId="63" fillId="2" borderId="26" xfId="0" applyNumberFormat="1" applyFont="1" applyFill="1" applyBorder="1" applyAlignment="1" applyProtection="1">
      <alignment horizontal="left" vertical="top" wrapText="1"/>
      <protection locked="0"/>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top" wrapText="1"/>
    </xf>
    <xf numFmtId="0" fontId="2" fillId="17" borderId="43" xfId="0" applyFont="1" applyFill="1" applyBorder="1" applyAlignment="1" applyProtection="1">
      <alignment horizontal="center" vertical="center" wrapText="1"/>
    </xf>
    <xf numFmtId="0" fontId="2" fillId="17" borderId="31" xfId="0" applyFont="1" applyFill="1" applyBorder="1" applyAlignment="1" applyProtection="1">
      <alignment horizontal="center" vertical="center" wrapText="1"/>
    </xf>
    <xf numFmtId="0" fontId="14" fillId="17" borderId="43" xfId="0" applyFont="1" applyFill="1" applyBorder="1" applyAlignment="1" applyProtection="1">
      <alignment horizontal="center" vertical="top" wrapText="1"/>
    </xf>
    <xf numFmtId="0" fontId="14" fillId="17" borderId="31"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43" fontId="1" fillId="0" borderId="37" xfId="5" applyFont="1" applyFill="1" applyBorder="1" applyAlignment="1" applyProtection="1">
      <alignment horizontal="right" vertical="top" wrapText="1"/>
    </xf>
    <xf numFmtId="43" fontId="1" fillId="0" borderId="65" xfId="5" applyFont="1" applyFill="1" applyBorder="1" applyAlignment="1" applyProtection="1">
      <alignment horizontal="right" vertical="top" wrapText="1"/>
    </xf>
    <xf numFmtId="43" fontId="1" fillId="0" borderId="44" xfId="5" applyFont="1" applyFill="1" applyBorder="1" applyAlignment="1" applyProtection="1">
      <alignment horizontal="right" vertical="top" wrapText="1"/>
    </xf>
    <xf numFmtId="4" fontId="2" fillId="2" borderId="43" xfId="0" applyNumberFormat="1" applyFont="1" applyFill="1" applyBorder="1" applyAlignment="1" applyProtection="1">
      <alignment horizontal="center" vertical="center" wrapText="1"/>
      <protection locked="0"/>
    </xf>
    <xf numFmtId="4" fontId="2" fillId="2" borderId="3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14" fillId="17" borderId="43" xfId="0" applyFont="1" applyFill="1" applyBorder="1" applyAlignment="1" applyProtection="1">
      <alignment horizontal="center" vertical="center"/>
    </xf>
    <xf numFmtId="0" fontId="14" fillId="17" borderId="31" xfId="0" applyFont="1" applyFill="1" applyBorder="1" applyAlignment="1" applyProtection="1">
      <alignment horizontal="center" vertical="center"/>
    </xf>
    <xf numFmtId="0" fontId="14" fillId="17" borderId="43" xfId="0" applyFont="1" applyFill="1" applyBorder="1" applyAlignment="1" applyProtection="1">
      <alignment horizontal="center" vertical="center" wrapText="1"/>
    </xf>
    <xf numFmtId="0" fontId="14" fillId="17" borderId="31" xfId="0" applyFont="1" applyFill="1" applyBorder="1" applyAlignment="1" applyProtection="1">
      <alignment horizontal="center" vertical="center" wrapText="1"/>
    </xf>
    <xf numFmtId="3" fontId="1" fillId="0" borderId="0" xfId="0" applyNumberFormat="1" applyFont="1" applyFill="1" applyBorder="1" applyAlignment="1" applyProtection="1">
      <alignment vertical="top" wrapText="1"/>
      <protection locked="0"/>
    </xf>
    <xf numFmtId="0" fontId="1" fillId="2" borderId="19" xfId="0" applyFont="1" applyFill="1" applyBorder="1" applyAlignment="1" applyProtection="1">
      <alignment vertical="top" wrapText="1"/>
      <protection locked="0"/>
    </xf>
    <xf numFmtId="0" fontId="1" fillId="2" borderId="21" xfId="0" applyFont="1" applyFill="1" applyBorder="1" applyAlignment="1" applyProtection="1">
      <alignment vertical="top" wrapText="1"/>
      <protection locked="0"/>
    </xf>
    <xf numFmtId="0" fontId="1" fillId="2" borderId="24"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center" wrapText="1"/>
    </xf>
    <xf numFmtId="0" fontId="14" fillId="13" borderId="0" xfId="0" applyFont="1" applyFill="1" applyBorder="1" applyAlignment="1" applyProtection="1">
      <alignment horizontal="left" vertical="top" wrapText="1"/>
    </xf>
    <xf numFmtId="0" fontId="12" fillId="14" borderId="43" xfId="0" applyFont="1" applyFill="1" applyBorder="1" applyAlignment="1" applyProtection="1">
      <alignment horizontal="center"/>
    </xf>
    <xf numFmtId="0" fontId="12" fillId="14" borderId="17" xfId="0" applyFont="1" applyFill="1" applyBorder="1" applyAlignment="1" applyProtection="1">
      <alignment horizontal="center"/>
    </xf>
    <xf numFmtId="0" fontId="12" fillId="14" borderId="31" xfId="0" applyFont="1" applyFill="1" applyBorder="1" applyAlignment="1" applyProtection="1">
      <alignment horizontal="center"/>
    </xf>
    <xf numFmtId="0" fontId="13" fillId="13" borderId="22" xfId="0" applyFont="1" applyFill="1" applyBorder="1" applyAlignment="1" applyProtection="1">
      <alignment horizontal="center" wrapText="1"/>
    </xf>
    <xf numFmtId="0" fontId="13" fillId="13" borderId="0" xfId="0" applyFont="1" applyFill="1" applyBorder="1" applyAlignment="1" applyProtection="1">
      <alignment horizontal="center" wrapText="1"/>
    </xf>
    <xf numFmtId="0" fontId="22" fillId="13" borderId="0" xfId="0" applyFont="1" applyFill="1" applyBorder="1" applyAlignment="1" applyProtection="1">
      <alignment horizontal="left"/>
    </xf>
    <xf numFmtId="0" fontId="14" fillId="13" borderId="0" xfId="0" applyFont="1" applyFill="1" applyBorder="1" applyAlignment="1" applyProtection="1">
      <alignment horizontal="left"/>
    </xf>
    <xf numFmtId="0" fontId="14" fillId="13" borderId="23" xfId="0" applyFont="1" applyFill="1" applyBorder="1" applyAlignment="1" applyProtection="1">
      <alignment horizontal="left"/>
    </xf>
    <xf numFmtId="4" fontId="14" fillId="0" borderId="40" xfId="0" applyNumberFormat="1" applyFont="1" applyFill="1" applyBorder="1" applyAlignment="1" applyProtection="1">
      <alignment horizontal="right" vertical="top" wrapText="1"/>
    </xf>
    <xf numFmtId="4" fontId="14" fillId="0" borderId="60" xfId="0" applyNumberFormat="1" applyFont="1" applyFill="1" applyBorder="1" applyAlignment="1" applyProtection="1">
      <alignment horizontal="right" vertical="top" wrapText="1"/>
    </xf>
    <xf numFmtId="4" fontId="14" fillId="14" borderId="37" xfId="0" applyNumberFormat="1" applyFont="1" applyFill="1" applyBorder="1" applyAlignment="1" applyProtection="1">
      <alignment horizontal="right" vertical="top" wrapText="1"/>
    </xf>
    <xf numFmtId="4" fontId="14" fillId="14" borderId="44" xfId="0" applyNumberFormat="1" applyFont="1" applyFill="1" applyBorder="1" applyAlignment="1" applyProtection="1">
      <alignment horizontal="right" vertical="top" wrapText="1"/>
    </xf>
    <xf numFmtId="0" fontId="54" fillId="14" borderId="34" xfId="0" applyFont="1" applyFill="1" applyBorder="1" applyAlignment="1" applyProtection="1">
      <alignment horizontal="left" vertical="top" wrapText="1"/>
    </xf>
    <xf numFmtId="0" fontId="53" fillId="0" borderId="5" xfId="0" applyFont="1" applyFill="1" applyBorder="1" applyAlignment="1">
      <alignment horizontal="left" vertical="top" wrapText="1"/>
    </xf>
    <xf numFmtId="0" fontId="10" fillId="13" borderId="0" xfId="0" applyFont="1" applyFill="1" applyBorder="1" applyAlignment="1" applyProtection="1">
      <alignment horizontal="left" vertical="center" wrapText="1"/>
    </xf>
    <xf numFmtId="0" fontId="13" fillId="14" borderId="16" xfId="0" applyFont="1" applyFill="1" applyBorder="1" applyAlignment="1" applyProtection="1">
      <alignment vertical="top" wrapText="1"/>
    </xf>
    <xf numFmtId="0" fontId="53" fillId="0" borderId="27" xfId="0" applyFont="1" applyFill="1" applyBorder="1" applyAlignment="1">
      <alignment vertical="top" wrapText="1"/>
    </xf>
    <xf numFmtId="0" fontId="13" fillId="14" borderId="16" xfId="0" applyFont="1" applyFill="1" applyBorder="1" applyAlignment="1" applyProtection="1">
      <alignment horizontal="left" vertical="top" wrapText="1"/>
    </xf>
    <xf numFmtId="0" fontId="13" fillId="14" borderId="27" xfId="0" applyFont="1" applyFill="1" applyBorder="1" applyAlignment="1" applyProtection="1">
      <alignment horizontal="left" vertical="top" wrapText="1"/>
    </xf>
    <xf numFmtId="0" fontId="13" fillId="14" borderId="28" xfId="0" applyFont="1" applyFill="1" applyBorder="1" applyAlignment="1" applyProtection="1">
      <alignment horizontal="left" vertical="top" wrapText="1"/>
    </xf>
    <xf numFmtId="0" fontId="13" fillId="14" borderId="22" xfId="0" applyFont="1" applyFill="1" applyBorder="1" applyAlignment="1" applyProtection="1">
      <alignment horizontal="left" vertical="top" wrapText="1"/>
    </xf>
    <xf numFmtId="0" fontId="3" fillId="14" borderId="16" xfId="0" applyFont="1" applyFill="1" applyBorder="1" applyAlignment="1" applyProtection="1">
      <alignment horizontal="left" vertical="top" wrapText="1"/>
    </xf>
    <xf numFmtId="0" fontId="3" fillId="14" borderId="27" xfId="0" applyFont="1" applyFill="1" applyBorder="1" applyAlignment="1" applyProtection="1">
      <alignment horizontal="left" vertical="top" wrapText="1"/>
    </xf>
    <xf numFmtId="0" fontId="3" fillId="14" borderId="28" xfId="0" applyFont="1" applyFill="1" applyBorder="1" applyAlignment="1" applyProtection="1">
      <alignment horizontal="left" vertical="top" wrapText="1"/>
    </xf>
    <xf numFmtId="49" fontId="13" fillId="13" borderId="23" xfId="0" applyNumberFormat="1" applyFont="1" applyFill="1" applyBorder="1" applyAlignment="1">
      <alignment horizontal="left" vertical="top" wrapText="1"/>
    </xf>
    <xf numFmtId="0" fontId="3" fillId="14" borderId="38" xfId="0" applyFont="1" applyFill="1" applyBorder="1" applyAlignment="1" applyProtection="1">
      <alignment horizontal="left" vertical="top" wrapText="1"/>
    </xf>
    <xf numFmtId="0" fontId="3" fillId="14" borderId="42" xfId="0" applyFont="1" applyFill="1" applyBorder="1" applyAlignment="1" applyProtection="1">
      <alignment horizontal="left" vertical="top" wrapText="1"/>
    </xf>
    <xf numFmtId="43" fontId="3" fillId="14" borderId="39" xfId="5" applyFont="1" applyFill="1" applyBorder="1" applyAlignment="1" applyProtection="1">
      <alignment horizontal="right" vertical="top" wrapText="1"/>
    </xf>
    <xf numFmtId="43" fontId="3" fillId="14" borderId="65" xfId="5" applyFont="1" applyFill="1" applyBorder="1" applyAlignment="1" applyProtection="1">
      <alignment horizontal="right" vertical="top" wrapText="1"/>
    </xf>
    <xf numFmtId="0" fontId="53" fillId="0" borderId="27" xfId="0" applyFont="1" applyFill="1" applyBorder="1" applyAlignment="1">
      <alignment horizontal="left" vertical="top" wrapText="1"/>
    </xf>
    <xf numFmtId="0" fontId="53" fillId="0" borderId="28" xfId="0" applyFont="1" applyFill="1" applyBorder="1" applyAlignment="1">
      <alignment horizontal="left" vertical="top" wrapText="1"/>
    </xf>
    <xf numFmtId="0" fontId="3" fillId="14" borderId="21" xfId="0" applyFont="1" applyFill="1" applyBorder="1" applyAlignment="1" applyProtection="1">
      <alignment horizontal="left" vertical="top" wrapText="1"/>
    </xf>
    <xf numFmtId="0" fontId="53" fillId="0" borderId="23" xfId="0" applyFont="1" applyFill="1" applyBorder="1" applyAlignment="1">
      <alignment horizontal="left" vertical="top" wrapText="1"/>
    </xf>
    <xf numFmtId="0" fontId="53" fillId="0" borderId="26" xfId="0" applyFont="1" applyFill="1" applyBorder="1" applyAlignment="1">
      <alignment horizontal="left" vertical="top" wrapText="1"/>
    </xf>
    <xf numFmtId="0" fontId="53" fillId="0" borderId="24" xfId="0" applyFont="1" applyFill="1" applyBorder="1" applyAlignment="1">
      <alignment horizontal="left" vertical="top" wrapText="1"/>
    </xf>
    <xf numFmtId="0" fontId="30" fillId="0" borderId="19" xfId="0" applyFont="1" applyFill="1" applyBorder="1" applyAlignment="1">
      <alignment horizontal="left" vertical="top" wrapText="1"/>
    </xf>
    <xf numFmtId="0" fontId="30" fillId="0" borderId="22" xfId="0" applyFont="1" applyFill="1" applyBorder="1" applyAlignment="1">
      <alignment horizontal="left" vertical="top" wrapText="1"/>
    </xf>
    <xf numFmtId="0" fontId="30" fillId="0" borderId="24" xfId="0" applyFont="1" applyFill="1" applyBorder="1" applyAlignment="1">
      <alignment horizontal="left" vertical="top" wrapText="1"/>
    </xf>
    <xf numFmtId="0" fontId="30" fillId="0" borderId="16" xfId="0" applyFont="1" applyFill="1" applyBorder="1" applyAlignment="1">
      <alignment horizontal="left" vertical="top" wrapText="1"/>
    </xf>
    <xf numFmtId="0" fontId="30" fillId="0" borderId="27" xfId="0" applyFont="1" applyFill="1" applyBorder="1" applyAlignment="1">
      <alignment horizontal="left" vertical="top" wrapText="1"/>
    </xf>
    <xf numFmtId="0" fontId="30" fillId="0" borderId="28" xfId="0" applyFont="1" applyFill="1" applyBorder="1" applyAlignment="1">
      <alignment horizontal="left" vertical="top" wrapText="1"/>
    </xf>
    <xf numFmtId="0" fontId="30" fillId="0" borderId="16" xfId="0" applyFont="1" applyFill="1" applyBorder="1" applyAlignment="1">
      <alignment vertical="top" wrapText="1"/>
    </xf>
    <xf numFmtId="0" fontId="53" fillId="0" borderId="28" xfId="0" applyFont="1" applyFill="1" applyBorder="1" applyAlignment="1">
      <alignment vertical="top"/>
    </xf>
    <xf numFmtId="0" fontId="53" fillId="0" borderId="28" xfId="0" applyFont="1" applyFill="1" applyBorder="1" applyAlignment="1">
      <alignment vertical="top" wrapText="1"/>
    </xf>
    <xf numFmtId="0" fontId="53" fillId="0" borderId="16" xfId="0" applyFont="1" applyFill="1" applyBorder="1" applyAlignment="1">
      <alignment horizontal="left" vertical="top" wrapText="1"/>
    </xf>
    <xf numFmtId="0" fontId="30" fillId="0" borderId="16" xfId="0" applyFont="1" applyFill="1" applyBorder="1" applyAlignment="1">
      <alignment horizontal="left" wrapText="1"/>
    </xf>
    <xf numFmtId="0" fontId="30" fillId="0" borderId="27" xfId="0" applyFont="1" applyFill="1" applyBorder="1" applyAlignment="1">
      <alignment horizontal="left" wrapText="1"/>
    </xf>
    <xf numFmtId="0" fontId="30" fillId="0" borderId="28" xfId="0" applyFont="1" applyFill="1" applyBorder="1" applyAlignment="1">
      <alignment horizontal="left" wrapText="1"/>
    </xf>
    <xf numFmtId="0" fontId="0" fillId="0" borderId="1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24" fillId="0" borderId="16" xfId="0" applyFont="1" applyBorder="1" applyAlignment="1">
      <alignment horizontal="left" vertical="top" wrapText="1"/>
    </xf>
    <xf numFmtId="0" fontId="33" fillId="3" borderId="0" xfId="0" applyFont="1" applyFill="1" applyAlignment="1">
      <alignment horizontal="left"/>
    </xf>
    <xf numFmtId="0" fontId="34" fillId="3" borderId="0" xfId="0" applyFont="1" applyFill="1" applyAlignment="1">
      <alignment horizontal="left"/>
    </xf>
    <xf numFmtId="0" fontId="14" fillId="2" borderId="38" xfId="0" applyFont="1" applyFill="1" applyBorder="1" applyAlignment="1" applyProtection="1">
      <alignment horizontal="center" vertical="top" wrapText="1"/>
    </xf>
    <xf numFmtId="0" fontId="14" fillId="2" borderId="39" xfId="0" applyFont="1" applyFill="1" applyBorder="1" applyAlignment="1" applyProtection="1">
      <alignment horizontal="center" vertical="top" wrapText="1"/>
    </xf>
    <xf numFmtId="0" fontId="13" fillId="2" borderId="20" xfId="0" applyFont="1" applyFill="1" applyBorder="1" applyAlignment="1" applyProtection="1">
      <alignment horizontal="left" vertical="top" wrapText="1"/>
    </xf>
    <xf numFmtId="0" fontId="13" fillId="2" borderId="21" xfId="0" applyFont="1" applyFill="1" applyBorder="1" applyAlignment="1" applyProtection="1">
      <alignment horizontal="left" vertical="top" wrapText="1"/>
    </xf>
    <xf numFmtId="0" fontId="13" fillId="2" borderId="45" xfId="0" applyFont="1" applyFill="1" applyBorder="1" applyAlignment="1" applyProtection="1">
      <alignment horizontal="left" vertical="top" wrapText="1"/>
    </xf>
    <xf numFmtId="0" fontId="13" fillId="2" borderId="47" xfId="0" applyFont="1" applyFill="1" applyBorder="1" applyAlignment="1" applyProtection="1">
      <alignment horizontal="left" vertical="top" wrapText="1"/>
    </xf>
    <xf numFmtId="0" fontId="24" fillId="0" borderId="11" xfId="0" applyFont="1" applyFill="1" applyBorder="1" applyAlignment="1">
      <alignment horizontal="left" vertical="top" wrapText="1"/>
    </xf>
    <xf numFmtId="0" fontId="24" fillId="0" borderId="11" xfId="0" applyFont="1" applyFill="1" applyBorder="1" applyAlignment="1">
      <alignment horizontal="center" vertical="top" wrapText="1"/>
    </xf>
    <xf numFmtId="0" fontId="24" fillId="0" borderId="56" xfId="0" applyFont="1" applyFill="1" applyBorder="1" applyAlignment="1">
      <alignment horizontal="left" vertical="top" wrapText="1"/>
    </xf>
    <xf numFmtId="0" fontId="30" fillId="0" borderId="11" xfId="0" applyFont="1" applyBorder="1" applyAlignment="1">
      <alignment horizontal="left" vertical="top" wrapText="1"/>
    </xf>
    <xf numFmtId="0" fontId="24" fillId="0" borderId="11" xfId="0" applyFont="1" applyBorder="1" applyAlignment="1">
      <alignment horizontal="center" vertical="top" wrapText="1"/>
    </xf>
    <xf numFmtId="0" fontId="24" fillId="0" borderId="11" xfId="0" applyFont="1" applyBorder="1" applyAlignment="1">
      <alignment horizontal="left" vertical="top" wrapText="1"/>
    </xf>
    <xf numFmtId="0" fontId="24" fillId="0" borderId="19" xfId="0" applyFont="1" applyBorder="1" applyAlignment="1">
      <alignment horizontal="left" vertical="top" wrapText="1"/>
    </xf>
    <xf numFmtId="0" fontId="24" fillId="0" borderId="22" xfId="0" applyFont="1" applyBorder="1" applyAlignment="1">
      <alignment horizontal="left" vertical="top" wrapText="1"/>
    </xf>
    <xf numFmtId="0" fontId="24" fillId="0" borderId="71" xfId="0" applyFont="1" applyBorder="1" applyAlignment="1">
      <alignment horizontal="left" vertical="top" wrapText="1"/>
    </xf>
    <xf numFmtId="0" fontId="13" fillId="2" borderId="69" xfId="0" applyFont="1" applyFill="1" applyBorder="1" applyAlignment="1" applyProtection="1">
      <alignment horizontal="center" vertical="top" wrapText="1"/>
    </xf>
    <xf numFmtId="0" fontId="13" fillId="2" borderId="29" xfId="0" applyFont="1" applyFill="1" applyBorder="1" applyAlignment="1" applyProtection="1">
      <alignment horizontal="center" vertical="top" wrapText="1"/>
    </xf>
    <xf numFmtId="0" fontId="24" fillId="0" borderId="0" xfId="0" applyFont="1" applyBorder="1" applyAlignment="1">
      <alignment horizontal="left" vertical="top" wrapText="1"/>
    </xf>
    <xf numFmtId="0" fontId="13" fillId="2" borderId="11"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60" fillId="17" borderId="30" xfId="0" applyFont="1" applyFill="1" applyBorder="1" applyAlignment="1">
      <alignment horizontal="left" vertical="center" wrapText="1"/>
    </xf>
    <xf numFmtId="0" fontId="60" fillId="17" borderId="52" xfId="0" applyFont="1" applyFill="1" applyBorder="1" applyAlignment="1">
      <alignment horizontal="left" vertical="center" wrapText="1"/>
    </xf>
    <xf numFmtId="0" fontId="30" fillId="0" borderId="52" xfId="0" applyFont="1" applyBorder="1" applyAlignment="1">
      <alignment horizontal="left" vertical="top" wrapText="1"/>
    </xf>
    <xf numFmtId="0" fontId="24" fillId="0" borderId="70" xfId="0" applyFont="1" applyBorder="1" applyAlignment="1">
      <alignment horizontal="left" vertical="top" wrapText="1"/>
    </xf>
    <xf numFmtId="0" fontId="24" fillId="0" borderId="32" xfId="0" applyFont="1" applyFill="1" applyBorder="1" applyAlignment="1">
      <alignment horizontal="left" vertical="top" wrapText="1"/>
    </xf>
    <xf numFmtId="0" fontId="24" fillId="0" borderId="18" xfId="0" applyFont="1" applyFill="1" applyBorder="1" applyAlignment="1">
      <alignment horizontal="left" vertical="top" wrapText="1"/>
    </xf>
    <xf numFmtId="0" fontId="14" fillId="17" borderId="35" xfId="0" applyFont="1" applyFill="1" applyBorder="1" applyAlignment="1" applyProtection="1">
      <alignment horizontal="left" vertical="top" wrapText="1"/>
    </xf>
    <xf numFmtId="0" fontId="14" fillId="17" borderId="72" xfId="0" applyFont="1" applyFill="1" applyBorder="1" applyAlignment="1" applyProtection="1">
      <alignment horizontal="left" vertical="top" wrapText="1"/>
    </xf>
    <xf numFmtId="0" fontId="14" fillId="17" borderId="69" xfId="0" applyFont="1" applyFill="1" applyBorder="1" applyAlignment="1" applyProtection="1">
      <alignment horizontal="left" vertical="center" wrapText="1"/>
    </xf>
    <xf numFmtId="0" fontId="14" fillId="17" borderId="0" xfId="0" applyFont="1" applyFill="1" applyBorder="1" applyAlignment="1" applyProtection="1">
      <alignment horizontal="left" vertical="center" wrapText="1"/>
    </xf>
    <xf numFmtId="0" fontId="59" fillId="0" borderId="40" xfId="0" applyFont="1" applyBorder="1" applyAlignment="1">
      <alignment horizontal="left" vertical="top" wrapText="1"/>
    </xf>
    <xf numFmtId="0" fontId="59" fillId="0" borderId="57" xfId="0" applyFont="1" applyBorder="1" applyAlignment="1">
      <alignment horizontal="left" vertical="top" wrapText="1"/>
    </xf>
    <xf numFmtId="0" fontId="59" fillId="0" borderId="60" xfId="0" applyFont="1" applyBorder="1" applyAlignment="1">
      <alignment horizontal="left" vertical="top" wrapText="1"/>
    </xf>
    <xf numFmtId="0" fontId="13" fillId="2" borderId="11" xfId="0" applyFont="1" applyFill="1" applyBorder="1" applyAlignment="1" applyProtection="1">
      <alignment horizontal="center" vertical="top" wrapText="1"/>
    </xf>
    <xf numFmtId="0" fontId="14" fillId="17" borderId="17" xfId="0" applyFont="1" applyFill="1" applyBorder="1" applyAlignment="1" applyProtection="1">
      <alignment horizontal="left" vertical="top" wrapText="1"/>
    </xf>
    <xf numFmtId="0" fontId="14" fillId="17" borderId="20" xfId="0" applyFont="1" applyFill="1" applyBorder="1" applyAlignment="1" applyProtection="1">
      <alignment horizontal="left" vertical="top" wrapText="1"/>
    </xf>
    <xf numFmtId="0" fontId="3" fillId="2" borderId="68" xfId="0" applyFont="1" applyFill="1" applyBorder="1" applyAlignment="1" applyProtection="1">
      <alignment horizontal="left" vertical="top" wrapText="1"/>
    </xf>
    <xf numFmtId="0" fontId="3" fillId="2" borderId="69" xfId="0" applyFont="1" applyFill="1" applyBorder="1" applyAlignment="1" applyProtection="1">
      <alignment horizontal="left" vertical="top" wrapText="1"/>
    </xf>
    <xf numFmtId="0" fontId="59" fillId="0" borderId="11" xfId="0" applyFont="1" applyBorder="1" applyAlignment="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24" fillId="0" borderId="20" xfId="0" applyFont="1" applyBorder="1" applyAlignment="1">
      <alignment horizontal="left" vertical="top" wrapText="1"/>
    </xf>
    <xf numFmtId="0" fontId="24" fillId="0" borderId="43" xfId="0" applyFont="1" applyFill="1" applyBorder="1" applyAlignment="1">
      <alignment horizontal="left" vertical="top" wrapText="1"/>
    </xf>
    <xf numFmtId="0" fontId="24" fillId="0" borderId="31" xfId="0" applyFont="1" applyFill="1" applyBorder="1" applyAlignment="1">
      <alignment horizontal="left" vertical="top" wrapText="1"/>
    </xf>
    <xf numFmtId="0" fontId="13" fillId="2" borderId="30" xfId="0" applyFont="1" applyFill="1" applyBorder="1" applyAlignment="1" applyProtection="1">
      <alignment horizontal="left" vertical="top" wrapText="1"/>
    </xf>
    <xf numFmtId="0" fontId="13" fillId="2" borderId="56" xfId="0" applyFont="1" applyFill="1" applyBorder="1" applyAlignment="1" applyProtection="1">
      <alignment horizontal="left" vertical="top" wrapText="1"/>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33" fillId="3" borderId="0" xfId="0" applyFont="1" applyFill="1" applyAlignment="1">
      <alignment horizontal="left" wrapText="1"/>
    </xf>
    <xf numFmtId="0" fontId="13" fillId="3" borderId="0" xfId="0" applyFont="1" applyFill="1" applyBorder="1" applyAlignment="1" applyProtection="1">
      <alignment horizontal="left" vertical="top" wrapText="1"/>
    </xf>
    <xf numFmtId="0" fontId="13" fillId="2" borderId="43"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3" borderId="0" xfId="0" applyFont="1" applyFill="1" applyBorder="1" applyAlignment="1" applyProtection="1">
      <alignment horizontal="left" vertical="top" wrapText="1"/>
    </xf>
    <xf numFmtId="0" fontId="10" fillId="0" borderId="20" xfId="0" applyFont="1" applyFill="1" applyBorder="1" applyAlignment="1" applyProtection="1">
      <alignment horizontal="left" vertical="top"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23" fillId="2" borderId="43" xfId="1" applyFill="1" applyBorder="1" applyAlignment="1" applyProtection="1">
      <alignment horizontal="center"/>
      <protection locked="0"/>
    </xf>
    <xf numFmtId="0" fontId="2" fillId="3" borderId="25" xfId="0" applyFont="1" applyFill="1" applyBorder="1" applyAlignment="1" applyProtection="1">
      <alignment horizontal="center" vertical="center" wrapText="1"/>
    </xf>
    <xf numFmtId="0" fontId="13" fillId="2" borderId="19" xfId="0" applyFont="1" applyFill="1" applyBorder="1" applyAlignment="1" applyProtection="1">
      <alignment horizontal="left" vertical="top" wrapText="1"/>
    </xf>
    <xf numFmtId="0" fontId="24" fillId="0" borderId="21" xfId="0" applyFont="1" applyBorder="1" applyAlignment="1">
      <alignment horizontal="left" vertical="top" wrapText="1"/>
    </xf>
    <xf numFmtId="0" fontId="24" fillId="0" borderId="43" xfId="0" applyFont="1" applyBorder="1" applyAlignment="1">
      <alignment horizontal="left" vertical="top" wrapText="1"/>
    </xf>
    <xf numFmtId="0" fontId="24" fillId="0" borderId="31" xfId="0" applyFont="1" applyBorder="1" applyAlignment="1">
      <alignment horizontal="left" vertical="top" wrapText="1"/>
    </xf>
    <xf numFmtId="0" fontId="13" fillId="2" borderId="22" xfId="0" applyFont="1" applyFill="1" applyBorder="1" applyAlignment="1" applyProtection="1">
      <alignment horizontal="left" vertical="top" wrapText="1"/>
    </xf>
    <xf numFmtId="0" fontId="13" fillId="2" borderId="0" xfId="0" applyFont="1" applyFill="1" applyBorder="1" applyAlignment="1" applyProtection="1">
      <alignment horizontal="left" vertical="top" wrapText="1"/>
    </xf>
    <xf numFmtId="0" fontId="13" fillId="2" borderId="23" xfId="0" applyFont="1" applyFill="1" applyBorder="1" applyAlignment="1" applyProtection="1">
      <alignment horizontal="left" vertical="top" wrapText="1"/>
    </xf>
    <xf numFmtId="0" fontId="13" fillId="2" borderId="24" xfId="0" applyFont="1" applyFill="1" applyBorder="1" applyAlignment="1" applyProtection="1">
      <alignment horizontal="left" vertical="top" wrapText="1"/>
    </xf>
    <xf numFmtId="0" fontId="13" fillId="2" borderId="26" xfId="0" applyFont="1" applyFill="1" applyBorder="1" applyAlignment="1" applyProtection="1">
      <alignment horizontal="left" vertical="top" wrapText="1"/>
    </xf>
    <xf numFmtId="0" fontId="13" fillId="0" borderId="19"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1" fillId="2" borderId="19" xfId="0" applyFont="1" applyFill="1" applyBorder="1" applyAlignment="1" applyProtection="1">
      <alignment horizontal="left" vertical="top" wrapText="1"/>
    </xf>
    <xf numFmtId="0" fontId="1" fillId="2" borderId="21" xfId="0" applyFont="1" applyFill="1" applyBorder="1" applyAlignment="1" applyProtection="1">
      <alignment horizontal="left" vertical="top" wrapText="1"/>
    </xf>
    <xf numFmtId="0" fontId="1" fillId="2" borderId="22"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0" fillId="3" borderId="0" xfId="0" applyFont="1" applyFill="1" applyBorder="1" applyAlignment="1" applyProtection="1">
      <alignment horizontal="left" vertical="center" wrapText="1"/>
    </xf>
    <xf numFmtId="0" fontId="13" fillId="0" borderId="20"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24"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3" fillId="0" borderId="26" xfId="0" applyFont="1" applyFill="1" applyBorder="1" applyAlignment="1" applyProtection="1">
      <alignment horizontal="left" vertical="top" wrapText="1"/>
    </xf>
    <xf numFmtId="0" fontId="24" fillId="0" borderId="24" xfId="0" applyFont="1" applyBorder="1" applyAlignment="1">
      <alignment horizontal="left" vertical="top" wrapText="1"/>
    </xf>
    <xf numFmtId="0" fontId="24" fillId="0" borderId="26" xfId="0" applyFont="1" applyBorder="1" applyAlignment="1">
      <alignment horizontal="left" vertical="top" wrapText="1"/>
    </xf>
    <xf numFmtId="0" fontId="13" fillId="2" borderId="16" xfId="0" applyFont="1" applyFill="1" applyBorder="1" applyAlignment="1">
      <alignment horizontal="center" vertical="top"/>
    </xf>
    <xf numFmtId="0" fontId="13" fillId="2" borderId="28" xfId="0" applyFont="1" applyFill="1" applyBorder="1" applyAlignment="1">
      <alignment horizontal="center" vertical="top"/>
    </xf>
    <xf numFmtId="0" fontId="4" fillId="3" borderId="0" xfId="0" applyFont="1" applyFill="1" applyBorder="1" applyAlignment="1" applyProtection="1">
      <alignment horizontal="left"/>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4" fillId="0" borderId="23" xfId="0" applyFont="1" applyBorder="1" applyAlignment="1">
      <alignment horizontal="left" vertical="top" wrapText="1"/>
    </xf>
    <xf numFmtId="0" fontId="13" fillId="2" borderId="27" xfId="0" applyFont="1" applyFill="1" applyBorder="1" applyAlignment="1">
      <alignment horizontal="center" vertical="top"/>
    </xf>
    <xf numFmtId="0" fontId="13" fillId="2" borderId="21" xfId="0" applyFont="1" applyFill="1" applyBorder="1" applyAlignment="1">
      <alignment horizontal="center" vertical="top"/>
    </xf>
    <xf numFmtId="0" fontId="13" fillId="2" borderId="23" xfId="0" applyFont="1" applyFill="1" applyBorder="1" applyAlignment="1">
      <alignment horizontal="center" vertical="top"/>
    </xf>
    <xf numFmtId="0" fontId="13" fillId="2" borderId="25" xfId="0" applyFont="1" applyFill="1" applyBorder="1" applyAlignment="1" applyProtection="1">
      <alignment horizontal="left" vertical="top" wrapText="1"/>
    </xf>
    <xf numFmtId="0" fontId="13" fillId="2" borderId="26" xfId="0" applyFont="1" applyFill="1" applyBorder="1" applyAlignment="1">
      <alignment horizontal="center" vertical="top"/>
    </xf>
    <xf numFmtId="0" fontId="13" fillId="2" borderId="27" xfId="0" applyFont="1" applyFill="1" applyBorder="1" applyAlignment="1">
      <alignment horizontal="center" vertical="top" wrapText="1"/>
    </xf>
    <xf numFmtId="0" fontId="13" fillId="2" borderId="23" xfId="0" applyFont="1" applyFill="1" applyBorder="1" applyAlignment="1">
      <alignment horizontal="center" vertical="top" wrapText="1"/>
    </xf>
    <xf numFmtId="0" fontId="13" fillId="2" borderId="26" xfId="0" applyFont="1" applyFill="1" applyBorder="1" applyAlignment="1">
      <alignment horizontal="center" vertical="top" wrapText="1"/>
    </xf>
    <xf numFmtId="0" fontId="10" fillId="3" borderId="20" xfId="0" applyFont="1" applyFill="1" applyBorder="1" applyAlignment="1" applyProtection="1">
      <alignment horizontal="center" wrapText="1"/>
    </xf>
    <xf numFmtId="0" fontId="24" fillId="0" borderId="73" xfId="0" applyFont="1" applyBorder="1" applyAlignment="1">
      <alignment horizontal="left" vertical="top" wrapText="1"/>
    </xf>
    <xf numFmtId="0" fontId="24" fillId="0" borderId="67" xfId="0" applyFont="1" applyBorder="1" applyAlignment="1">
      <alignment horizontal="left" vertical="top" wrapText="1"/>
    </xf>
    <xf numFmtId="0" fontId="1" fillId="2" borderId="20" xfId="0" applyFont="1" applyFill="1" applyBorder="1" applyAlignment="1" applyProtection="1">
      <alignment horizontal="left" vertical="top" wrapText="1"/>
    </xf>
    <xf numFmtId="0" fontId="1" fillId="2" borderId="24" xfId="0" applyFont="1" applyFill="1" applyBorder="1" applyAlignment="1" applyProtection="1">
      <alignment horizontal="left" vertical="top" wrapText="1"/>
    </xf>
    <xf numFmtId="0" fontId="1" fillId="2" borderId="25" xfId="0" applyFont="1" applyFill="1" applyBorder="1" applyAlignment="1" applyProtection="1">
      <alignment horizontal="left" vertical="top" wrapText="1"/>
    </xf>
    <xf numFmtId="0" fontId="1" fillId="2" borderId="43"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24" fillId="2" borderId="16" xfId="0" applyFont="1" applyFill="1" applyBorder="1" applyAlignment="1">
      <alignment horizontal="center" vertical="top"/>
    </xf>
    <xf numFmtId="0" fontId="24" fillId="2" borderId="28" xfId="0" applyFont="1" applyFill="1" applyBorder="1" applyAlignment="1">
      <alignment horizontal="center" vertical="top"/>
    </xf>
    <xf numFmtId="0" fontId="23" fillId="2" borderId="43" xfId="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24" fillId="2" borderId="27" xfId="0" applyFont="1" applyFill="1" applyBorder="1" applyAlignment="1">
      <alignment horizontal="center" vertical="top"/>
    </xf>
    <xf numFmtId="0" fontId="13" fillId="2" borderId="16" xfId="0" applyNumberFormat="1" applyFont="1" applyFill="1" applyBorder="1" applyAlignment="1">
      <alignment horizontal="left" vertical="top" wrapText="1"/>
    </xf>
    <xf numFmtId="0" fontId="13" fillId="2" borderId="27" xfId="0" applyNumberFormat="1" applyFont="1" applyFill="1" applyBorder="1" applyAlignment="1">
      <alignment horizontal="left" vertical="top" wrapText="1"/>
    </xf>
    <xf numFmtId="0" fontId="13" fillId="2" borderId="28" xfId="0" applyNumberFormat="1" applyFont="1" applyFill="1" applyBorder="1" applyAlignment="1">
      <alignment horizontal="left" vertical="top" wrapText="1"/>
    </xf>
    <xf numFmtId="0" fontId="1" fillId="3" borderId="40" xfId="0" applyFont="1" applyFill="1" applyBorder="1" applyAlignment="1" applyProtection="1">
      <alignment horizontal="center" vertical="center" wrapText="1"/>
    </xf>
    <xf numFmtId="0" fontId="1" fillId="3" borderId="57" xfId="0" applyFont="1" applyFill="1" applyBorder="1" applyAlignment="1" applyProtection="1">
      <alignment horizontal="center" vertical="center" wrapText="1"/>
    </xf>
    <xf numFmtId="0" fontId="1" fillId="3" borderId="60" xfId="0" applyFont="1" applyFill="1" applyBorder="1" applyAlignment="1" applyProtection="1">
      <alignment horizontal="center" vertical="center" wrapText="1"/>
    </xf>
    <xf numFmtId="0" fontId="1" fillId="3" borderId="35" xfId="0" applyFont="1" applyFill="1" applyBorder="1" applyAlignment="1" applyProtection="1">
      <alignment horizontal="left" vertical="top" wrapText="1"/>
    </xf>
    <xf numFmtId="0" fontId="1" fillId="3" borderId="55" xfId="0" applyFont="1" applyFill="1" applyBorder="1" applyAlignment="1" applyProtection="1">
      <alignment horizontal="left" vertical="top" wrapText="1"/>
    </xf>
    <xf numFmtId="0" fontId="1" fillId="3" borderId="29" xfId="0" applyFont="1" applyFill="1" applyBorder="1" applyAlignment="1" applyProtection="1">
      <alignment horizontal="left" vertical="top" wrapText="1"/>
    </xf>
    <xf numFmtId="0" fontId="1" fillId="3" borderId="61" xfId="0" applyFont="1" applyFill="1" applyBorder="1" applyAlignment="1" applyProtection="1">
      <alignment horizontal="left" vertical="top" wrapText="1"/>
    </xf>
    <xf numFmtId="0" fontId="1" fillId="2" borderId="35" xfId="0" applyFont="1" applyFill="1" applyBorder="1" applyAlignment="1" applyProtection="1">
      <alignment horizontal="left" vertical="top" wrapText="1"/>
    </xf>
    <xf numFmtId="0" fontId="1" fillId="2" borderId="55"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2" borderId="61" xfId="0" applyFont="1" applyFill="1" applyBorder="1" applyAlignment="1" applyProtection="1">
      <alignment horizontal="left" vertical="top" wrapText="1"/>
    </xf>
    <xf numFmtId="0" fontId="24" fillId="3" borderId="11" xfId="0" applyFont="1" applyFill="1" applyBorder="1" applyAlignment="1">
      <alignment horizontal="left" vertical="top" wrapText="1"/>
    </xf>
    <xf numFmtId="0" fontId="1" fillId="2" borderId="11"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 fillId="2" borderId="56" xfId="0" applyFont="1" applyFill="1" applyBorder="1" applyAlignment="1" applyProtection="1">
      <alignment horizontal="left" vertical="top" wrapText="1"/>
    </xf>
    <xf numFmtId="0" fontId="13" fillId="3" borderId="35" xfId="0" applyFont="1" applyFill="1" applyBorder="1" applyAlignment="1">
      <alignment horizontal="left" vertical="top" wrapText="1"/>
    </xf>
    <xf numFmtId="0" fontId="13" fillId="3" borderId="72" xfId="0" applyFont="1" applyFill="1" applyBorder="1" applyAlignment="1">
      <alignment horizontal="left" vertical="top" wrapText="1"/>
    </xf>
    <xf numFmtId="0" fontId="13" fillId="3" borderId="69"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29" xfId="0" applyFont="1" applyFill="1" applyBorder="1" applyAlignment="1">
      <alignment horizontal="left" vertical="top" wrapText="1"/>
    </xf>
    <xf numFmtId="0" fontId="13" fillId="3" borderId="70" xfId="0" applyFont="1" applyFill="1" applyBorder="1" applyAlignment="1">
      <alignment horizontal="left" vertical="top" wrapText="1"/>
    </xf>
    <xf numFmtId="0" fontId="13" fillId="3" borderId="55" xfId="0" applyFont="1" applyFill="1" applyBorder="1" applyAlignment="1">
      <alignment horizontal="left" vertical="top" wrapText="1"/>
    </xf>
    <xf numFmtId="0" fontId="13" fillId="3" borderId="58" xfId="0" applyFont="1" applyFill="1" applyBorder="1" applyAlignment="1">
      <alignment horizontal="left" vertical="top" wrapText="1"/>
    </xf>
    <xf numFmtId="0" fontId="13" fillId="3" borderId="61" xfId="0" applyFont="1" applyFill="1" applyBorder="1" applyAlignment="1">
      <alignment horizontal="left" vertical="top" wrapText="1"/>
    </xf>
    <xf numFmtId="0" fontId="1" fillId="17" borderId="11" xfId="0" applyFont="1" applyFill="1" applyBorder="1" applyAlignment="1" applyProtection="1">
      <alignment horizontal="left" vertical="center" wrapText="1"/>
    </xf>
    <xf numFmtId="0" fontId="1" fillId="2" borderId="35" xfId="0" applyFont="1" applyFill="1" applyBorder="1" applyAlignment="1" applyProtection="1">
      <alignment horizontal="left" vertical="center" wrapText="1"/>
    </xf>
    <xf numFmtId="0" fontId="1" fillId="2" borderId="55"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1" fillId="2" borderId="61" xfId="0" applyFont="1" applyFill="1" applyBorder="1" applyAlignment="1" applyProtection="1">
      <alignment horizontal="left" vertical="center" wrapText="1"/>
    </xf>
    <xf numFmtId="0" fontId="1" fillId="2" borderId="55" xfId="0" applyFont="1" applyFill="1" applyBorder="1" applyAlignment="1" applyProtection="1">
      <alignment horizontal="center" vertical="center" wrapText="1"/>
    </xf>
    <xf numFmtId="0" fontId="1" fillId="2" borderId="61" xfId="0" applyFont="1" applyFill="1" applyBorder="1" applyAlignment="1" applyProtection="1">
      <alignment horizontal="center" vertical="center" wrapText="1"/>
    </xf>
    <xf numFmtId="0" fontId="1" fillId="3" borderId="74" xfId="0" applyFont="1" applyFill="1" applyBorder="1" applyAlignment="1" applyProtection="1">
      <alignment horizontal="left" vertical="top" wrapText="1"/>
    </xf>
    <xf numFmtId="0" fontId="1" fillId="3" borderId="57" xfId="0" applyFont="1" applyFill="1" applyBorder="1" applyAlignment="1" applyProtection="1">
      <alignment horizontal="left" vertical="top" wrapText="1"/>
    </xf>
    <xf numFmtId="0" fontId="1" fillId="3" borderId="60" xfId="0" applyFont="1" applyFill="1" applyBorder="1" applyAlignment="1" applyProtection="1">
      <alignment horizontal="left" vertical="top" wrapText="1"/>
    </xf>
    <xf numFmtId="0" fontId="24" fillId="0" borderId="40" xfId="0" applyFont="1" applyBorder="1" applyAlignment="1">
      <alignment horizontal="left" vertical="top" wrapText="1"/>
    </xf>
    <xf numFmtId="0" fontId="24" fillId="0" borderId="60" xfId="0" applyFont="1" applyBorder="1" applyAlignment="1">
      <alignment horizontal="left" vertical="top" wrapText="1"/>
    </xf>
    <xf numFmtId="0" fontId="0" fillId="0" borderId="17" xfId="0" applyBorder="1"/>
    <xf numFmtId="0" fontId="0" fillId="0" borderId="31" xfId="0" applyBorder="1"/>
    <xf numFmtId="0" fontId="34" fillId="3" borderId="20" xfId="0" applyFont="1" applyFill="1" applyBorder="1" applyAlignment="1">
      <alignment horizontal="center"/>
    </xf>
    <xf numFmtId="0" fontId="10"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8" fillId="0" borderId="43" xfId="0" applyFont="1" applyFill="1" applyBorder="1" applyAlignment="1">
      <alignment horizontal="center"/>
    </xf>
    <xf numFmtId="0" fontId="28" fillId="0" borderId="54" xfId="0" applyFont="1" applyFill="1" applyBorder="1" applyAlignment="1">
      <alignment horizontal="center"/>
    </xf>
    <xf numFmtId="0" fontId="35" fillId="4" borderId="1" xfId="0" applyFont="1" applyFill="1" applyBorder="1" applyAlignment="1">
      <alignment horizontal="center"/>
    </xf>
    <xf numFmtId="0" fontId="49" fillId="4" borderId="1" xfId="0" applyFont="1" applyFill="1" applyBorder="1" applyAlignment="1">
      <alignment horizontal="center"/>
    </xf>
    <xf numFmtId="0" fontId="13" fillId="0" borderId="16" xfId="0" applyFont="1" applyFill="1" applyBorder="1" applyAlignment="1">
      <alignment horizontal="left" vertical="top" wrapText="1"/>
    </xf>
    <xf numFmtId="0" fontId="13" fillId="0" borderId="28" xfId="0" applyFont="1" applyFill="1" applyBorder="1" applyAlignment="1">
      <alignment horizontal="left" vertical="top" wrapText="1"/>
    </xf>
    <xf numFmtId="0" fontId="24" fillId="0" borderId="16" xfId="0" applyFont="1" applyFill="1" applyBorder="1" applyAlignment="1">
      <alignment horizontal="left" vertical="top" wrapText="1"/>
    </xf>
    <xf numFmtId="0" fontId="24" fillId="0" borderId="28" xfId="0" applyFont="1" applyFill="1" applyBorder="1" applyAlignment="1">
      <alignment horizontal="left" vertical="top" wrapText="1"/>
    </xf>
    <xf numFmtId="0" fontId="40" fillId="0" borderId="0" xfId="0" applyFont="1" applyAlignment="1" applyProtection="1">
      <alignment horizontal="left"/>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42" fillId="11" borderId="41" xfId="0" applyFont="1" applyFill="1" applyBorder="1" applyAlignment="1" applyProtection="1">
      <alignment horizontal="center" vertical="center" wrapText="1"/>
    </xf>
    <xf numFmtId="0" fontId="42" fillId="11" borderId="59" xfId="0" applyFont="1" applyFill="1" applyBorder="1" applyAlignment="1" applyProtection="1">
      <alignment horizontal="center" vertical="center" wrapText="1"/>
    </xf>
    <xf numFmtId="0" fontId="42" fillId="11" borderId="41" xfId="0" applyFont="1" applyFill="1" applyBorder="1" applyAlignment="1" applyProtection="1">
      <alignment horizontal="center" vertical="center"/>
    </xf>
    <xf numFmtId="0" fontId="42" fillId="11" borderId="49" xfId="0" applyFont="1" applyFill="1" applyBorder="1" applyAlignment="1" applyProtection="1">
      <alignment horizontal="center" vertical="center"/>
    </xf>
    <xf numFmtId="0" fontId="42" fillId="11" borderId="48"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xf>
    <xf numFmtId="0" fontId="39" fillId="12" borderId="52"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51"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39" fillId="12" borderId="30"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2" fillId="11" borderId="30"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39" fillId="8" borderId="52" xfId="4" applyBorder="1" applyAlignment="1" applyProtection="1">
      <alignment horizontal="center" vertical="center"/>
      <protection locked="0"/>
    </xf>
    <xf numFmtId="10" fontId="39" fillId="8" borderId="30" xfId="4" applyNumberFormat="1" applyBorder="1" applyAlignment="1" applyProtection="1">
      <alignment horizontal="center" vertical="center" wrapText="1"/>
      <protection locked="0"/>
    </xf>
    <xf numFmtId="10" fontId="39" fillId="8" borderId="56" xfId="4" applyNumberFormat="1" applyBorder="1" applyAlignment="1" applyProtection="1">
      <alignment horizontal="center" vertical="center" wrapText="1"/>
      <protection locked="0"/>
    </xf>
    <xf numFmtId="0" fontId="39" fillId="8" borderId="30"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42" fillId="11" borderId="59" xfId="0" applyFont="1" applyFill="1" applyBorder="1" applyAlignment="1" applyProtection="1">
      <alignment horizontal="center" vertical="center"/>
    </xf>
    <xf numFmtId="0" fontId="42" fillId="11" borderId="48" xfId="0" applyFont="1" applyFill="1" applyBorder="1" applyAlignment="1" applyProtection="1">
      <alignment horizontal="center" vertical="center"/>
    </xf>
    <xf numFmtId="0" fontId="39" fillId="8" borderId="56" xfId="4"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0" fillId="0" borderId="57" xfId="0" applyBorder="1" applyAlignment="1" applyProtection="1">
      <alignment horizontal="left" vertical="center" wrapText="1"/>
    </xf>
    <xf numFmtId="0" fontId="39" fillId="8" borderId="40" xfId="4" applyBorder="1" applyAlignment="1" applyProtection="1">
      <alignment horizontal="center" vertical="center"/>
      <protection locked="0"/>
    </xf>
    <xf numFmtId="0" fontId="39" fillId="8" borderId="60" xfId="4" applyBorder="1" applyAlignment="1" applyProtection="1">
      <alignment horizontal="center" vertical="center"/>
      <protection locked="0"/>
    </xf>
    <xf numFmtId="0" fontId="39" fillId="9" borderId="40" xfId="4" applyFill="1" applyBorder="1" applyAlignment="1" applyProtection="1">
      <alignment horizontal="center" vertical="center"/>
      <protection locked="0"/>
    </xf>
    <xf numFmtId="0" fontId="39"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9" fillId="12" borderId="37" xfId="4" applyFill="1" applyBorder="1" applyAlignment="1" applyProtection="1">
      <alignment horizontal="center" vertical="center"/>
      <protection locked="0"/>
    </xf>
    <xf numFmtId="0" fontId="39" fillId="12" borderId="44" xfId="4"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44" xfId="4" applyBorder="1" applyAlignment="1" applyProtection="1">
      <alignment horizontal="center" vertical="center"/>
      <protection locked="0"/>
    </xf>
    <xf numFmtId="0" fontId="39" fillId="12" borderId="40" xfId="4" applyFill="1" applyBorder="1" applyAlignment="1" applyProtection="1">
      <alignment horizontal="center" vertical="center"/>
      <protection locked="0"/>
    </xf>
    <xf numFmtId="0" fontId="39" fillId="12" borderId="60"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9" fillId="8" borderId="53" xfId="4" applyBorder="1" applyAlignment="1" applyProtection="1">
      <alignment horizontal="center" vertical="center" wrapText="1"/>
      <protection locked="0"/>
    </xf>
    <xf numFmtId="10" fontId="39" fillId="12" borderId="30" xfId="4" applyNumberFormat="1" applyFill="1" applyBorder="1" applyAlignment="1" applyProtection="1">
      <alignment horizontal="center" vertical="center"/>
      <protection locked="0"/>
    </xf>
    <xf numFmtId="10" fontId="39" fillId="12" borderId="56" xfId="4" applyNumberFormat="1" applyFill="1" applyBorder="1" applyAlignment="1" applyProtection="1">
      <alignment horizontal="center" vertical="center"/>
      <protection locked="0"/>
    </xf>
    <xf numFmtId="0" fontId="46" fillId="12" borderId="30" xfId="4" applyFont="1" applyFill="1" applyBorder="1" applyAlignment="1" applyProtection="1">
      <alignment horizontal="center" vertical="center"/>
      <protection locked="0"/>
    </xf>
    <xf numFmtId="0" fontId="46" fillId="12" borderId="56" xfId="4" applyFont="1" applyFill="1" applyBorder="1" applyAlignment="1" applyProtection="1">
      <alignment horizontal="center" vertical="center"/>
      <protection locked="0"/>
    </xf>
    <xf numFmtId="0" fontId="42" fillId="11" borderId="56" xfId="0" applyFont="1" applyFill="1" applyBorder="1" applyAlignment="1" applyProtection="1">
      <alignment horizontal="center"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46" fillId="8" borderId="30" xfId="4" applyFont="1" applyBorder="1" applyAlignment="1" applyProtection="1">
      <alignment horizontal="center" vertical="center"/>
      <protection locked="0"/>
    </xf>
    <xf numFmtId="0" fontId="46" fillId="8" borderId="56" xfId="4" applyFont="1" applyBorder="1" applyAlignment="1" applyProtection="1">
      <alignment horizontal="center" vertical="center"/>
      <protection locked="0"/>
    </xf>
    <xf numFmtId="0" fontId="29" fillId="3" borderId="20" xfId="0" applyFont="1" applyFill="1" applyBorder="1" applyAlignment="1">
      <alignment horizontal="center" vertical="center"/>
    </xf>
    <xf numFmtId="0" fontId="18" fillId="3" borderId="19" xfId="0" applyFont="1" applyFill="1" applyBorder="1" applyAlignment="1">
      <alignment horizontal="center" vertical="top" wrapText="1"/>
    </xf>
    <xf numFmtId="0" fontId="18"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2" xfId="0" applyFont="1" applyFill="1" applyBorder="1" applyAlignment="1">
      <alignment horizontal="center" vertical="center"/>
    </xf>
    <xf numFmtId="0" fontId="36" fillId="2" borderId="56" xfId="0" applyFont="1" applyFill="1" applyBorder="1" applyAlignment="1">
      <alignment horizontal="center" vertical="center"/>
    </xf>
    <xf numFmtId="0" fontId="39" fillId="8" borderId="30"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8" borderId="53"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39" fillId="12" borderId="53" xfId="4" applyFill="1" applyBorder="1" applyAlignment="1" applyProtection="1">
      <alignment horizontal="left" vertical="center" wrapText="1"/>
      <protection locked="0"/>
    </xf>
  </cellXfs>
  <cellStyles count="8">
    <cellStyle name="Bad" xfId="3" builtinId="27"/>
    <cellStyle name="Comma" xfId="5" builtinId="3"/>
    <cellStyle name="Currency" xfId="7" builtinId="4"/>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22860</xdr:colOff>
      <xdr:row>1</xdr:row>
      <xdr:rowOff>9525</xdr:rowOff>
    </xdr:from>
    <xdr:to>
      <xdr:col>1</xdr:col>
      <xdr:colOff>828675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2405"/>
          <a:ext cx="805815" cy="58293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89740</xdr:rowOff>
    </xdr:from>
    <xdr:to>
      <xdr:col>1</xdr:col>
      <xdr:colOff>1474470</xdr:colOff>
      <xdr:row>6</xdr:row>
      <xdr:rowOff>381095</xdr:rowOff>
    </xdr:to>
    <xdr:pic>
      <xdr:nvPicPr>
        <xdr:cNvPr id="5" name="Picture 4" descr="WBG_Horizontal-RGB-high.jpg">
          <a:extLst>
            <a:ext uri="{FF2B5EF4-FFF2-40B4-BE49-F238E27FC236}">
              <a16:creationId xmlns:a16="http://schemas.microsoft.com/office/drawing/2014/main" id="{4AFEAB5E-6BE1-432E-93C2-2F18F0F3228A}"/>
            </a:ext>
          </a:extLst>
        </xdr:cNvPr>
        <xdr:cNvPicPr>
          <a:picLocks noChangeAspect="1"/>
        </xdr:cNvPicPr>
      </xdr:nvPicPr>
      <xdr:blipFill>
        <a:blip xmlns:r="http://schemas.openxmlformats.org/officeDocument/2006/relationships" r:embed="rId2" cstate="print"/>
        <a:stretch>
          <a:fillRect/>
        </a:stretch>
      </xdr:blipFill>
      <xdr:spPr>
        <a:xfrm>
          <a:off x="171450" y="1223215"/>
          <a:ext cx="1474470" cy="291355"/>
        </a:xfrm>
        <a:prstGeom prst="rect">
          <a:avLst/>
        </a:prstGeom>
      </xdr:spPr>
    </xdr:pic>
    <xdr:clientData/>
  </xdr:twoCellAnchor>
  <xdr:twoCellAnchor editAs="oneCell">
    <xdr:from>
      <xdr:col>1</xdr:col>
      <xdr:colOff>0</xdr:colOff>
      <xdr:row>12</xdr:row>
      <xdr:rowOff>222884</xdr:rowOff>
    </xdr:from>
    <xdr:to>
      <xdr:col>1</xdr:col>
      <xdr:colOff>706755</xdr:colOff>
      <xdr:row>12</xdr:row>
      <xdr:rowOff>929639</xdr:rowOff>
    </xdr:to>
    <xdr:pic>
      <xdr:nvPicPr>
        <xdr:cNvPr id="6" name="Picture 5" descr="Coat_of_arms_of_Belize.jpg">
          <a:extLst>
            <a:ext uri="{FF2B5EF4-FFF2-40B4-BE49-F238E27FC236}">
              <a16:creationId xmlns:a16="http://schemas.microsoft.com/office/drawing/2014/main" id="{8C355B22-A9D0-4843-8629-38574AD780DA}"/>
            </a:ext>
          </a:extLst>
        </xdr:cNvPr>
        <xdr:cNvPicPr>
          <a:picLocks noChangeAspect="1"/>
        </xdr:cNvPicPr>
      </xdr:nvPicPr>
      <xdr:blipFill>
        <a:blip xmlns:r="http://schemas.openxmlformats.org/officeDocument/2006/relationships" r:embed="rId3" cstate="print"/>
        <a:stretch>
          <a:fillRect/>
        </a:stretch>
      </xdr:blipFill>
      <xdr:spPr>
        <a:xfrm>
          <a:off x="171450" y="1927859"/>
          <a:ext cx="706755" cy="706755"/>
        </a:xfrm>
        <a:prstGeom prst="rect">
          <a:avLst/>
        </a:prstGeom>
      </xdr:spPr>
    </xdr:pic>
    <xdr:clientData/>
  </xdr:twoCellAnchor>
  <xdr:twoCellAnchor editAs="oneCell">
    <xdr:from>
      <xdr:col>1</xdr:col>
      <xdr:colOff>0</xdr:colOff>
      <xdr:row>12</xdr:row>
      <xdr:rowOff>1287463</xdr:rowOff>
    </xdr:from>
    <xdr:to>
      <xdr:col>1</xdr:col>
      <xdr:colOff>819150</xdr:colOff>
      <xdr:row>12</xdr:row>
      <xdr:rowOff>1510058</xdr:rowOff>
    </xdr:to>
    <xdr:pic>
      <xdr:nvPicPr>
        <xdr:cNvPr id="7" name="Picture 6">
          <a:extLst>
            <a:ext uri="{FF2B5EF4-FFF2-40B4-BE49-F238E27FC236}">
              <a16:creationId xmlns:a16="http://schemas.microsoft.com/office/drawing/2014/main" id="{895B1209-ADAB-40E0-8C10-0E8DA97C763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1450" y="2992438"/>
          <a:ext cx="819150" cy="222595"/>
        </a:xfrm>
        <a:prstGeom prst="rect">
          <a:avLst/>
        </a:prstGeom>
      </xdr:spPr>
    </xdr:pic>
    <xdr:clientData/>
  </xdr:twoCellAnchor>
  <xdr:twoCellAnchor editAs="oneCell">
    <xdr:from>
      <xdr:col>1</xdr:col>
      <xdr:colOff>17145</xdr:colOff>
      <xdr:row>12</xdr:row>
      <xdr:rowOff>1792604</xdr:rowOff>
    </xdr:from>
    <xdr:to>
      <xdr:col>1</xdr:col>
      <xdr:colOff>689244</xdr:colOff>
      <xdr:row>12</xdr:row>
      <xdr:rowOff>2448751</xdr:rowOff>
    </xdr:to>
    <xdr:pic>
      <xdr:nvPicPr>
        <xdr:cNvPr id="8" name="Picture 7" descr="32113_MCCAP-LOGO_APPROVED-01_13012016.jpg">
          <a:extLst>
            <a:ext uri="{FF2B5EF4-FFF2-40B4-BE49-F238E27FC236}">
              <a16:creationId xmlns:a16="http://schemas.microsoft.com/office/drawing/2014/main" id="{B28C6365-C158-4B20-89DA-C0C9E4D117D5}"/>
            </a:ext>
          </a:extLst>
        </xdr:cNvPr>
        <xdr:cNvPicPr>
          <a:picLocks noChangeAspect="1"/>
        </xdr:cNvPicPr>
      </xdr:nvPicPr>
      <xdr:blipFill>
        <a:blip xmlns:r="http://schemas.openxmlformats.org/officeDocument/2006/relationships" r:embed="rId5" cstate="print"/>
        <a:stretch>
          <a:fillRect/>
        </a:stretch>
      </xdr:blipFill>
      <xdr:spPr>
        <a:xfrm>
          <a:off x="188595" y="3497579"/>
          <a:ext cx="672099" cy="656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22952</xdr:colOff>
      <xdr:row>1</xdr:row>
      <xdr:rowOff>6030</xdr:rowOff>
    </xdr:from>
    <xdr:to>
      <xdr:col>3</xdr:col>
      <xdr:colOff>465600</xdr:colOff>
      <xdr:row>5</xdr:row>
      <xdr:rowOff>124280</xdr:rowOff>
    </xdr:to>
    <xdr:pic>
      <xdr:nvPicPr>
        <xdr:cNvPr id="2" name="Picture 6">
          <a:extLst>
            <a:ext uri="{FF2B5EF4-FFF2-40B4-BE49-F238E27FC236}">
              <a16:creationId xmlns:a16="http://schemas.microsoft.com/office/drawing/2014/main" id="{24EA6DE1-47A8-46DB-B796-1138DF1163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14759" y="201120"/>
          <a:ext cx="1234486" cy="967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119983</xdr:colOff>
      <xdr:row>1</xdr:row>
      <xdr:rowOff>14292</xdr:rowOff>
    </xdr:from>
    <xdr:to>
      <xdr:col>7</xdr:col>
      <xdr:colOff>54674</xdr:colOff>
      <xdr:row>5</xdr:row>
      <xdr:rowOff>139042</xdr:rowOff>
    </xdr:to>
    <xdr:pic>
      <xdr:nvPicPr>
        <xdr:cNvPr id="3" name="Picture 2" descr="32113_MCCAP-LOGO_APPROVED-01_13012016.jpg">
          <a:extLst>
            <a:ext uri="{FF2B5EF4-FFF2-40B4-BE49-F238E27FC236}">
              <a16:creationId xmlns:a16="http://schemas.microsoft.com/office/drawing/2014/main" id="{0B8FD843-FCE3-43B2-8B1D-2E142BE83C62}"/>
            </a:ext>
          </a:extLst>
        </xdr:cNvPr>
        <xdr:cNvPicPr>
          <a:picLocks noChangeAspect="1"/>
        </xdr:cNvPicPr>
      </xdr:nvPicPr>
      <xdr:blipFill>
        <a:blip xmlns:r="http://schemas.openxmlformats.org/officeDocument/2006/relationships" r:embed="rId2" cstate="print"/>
        <a:stretch>
          <a:fillRect/>
        </a:stretch>
      </xdr:blipFill>
      <xdr:spPr>
        <a:xfrm>
          <a:off x="10712242" y="209382"/>
          <a:ext cx="978998" cy="973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15239</xdr:colOff>
      <xdr:row>1</xdr:row>
      <xdr:rowOff>0</xdr:rowOff>
    </xdr:from>
    <xdr:to>
      <xdr:col>2</xdr:col>
      <xdr:colOff>944880</xdr:colOff>
      <xdr:row>6</xdr:row>
      <xdr:rowOff>0</xdr:rowOff>
    </xdr:to>
    <xdr:pic>
      <xdr:nvPicPr>
        <xdr:cNvPr id="2" name="Picture 6">
          <a:extLst>
            <a:ext uri="{FF2B5EF4-FFF2-40B4-BE49-F238E27FC236}">
              <a16:creationId xmlns:a16="http://schemas.microsoft.com/office/drawing/2014/main" id="{DB7D56FC-2686-400A-AAF3-34FDD90323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624839" y="213360"/>
          <a:ext cx="1539241"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53340</xdr:colOff>
      <xdr:row>0</xdr:row>
      <xdr:rowOff>53340</xdr:rowOff>
    </xdr:from>
    <xdr:to>
      <xdr:col>9</xdr:col>
      <xdr:colOff>4388</xdr:colOff>
      <xdr:row>5</xdr:row>
      <xdr:rowOff>87990</xdr:rowOff>
    </xdr:to>
    <xdr:pic>
      <xdr:nvPicPr>
        <xdr:cNvPr id="3" name="Picture 2" descr="32113_MCCAP-LOGO_APPROVED-01_13012016.jpg">
          <a:extLst>
            <a:ext uri="{FF2B5EF4-FFF2-40B4-BE49-F238E27FC236}">
              <a16:creationId xmlns:a16="http://schemas.microsoft.com/office/drawing/2014/main" id="{00D38451-29C6-4B38-81A2-49569DDD7C5F}"/>
            </a:ext>
          </a:extLst>
        </xdr:cNvPr>
        <xdr:cNvPicPr>
          <a:picLocks noChangeAspect="1"/>
        </xdr:cNvPicPr>
      </xdr:nvPicPr>
      <xdr:blipFill>
        <a:blip xmlns:r="http://schemas.openxmlformats.org/officeDocument/2006/relationships" r:embed="rId2" cstate="print"/>
        <a:stretch>
          <a:fillRect/>
        </a:stretch>
      </xdr:blipFill>
      <xdr:spPr>
        <a:xfrm>
          <a:off x="10690860" y="53340"/>
          <a:ext cx="1536008" cy="9566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1</xdr:row>
      <xdr:rowOff>31530</xdr:rowOff>
    </xdr:from>
    <xdr:to>
      <xdr:col>2</xdr:col>
      <xdr:colOff>1153364</xdr:colOff>
      <xdr:row>5</xdr:row>
      <xdr:rowOff>143969</xdr:rowOff>
    </xdr:to>
    <xdr:pic>
      <xdr:nvPicPr>
        <xdr:cNvPr id="4" name="Picture 6">
          <a:extLst>
            <a:ext uri="{FF2B5EF4-FFF2-40B4-BE49-F238E27FC236}">
              <a16:creationId xmlns:a16="http://schemas.microsoft.com/office/drawing/2014/main" id="{FA2C5130-8ADC-4B36-BB34-B1337E07FD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52400" y="231555"/>
          <a:ext cx="1229564" cy="960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3521272</xdr:colOff>
      <xdr:row>1</xdr:row>
      <xdr:rowOff>26584</xdr:rowOff>
    </xdr:from>
    <xdr:to>
      <xdr:col>6</xdr:col>
      <xdr:colOff>138573</xdr:colOff>
      <xdr:row>5</xdr:row>
      <xdr:rowOff>179070</xdr:rowOff>
    </xdr:to>
    <xdr:pic>
      <xdr:nvPicPr>
        <xdr:cNvPr id="5" name="Picture 4" descr="32113_MCCAP-LOGO_APPROVED-01_13012016.jpg">
          <a:extLst>
            <a:ext uri="{FF2B5EF4-FFF2-40B4-BE49-F238E27FC236}">
              <a16:creationId xmlns:a16="http://schemas.microsoft.com/office/drawing/2014/main" id="{D9025721-7A70-437D-AA98-DF000AC06D80}"/>
            </a:ext>
          </a:extLst>
        </xdr:cNvPr>
        <xdr:cNvPicPr>
          <a:picLocks noChangeAspect="1"/>
        </xdr:cNvPicPr>
      </xdr:nvPicPr>
      <xdr:blipFill>
        <a:blip xmlns:r="http://schemas.openxmlformats.org/officeDocument/2006/relationships" r:embed="rId2" cstate="print"/>
        <a:stretch>
          <a:fillRect/>
        </a:stretch>
      </xdr:blipFill>
      <xdr:spPr>
        <a:xfrm>
          <a:off x="9674422" y="226609"/>
          <a:ext cx="913076" cy="10002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xdr:colOff>
      <xdr:row>1</xdr:row>
      <xdr:rowOff>26670</xdr:rowOff>
    </xdr:from>
    <xdr:to>
      <xdr:col>2</xdr:col>
      <xdr:colOff>1111389</xdr:colOff>
      <xdr:row>6</xdr:row>
      <xdr:rowOff>57150</xdr:rowOff>
    </xdr:to>
    <xdr:pic>
      <xdr:nvPicPr>
        <xdr:cNvPr id="2" name="Picture 6">
          <a:extLst>
            <a:ext uri="{FF2B5EF4-FFF2-40B4-BE49-F238E27FC236}">
              <a16:creationId xmlns:a16="http://schemas.microsoft.com/office/drawing/2014/main" id="{EFB24948-420A-4078-A4D6-B9365B6549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71450" y="209550"/>
          <a:ext cx="1244739"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5605780</xdr:colOff>
      <xdr:row>1</xdr:row>
      <xdr:rowOff>24976</xdr:rowOff>
    </xdr:from>
    <xdr:to>
      <xdr:col>9</xdr:col>
      <xdr:colOff>125218</xdr:colOff>
      <xdr:row>6</xdr:row>
      <xdr:rowOff>33113</xdr:rowOff>
    </xdr:to>
    <xdr:pic>
      <xdr:nvPicPr>
        <xdr:cNvPr id="3" name="Picture 2" descr="32113_MCCAP-LOGO_APPROVED-01_13012016.jpg">
          <a:extLst>
            <a:ext uri="{FF2B5EF4-FFF2-40B4-BE49-F238E27FC236}">
              <a16:creationId xmlns:a16="http://schemas.microsoft.com/office/drawing/2014/main" id="{3F498D8C-3DBC-4AF5-92D7-BC0380B39A2A}"/>
            </a:ext>
          </a:extLst>
        </xdr:cNvPr>
        <xdr:cNvPicPr>
          <a:picLocks noChangeAspect="1"/>
        </xdr:cNvPicPr>
      </xdr:nvPicPr>
      <xdr:blipFill>
        <a:blip xmlns:r="http://schemas.openxmlformats.org/officeDocument/2006/relationships" r:embed="rId2" cstate="print"/>
        <a:stretch>
          <a:fillRect/>
        </a:stretch>
      </xdr:blipFill>
      <xdr:spPr>
        <a:xfrm>
          <a:off x="11831320" y="207856"/>
          <a:ext cx="1192653" cy="10292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22861</xdr:colOff>
      <xdr:row>1</xdr:row>
      <xdr:rowOff>15240</xdr:rowOff>
    </xdr:from>
    <xdr:to>
      <xdr:col>2</xdr:col>
      <xdr:colOff>838200</xdr:colOff>
      <xdr:row>4</xdr:row>
      <xdr:rowOff>160522</xdr:rowOff>
    </xdr:to>
    <xdr:pic>
      <xdr:nvPicPr>
        <xdr:cNvPr id="3" name="Picture 6">
          <a:extLst>
            <a:ext uri="{FF2B5EF4-FFF2-40B4-BE49-F238E27FC236}">
              <a16:creationId xmlns:a16="http://schemas.microsoft.com/office/drawing/2014/main" id="{E80C319E-99EE-4825-A90B-575BD7D401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21921" y="205740"/>
          <a:ext cx="929639" cy="785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762000</xdr:colOff>
      <xdr:row>1</xdr:row>
      <xdr:rowOff>22860</xdr:rowOff>
    </xdr:from>
    <xdr:to>
      <xdr:col>8</xdr:col>
      <xdr:colOff>97278</xdr:colOff>
      <xdr:row>4</xdr:row>
      <xdr:rowOff>94839</xdr:rowOff>
    </xdr:to>
    <xdr:pic>
      <xdr:nvPicPr>
        <xdr:cNvPr id="5" name="Picture 4" descr="32113_MCCAP-LOGO_APPROVED-01_13012016.jpg">
          <a:extLst>
            <a:ext uri="{FF2B5EF4-FFF2-40B4-BE49-F238E27FC236}">
              <a16:creationId xmlns:a16="http://schemas.microsoft.com/office/drawing/2014/main" id="{D412C71C-1335-42A9-88C5-0BDFD99E650C}"/>
            </a:ext>
          </a:extLst>
        </xdr:cNvPr>
        <xdr:cNvPicPr>
          <a:picLocks noChangeAspect="1"/>
        </xdr:cNvPicPr>
      </xdr:nvPicPr>
      <xdr:blipFill>
        <a:blip xmlns:r="http://schemas.openxmlformats.org/officeDocument/2006/relationships" r:embed="rId2" cstate="print"/>
        <a:stretch>
          <a:fillRect/>
        </a:stretch>
      </xdr:blipFill>
      <xdr:spPr>
        <a:xfrm>
          <a:off x="9273540" y="213360"/>
          <a:ext cx="821178" cy="7120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6713220</xdr:colOff>
      <xdr:row>1</xdr:row>
      <xdr:rowOff>0</xdr:rowOff>
    </xdr:from>
    <xdr:to>
      <xdr:col>4</xdr:col>
      <xdr:colOff>141455</xdr:colOff>
      <xdr:row>4</xdr:row>
      <xdr:rowOff>30997</xdr:rowOff>
    </xdr:to>
    <xdr:pic>
      <xdr:nvPicPr>
        <xdr:cNvPr id="2" name="Picture 1" descr="32113_MCCAP-LOGO_APPROVED-01_13012016.jpg">
          <a:extLst>
            <a:ext uri="{FF2B5EF4-FFF2-40B4-BE49-F238E27FC236}">
              <a16:creationId xmlns:a16="http://schemas.microsoft.com/office/drawing/2014/main" id="{9B7D84F7-9740-4243-8B08-BBEA7166816E}"/>
            </a:ext>
          </a:extLst>
        </xdr:cNvPr>
        <xdr:cNvPicPr>
          <a:picLocks noChangeAspect="1"/>
        </xdr:cNvPicPr>
      </xdr:nvPicPr>
      <xdr:blipFill>
        <a:blip xmlns:r="http://schemas.openxmlformats.org/officeDocument/2006/relationships" r:embed="rId1" cstate="print"/>
        <a:stretch>
          <a:fillRect/>
        </a:stretch>
      </xdr:blipFill>
      <xdr:spPr>
        <a:xfrm>
          <a:off x="10050780" y="190500"/>
          <a:ext cx="773915" cy="671077"/>
        </a:xfrm>
        <a:prstGeom prst="rect">
          <a:avLst/>
        </a:prstGeom>
      </xdr:spPr>
    </xdr:pic>
    <xdr:clientData/>
  </xdr:twoCellAnchor>
  <xdr:twoCellAnchor>
    <xdr:from>
      <xdr:col>1</xdr:col>
      <xdr:colOff>22861</xdr:colOff>
      <xdr:row>0</xdr:row>
      <xdr:rowOff>184977</xdr:rowOff>
    </xdr:from>
    <xdr:to>
      <xdr:col>2</xdr:col>
      <xdr:colOff>632461</xdr:colOff>
      <xdr:row>3</xdr:row>
      <xdr:rowOff>99061</xdr:rowOff>
    </xdr:to>
    <xdr:pic>
      <xdr:nvPicPr>
        <xdr:cNvPr id="3" name="Picture 6">
          <a:extLst>
            <a:ext uri="{FF2B5EF4-FFF2-40B4-BE49-F238E27FC236}">
              <a16:creationId xmlns:a16="http://schemas.microsoft.com/office/drawing/2014/main" id="{4281E22B-8945-4413-B5F4-307B1CA00D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3007" b="23802"/>
        <a:stretch>
          <a:fillRect/>
        </a:stretch>
      </xdr:blipFill>
      <xdr:spPr bwMode="auto">
        <a:xfrm>
          <a:off x="114301" y="184977"/>
          <a:ext cx="746760" cy="523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44824</xdr:colOff>
      <xdr:row>1</xdr:row>
      <xdr:rowOff>44823</xdr:rowOff>
    </xdr:from>
    <xdr:to>
      <xdr:col>1</xdr:col>
      <xdr:colOff>974463</xdr:colOff>
      <xdr:row>3</xdr:row>
      <xdr:rowOff>166797</xdr:rowOff>
    </xdr:to>
    <xdr:pic>
      <xdr:nvPicPr>
        <xdr:cNvPr id="4" name="Picture 6">
          <a:extLst>
            <a:ext uri="{FF2B5EF4-FFF2-40B4-BE49-F238E27FC236}">
              <a16:creationId xmlns:a16="http://schemas.microsoft.com/office/drawing/2014/main" id="{5A57E8B2-112A-4DAA-B053-DD13CAD576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251012" y="233082"/>
          <a:ext cx="929639" cy="785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779929</xdr:colOff>
      <xdr:row>1</xdr:row>
      <xdr:rowOff>53788</xdr:rowOff>
    </xdr:from>
    <xdr:to>
      <xdr:col>18</xdr:col>
      <xdr:colOff>1553844</xdr:colOff>
      <xdr:row>3</xdr:row>
      <xdr:rowOff>61477</xdr:rowOff>
    </xdr:to>
    <xdr:pic>
      <xdr:nvPicPr>
        <xdr:cNvPr id="6" name="Picture 5" descr="32113_MCCAP-LOGO_APPROVED-01_13012016.jpg">
          <a:extLst>
            <a:ext uri="{FF2B5EF4-FFF2-40B4-BE49-F238E27FC236}">
              <a16:creationId xmlns:a16="http://schemas.microsoft.com/office/drawing/2014/main" id="{9C1A330D-4F1D-4223-91B4-46D7979BEFA9}"/>
            </a:ext>
          </a:extLst>
        </xdr:cNvPr>
        <xdr:cNvPicPr>
          <a:picLocks noChangeAspect="1"/>
        </xdr:cNvPicPr>
      </xdr:nvPicPr>
      <xdr:blipFill>
        <a:blip xmlns:r="http://schemas.openxmlformats.org/officeDocument/2006/relationships" r:embed="rId2" cstate="print"/>
        <a:stretch>
          <a:fillRect/>
        </a:stretch>
      </xdr:blipFill>
      <xdr:spPr>
        <a:xfrm>
          <a:off x="35338870" y="242047"/>
          <a:ext cx="773915" cy="6710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fo@forest.gov.bz" TargetMode="External"/><Relationship Id="rId3" Type="http://schemas.openxmlformats.org/officeDocument/2006/relationships/hyperlink" Target="mailto:ceo@environment.gov.bz" TargetMode="External"/><Relationship Id="rId7" Type="http://schemas.openxmlformats.org/officeDocument/2006/relationships/hyperlink" Target="mailto:ceo@coastalzonebelize.org" TargetMode="External"/><Relationship Id="rId2" Type="http://schemas.openxmlformats.org/officeDocument/2006/relationships/hyperlink" Target="mailto:pc.mccap@fisheries.gov.bz" TargetMode="External"/><Relationship Id="rId1" Type="http://schemas.openxmlformats.org/officeDocument/2006/relationships/hyperlink" Target="http://www.fisheries.gov.bz/mccap/" TargetMode="External"/><Relationship Id="rId6" Type="http://schemas.openxmlformats.org/officeDocument/2006/relationships/hyperlink" Target="mailto:administrator@fisheries.gov.bz" TargetMode="External"/><Relationship Id="rId5" Type="http://schemas.openxmlformats.org/officeDocument/2006/relationships/hyperlink" Target="mailto:sdiez@worldbank.org" TargetMode="External"/><Relationship Id="rId4" Type="http://schemas.openxmlformats.org/officeDocument/2006/relationships/hyperlink" Target="mailto:ed@pactbelize.org"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diez@worldbank.org" TargetMode="External"/><Relationship Id="rId1" Type="http://schemas.openxmlformats.org/officeDocument/2006/relationships/hyperlink" Target="mailto:pc.mccap@fisheries.gov.bz"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9"/>
  <sheetViews>
    <sheetView topLeftCell="A15" zoomScale="80" zoomScaleNormal="80" workbookViewId="0">
      <selection activeCell="D16" sqref="D16"/>
    </sheetView>
  </sheetViews>
  <sheetFormatPr defaultColWidth="102.453125" defaultRowHeight="14" x14ac:dyDescent="0.3"/>
  <cols>
    <col min="1" max="1" width="2.453125" style="1" customWidth="1"/>
    <col min="2" max="2" width="21.81640625" style="114" customWidth="1"/>
    <col min="3" max="3" width="29.453125" style="114" customWidth="1"/>
    <col min="4" max="4" width="93.453125" style="1" customWidth="1"/>
    <col min="5" max="5" width="3.5429687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15"/>
      <c r="C2" s="116"/>
      <c r="D2" s="69"/>
      <c r="E2" s="70"/>
    </row>
    <row r="3" spans="2:16" ht="18" thickBot="1" x14ac:dyDescent="0.4">
      <c r="B3" s="117"/>
      <c r="C3" s="118"/>
      <c r="D3" s="81" t="s">
        <v>251</v>
      </c>
      <c r="E3" s="72"/>
    </row>
    <row r="4" spans="2:16" ht="14.5" thickBot="1" x14ac:dyDescent="0.35">
      <c r="B4" s="117"/>
      <c r="C4" s="118"/>
      <c r="D4" s="71"/>
      <c r="E4" s="72"/>
    </row>
    <row r="5" spans="2:16" ht="14.5" thickBot="1" x14ac:dyDescent="0.35">
      <c r="B5" s="117"/>
      <c r="C5" s="121" t="s">
        <v>294</v>
      </c>
      <c r="D5" s="526" t="s">
        <v>1309</v>
      </c>
      <c r="E5" s="72"/>
    </row>
    <row r="6" spans="2:16" s="3" customFormat="1" ht="14.5" thickBot="1" x14ac:dyDescent="0.35">
      <c r="B6" s="119"/>
      <c r="C6" s="79"/>
      <c r="D6" s="42"/>
      <c r="E6" s="40"/>
      <c r="G6" s="2"/>
      <c r="H6" s="2"/>
      <c r="I6" s="2"/>
      <c r="J6" s="2"/>
      <c r="K6" s="2"/>
      <c r="L6" s="2"/>
      <c r="M6" s="2"/>
      <c r="N6" s="2"/>
      <c r="O6" s="2"/>
      <c r="P6" s="2"/>
    </row>
    <row r="7" spans="2:16" s="3" customFormat="1" ht="30.75" customHeight="1" thickBot="1" x14ac:dyDescent="0.35">
      <c r="B7" s="119"/>
      <c r="C7" s="73" t="s">
        <v>214</v>
      </c>
      <c r="D7" s="217" t="s">
        <v>657</v>
      </c>
      <c r="E7" s="40"/>
      <c r="G7" s="2"/>
      <c r="H7" s="2"/>
      <c r="I7" s="2"/>
      <c r="J7" s="2"/>
      <c r="K7" s="2"/>
      <c r="L7" s="2"/>
      <c r="M7" s="2"/>
      <c r="N7" s="2"/>
      <c r="O7" s="2"/>
      <c r="P7" s="2"/>
    </row>
    <row r="8" spans="2:16" s="3" customFormat="1" hidden="1" x14ac:dyDescent="0.3">
      <c r="B8" s="117"/>
      <c r="C8" s="118"/>
      <c r="D8" s="71"/>
      <c r="E8" s="40"/>
      <c r="G8" s="2"/>
      <c r="H8" s="2"/>
      <c r="I8" s="2"/>
      <c r="J8" s="2"/>
      <c r="K8" s="2"/>
      <c r="L8" s="2"/>
      <c r="M8" s="2"/>
      <c r="N8" s="2"/>
      <c r="O8" s="2"/>
      <c r="P8" s="2"/>
    </row>
    <row r="9" spans="2:16" s="3" customFormat="1" hidden="1" x14ac:dyDescent="0.3">
      <c r="B9" s="117"/>
      <c r="C9" s="118"/>
      <c r="D9" s="71"/>
      <c r="E9" s="40"/>
      <c r="G9" s="2"/>
      <c r="H9" s="2"/>
      <c r="I9" s="2"/>
      <c r="J9" s="2"/>
      <c r="K9" s="2"/>
      <c r="L9" s="2"/>
      <c r="M9" s="2"/>
      <c r="N9" s="2"/>
      <c r="O9" s="2"/>
      <c r="P9" s="2"/>
    </row>
    <row r="10" spans="2:16" s="3" customFormat="1" hidden="1" x14ac:dyDescent="0.3">
      <c r="B10" s="117"/>
      <c r="C10" s="118"/>
      <c r="D10" s="71"/>
      <c r="E10" s="40"/>
      <c r="G10" s="2"/>
      <c r="H10" s="2"/>
      <c r="I10" s="2"/>
      <c r="J10" s="2"/>
      <c r="K10" s="2"/>
      <c r="L10" s="2"/>
      <c r="M10" s="2"/>
      <c r="N10" s="2"/>
      <c r="O10" s="2"/>
      <c r="P10" s="2"/>
    </row>
    <row r="11" spans="2:16" s="3" customFormat="1" hidden="1" x14ac:dyDescent="0.3">
      <c r="B11" s="117"/>
      <c r="C11" s="118"/>
      <c r="D11" s="71"/>
      <c r="E11" s="40"/>
      <c r="G11" s="2"/>
      <c r="H11" s="2"/>
      <c r="I11" s="2"/>
      <c r="J11" s="2"/>
      <c r="K11" s="2"/>
      <c r="L11" s="2"/>
      <c r="M11" s="2"/>
      <c r="N11" s="2"/>
      <c r="O11" s="2"/>
      <c r="P11" s="2"/>
    </row>
    <row r="12" spans="2:16" s="3" customFormat="1" ht="14.5" thickBot="1" x14ac:dyDescent="0.35">
      <c r="B12" s="119"/>
      <c r="C12" s="79"/>
      <c r="D12" s="42"/>
      <c r="E12" s="40"/>
      <c r="G12" s="2"/>
      <c r="H12" s="2"/>
      <c r="I12" s="2"/>
      <c r="J12" s="2"/>
      <c r="K12" s="2"/>
      <c r="L12" s="2"/>
      <c r="M12" s="2"/>
      <c r="N12" s="2"/>
      <c r="O12" s="2"/>
      <c r="P12" s="2"/>
    </row>
    <row r="13" spans="2:16" s="3" customFormat="1" ht="200.15" customHeight="1" x14ac:dyDescent="0.3">
      <c r="B13" s="119"/>
      <c r="C13" s="74" t="s">
        <v>0</v>
      </c>
      <c r="D13" s="218" t="s">
        <v>658</v>
      </c>
      <c r="E13" s="40"/>
      <c r="G13" s="2"/>
      <c r="H13" s="2"/>
      <c r="I13" s="2"/>
      <c r="J13" s="2"/>
      <c r="K13" s="2"/>
      <c r="L13" s="2"/>
      <c r="M13" s="2"/>
      <c r="N13" s="2"/>
      <c r="O13" s="2"/>
      <c r="P13" s="2"/>
    </row>
    <row r="14" spans="2:16" s="3" customFormat="1" ht="87" customHeight="1" thickBot="1" x14ac:dyDescent="0.35">
      <c r="B14" s="119"/>
      <c r="C14" s="74"/>
      <c r="D14" s="219" t="s">
        <v>659</v>
      </c>
      <c r="E14" s="40"/>
      <c r="G14" s="2"/>
      <c r="H14" s="2"/>
      <c r="I14" s="2"/>
      <c r="J14" s="2"/>
      <c r="K14" s="2"/>
      <c r="L14" s="2"/>
      <c r="M14" s="2"/>
      <c r="N14" s="2"/>
      <c r="O14" s="2"/>
      <c r="P14" s="2"/>
    </row>
    <row r="15" spans="2:16" s="3" customFormat="1" ht="14.5" thickBot="1" x14ac:dyDescent="0.35">
      <c r="B15" s="119"/>
      <c r="C15" s="79"/>
      <c r="D15" s="42"/>
      <c r="E15" s="40"/>
      <c r="G15" s="2"/>
      <c r="H15" s="2" t="s">
        <v>1</v>
      </c>
      <c r="I15" s="2" t="s">
        <v>2</v>
      </c>
      <c r="J15" s="2"/>
      <c r="K15" s="2" t="s">
        <v>3</v>
      </c>
      <c r="L15" s="2" t="s">
        <v>4</v>
      </c>
      <c r="M15" s="2" t="s">
        <v>5</v>
      </c>
      <c r="N15" s="2" t="s">
        <v>6</v>
      </c>
      <c r="O15" s="2" t="s">
        <v>7</v>
      </c>
      <c r="P15" s="2" t="s">
        <v>8</v>
      </c>
    </row>
    <row r="16" spans="2:16" s="3" customFormat="1" x14ac:dyDescent="0.3">
      <c r="B16" s="119"/>
      <c r="C16" s="75" t="s">
        <v>204</v>
      </c>
      <c r="D16" s="12" t="s">
        <v>1405</v>
      </c>
      <c r="E16" s="40"/>
      <c r="G16" s="2"/>
      <c r="H16" s="4" t="s">
        <v>9</v>
      </c>
      <c r="I16" s="2" t="s">
        <v>10</v>
      </c>
      <c r="J16" s="2" t="s">
        <v>11</v>
      </c>
      <c r="K16" s="2" t="s">
        <v>12</v>
      </c>
      <c r="L16" s="2">
        <v>1</v>
      </c>
      <c r="M16" s="2">
        <v>1</v>
      </c>
      <c r="N16" s="2" t="s">
        <v>13</v>
      </c>
      <c r="O16" s="2" t="s">
        <v>14</v>
      </c>
      <c r="P16" s="2" t="s">
        <v>15</v>
      </c>
    </row>
    <row r="17" spans="2:16" s="3" customFormat="1" ht="21" customHeight="1" x14ac:dyDescent="0.3">
      <c r="B17" s="715" t="s">
        <v>281</v>
      </c>
      <c r="C17" s="716"/>
      <c r="D17" s="223" t="s">
        <v>662</v>
      </c>
      <c r="E17" s="40"/>
      <c r="G17" s="2"/>
      <c r="H17" s="4" t="s">
        <v>16</v>
      </c>
      <c r="I17" s="2" t="s">
        <v>17</v>
      </c>
      <c r="J17" s="2" t="s">
        <v>18</v>
      </c>
      <c r="K17" s="2" t="s">
        <v>19</v>
      </c>
      <c r="L17" s="2">
        <v>2</v>
      </c>
      <c r="M17" s="2">
        <v>2</v>
      </c>
      <c r="N17" s="2" t="s">
        <v>20</v>
      </c>
      <c r="O17" s="2" t="s">
        <v>21</v>
      </c>
      <c r="P17" s="2" t="s">
        <v>22</v>
      </c>
    </row>
    <row r="18" spans="2:16" s="3" customFormat="1" x14ac:dyDescent="0.3">
      <c r="B18" s="119"/>
      <c r="C18" s="75" t="s">
        <v>210</v>
      </c>
      <c r="D18" s="13" t="s">
        <v>663</v>
      </c>
      <c r="E18" s="40"/>
      <c r="G18" s="2"/>
      <c r="H18" s="4" t="s">
        <v>23</v>
      </c>
      <c r="I18" s="2" t="s">
        <v>24</v>
      </c>
      <c r="J18" s="2"/>
      <c r="K18" s="2" t="s">
        <v>25</v>
      </c>
      <c r="L18" s="2">
        <v>3</v>
      </c>
      <c r="M18" s="2">
        <v>3</v>
      </c>
      <c r="N18" s="2" t="s">
        <v>26</v>
      </c>
      <c r="O18" s="2" t="s">
        <v>27</v>
      </c>
      <c r="P18" s="2" t="s">
        <v>28</v>
      </c>
    </row>
    <row r="19" spans="2:16" s="3" customFormat="1" ht="14.5" thickBot="1" x14ac:dyDescent="0.35">
      <c r="B19" s="120"/>
      <c r="C19" s="74" t="s">
        <v>205</v>
      </c>
      <c r="D19" s="113" t="s">
        <v>610</v>
      </c>
      <c r="E19" s="40"/>
      <c r="G19" s="2"/>
      <c r="H19" s="4" t="s">
        <v>29</v>
      </c>
      <c r="I19" s="2"/>
      <c r="J19" s="2"/>
      <c r="K19" s="2" t="s">
        <v>30</v>
      </c>
      <c r="L19" s="2">
        <v>5</v>
      </c>
      <c r="M19" s="2">
        <v>5</v>
      </c>
      <c r="N19" s="2" t="s">
        <v>31</v>
      </c>
      <c r="O19" s="2" t="s">
        <v>32</v>
      </c>
      <c r="P19" s="2" t="s">
        <v>33</v>
      </c>
    </row>
    <row r="20" spans="2:16" s="3" customFormat="1" ht="44.25" customHeight="1" thickBot="1" x14ac:dyDescent="0.35">
      <c r="B20" s="718" t="s">
        <v>206</v>
      </c>
      <c r="C20" s="719"/>
      <c r="D20" s="224" t="s">
        <v>664</v>
      </c>
      <c r="E20" s="40"/>
      <c r="G20" s="2"/>
      <c r="H20" s="4" t="s">
        <v>34</v>
      </c>
      <c r="I20" s="2"/>
      <c r="J20" s="2"/>
      <c r="K20" s="2" t="s">
        <v>35</v>
      </c>
      <c r="L20" s="2"/>
      <c r="M20" s="2"/>
      <c r="N20" s="2"/>
      <c r="O20" s="2" t="s">
        <v>36</v>
      </c>
      <c r="P20" s="2" t="s">
        <v>37</v>
      </c>
    </row>
    <row r="21" spans="2:16" s="3" customFormat="1" x14ac:dyDescent="0.3">
      <c r="B21" s="119"/>
      <c r="C21" s="74"/>
      <c r="D21" s="42"/>
      <c r="E21" s="72"/>
      <c r="F21" s="4"/>
      <c r="G21" s="2"/>
      <c r="H21" s="2"/>
      <c r="J21" s="2"/>
      <c r="K21" s="2"/>
      <c r="L21" s="2"/>
      <c r="M21" s="2" t="s">
        <v>38</v>
      </c>
      <c r="N21" s="2" t="s">
        <v>39</v>
      </c>
    </row>
    <row r="22" spans="2:16" s="3" customFormat="1" x14ac:dyDescent="0.3">
      <c r="B22" s="119"/>
      <c r="C22" s="121" t="s">
        <v>209</v>
      </c>
      <c r="D22" s="42"/>
      <c r="E22" s="72"/>
      <c r="F22" s="4"/>
      <c r="G22" s="2"/>
      <c r="H22" s="2"/>
      <c r="J22" s="2"/>
      <c r="K22" s="2"/>
      <c r="L22" s="2"/>
      <c r="M22" s="2" t="s">
        <v>40</v>
      </c>
      <c r="N22" s="2" t="s">
        <v>41</v>
      </c>
    </row>
    <row r="23" spans="2:16" s="3" customFormat="1" ht="14.5" thickBot="1" x14ac:dyDescent="0.35">
      <c r="B23" s="119"/>
      <c r="C23" s="122" t="s">
        <v>212</v>
      </c>
      <c r="D23" s="42"/>
      <c r="E23" s="40"/>
      <c r="G23" s="2"/>
      <c r="H23" s="4" t="s">
        <v>42</v>
      </c>
      <c r="I23" s="2"/>
      <c r="J23" s="2"/>
      <c r="L23" s="2"/>
      <c r="M23" s="2"/>
      <c r="N23" s="2"/>
      <c r="O23" s="2" t="s">
        <v>43</v>
      </c>
      <c r="P23" s="2" t="s">
        <v>44</v>
      </c>
    </row>
    <row r="24" spans="2:16" s="3" customFormat="1" x14ac:dyDescent="0.3">
      <c r="B24" s="715" t="s">
        <v>211</v>
      </c>
      <c r="C24" s="716"/>
      <c r="D24" s="713">
        <v>41869</v>
      </c>
      <c r="E24" s="40"/>
      <c r="G24" s="2"/>
      <c r="H24" s="4"/>
      <c r="I24" s="2"/>
      <c r="J24" s="2"/>
      <c r="L24" s="2"/>
      <c r="M24" s="2"/>
      <c r="N24" s="2"/>
      <c r="O24" s="2"/>
      <c r="P24" s="2"/>
    </row>
    <row r="25" spans="2:16" s="3" customFormat="1" ht="4.5" customHeight="1" x14ac:dyDescent="0.3">
      <c r="B25" s="715"/>
      <c r="C25" s="716"/>
      <c r="D25" s="714"/>
      <c r="E25" s="40"/>
      <c r="G25" s="2"/>
      <c r="H25" s="4"/>
      <c r="I25" s="2"/>
      <c r="J25" s="2"/>
      <c r="L25" s="2"/>
      <c r="M25" s="2"/>
      <c r="N25" s="2"/>
      <c r="O25" s="2"/>
      <c r="P25" s="2"/>
    </row>
    <row r="26" spans="2:16" s="3" customFormat="1" ht="27.75" customHeight="1" x14ac:dyDescent="0.3">
      <c r="B26" s="715" t="s">
        <v>287</v>
      </c>
      <c r="C26" s="716"/>
      <c r="D26" s="220">
        <v>41877</v>
      </c>
      <c r="E26" s="40"/>
      <c r="F26" s="2"/>
      <c r="G26" s="4"/>
      <c r="H26" s="2"/>
      <c r="I26" s="2"/>
      <c r="K26" s="2"/>
      <c r="L26" s="2"/>
      <c r="M26" s="2"/>
      <c r="N26" s="2" t="s">
        <v>45</v>
      </c>
      <c r="O26" s="2" t="s">
        <v>46</v>
      </c>
    </row>
    <row r="27" spans="2:16" s="3" customFormat="1" ht="32.25" customHeight="1" x14ac:dyDescent="0.3">
      <c r="B27" s="715" t="s">
        <v>213</v>
      </c>
      <c r="C27" s="716"/>
      <c r="D27" s="221" t="s">
        <v>660</v>
      </c>
      <c r="E27" s="40"/>
      <c r="F27" s="2"/>
      <c r="G27" s="4"/>
      <c r="H27" s="2"/>
      <c r="I27" s="2"/>
      <c r="K27" s="2"/>
      <c r="L27" s="2"/>
      <c r="M27" s="2"/>
      <c r="N27" s="2" t="s">
        <v>47</v>
      </c>
      <c r="O27" s="2" t="s">
        <v>48</v>
      </c>
    </row>
    <row r="28" spans="2:16" s="3" customFormat="1" ht="28.5" customHeight="1" x14ac:dyDescent="0.3">
      <c r="B28" s="715" t="s">
        <v>286</v>
      </c>
      <c r="C28" s="716"/>
      <c r="D28" s="221" t="s">
        <v>661</v>
      </c>
      <c r="E28" s="76"/>
      <c r="F28" s="2"/>
      <c r="G28" s="4"/>
      <c r="H28" s="2"/>
      <c r="I28" s="2"/>
      <c r="J28" s="2"/>
      <c r="K28" s="2"/>
      <c r="L28" s="2"/>
      <c r="M28" s="2"/>
      <c r="N28" s="2"/>
      <c r="O28" s="2"/>
    </row>
    <row r="29" spans="2:16" s="3" customFormat="1" ht="14.5" thickBot="1" x14ac:dyDescent="0.35">
      <c r="B29" s="119"/>
      <c r="C29" s="75" t="s">
        <v>290</v>
      </c>
      <c r="D29" s="222">
        <v>43921</v>
      </c>
      <c r="E29" s="40"/>
      <c r="F29" s="2"/>
      <c r="G29" s="4"/>
      <c r="H29" s="2"/>
      <c r="I29" s="2"/>
      <c r="J29" s="2"/>
      <c r="K29" s="2"/>
      <c r="L29" s="2"/>
      <c r="M29" s="2"/>
      <c r="N29" s="2"/>
      <c r="O29" s="2"/>
    </row>
    <row r="30" spans="2:16" s="3" customFormat="1" x14ac:dyDescent="0.3">
      <c r="B30" s="119"/>
      <c r="C30" s="79"/>
      <c r="D30" s="77"/>
      <c r="E30" s="40"/>
      <c r="F30" s="2"/>
      <c r="G30" s="4"/>
      <c r="H30" s="2"/>
      <c r="I30" s="2"/>
      <c r="J30" s="2"/>
      <c r="K30" s="2"/>
      <c r="L30" s="2"/>
      <c r="M30" s="2"/>
      <c r="N30" s="2"/>
      <c r="O30" s="2"/>
    </row>
    <row r="31" spans="2:16" s="3" customFormat="1" ht="14.5" thickBot="1" x14ac:dyDescent="0.35">
      <c r="B31" s="119"/>
      <c r="C31" s="79"/>
      <c r="D31" s="78" t="s">
        <v>49</v>
      </c>
      <c r="E31" s="40"/>
      <c r="G31" s="2"/>
      <c r="H31" s="4" t="s">
        <v>50</v>
      </c>
      <c r="I31" s="2"/>
      <c r="J31" s="2"/>
      <c r="K31" s="2"/>
      <c r="L31" s="2"/>
      <c r="M31" s="2"/>
      <c r="N31" s="2"/>
      <c r="O31" s="2"/>
      <c r="P31" s="2"/>
    </row>
    <row r="32" spans="2:16" s="3" customFormat="1" ht="29.15" customHeight="1" x14ac:dyDescent="0.3">
      <c r="B32" s="119"/>
      <c r="C32" s="79"/>
      <c r="D32" s="225" t="s">
        <v>665</v>
      </c>
      <c r="E32" s="40"/>
      <c r="F32" s="5"/>
      <c r="G32" s="2"/>
      <c r="H32" s="4" t="s">
        <v>51</v>
      </c>
      <c r="I32" s="2"/>
      <c r="J32" s="2"/>
      <c r="K32" s="2"/>
      <c r="L32" s="2"/>
      <c r="M32" s="2"/>
      <c r="N32" s="2"/>
      <c r="O32" s="2"/>
      <c r="P32" s="2"/>
    </row>
    <row r="33" spans="2:16" s="3" customFormat="1" ht="17.5" customHeight="1" x14ac:dyDescent="0.3">
      <c r="B33" s="119"/>
      <c r="C33" s="79"/>
      <c r="D33" s="226" t="s">
        <v>666</v>
      </c>
      <c r="E33" s="40"/>
      <c r="F33" s="5"/>
      <c r="G33" s="2"/>
      <c r="H33" s="4"/>
      <c r="I33" s="2"/>
      <c r="J33" s="2"/>
      <c r="K33" s="2"/>
      <c r="L33" s="2"/>
      <c r="M33" s="2"/>
      <c r="N33" s="2"/>
      <c r="O33" s="2"/>
      <c r="P33" s="2"/>
    </row>
    <row r="34" spans="2:16" s="3" customFormat="1" ht="14.15" customHeight="1" x14ac:dyDescent="0.3">
      <c r="B34" s="119"/>
      <c r="C34" s="79"/>
      <c r="D34" s="227" t="s">
        <v>667</v>
      </c>
      <c r="E34" s="40"/>
      <c r="F34" s="5"/>
      <c r="G34" s="2"/>
      <c r="H34" s="4"/>
      <c r="I34" s="2"/>
      <c r="J34" s="2"/>
      <c r="K34" s="2"/>
      <c r="L34" s="2"/>
      <c r="M34" s="2"/>
      <c r="N34" s="2"/>
      <c r="O34" s="2"/>
      <c r="P34" s="2"/>
    </row>
    <row r="35" spans="2:16" s="3" customFormat="1" ht="15.65" customHeight="1" x14ac:dyDescent="0.3">
      <c r="B35" s="119"/>
      <c r="C35" s="79"/>
      <c r="D35" s="227" t="s">
        <v>668</v>
      </c>
      <c r="E35" s="40"/>
      <c r="F35" s="5"/>
      <c r="G35" s="2"/>
      <c r="H35" s="4"/>
      <c r="I35" s="2"/>
      <c r="J35" s="2"/>
      <c r="K35" s="2"/>
      <c r="L35" s="2"/>
      <c r="M35" s="2"/>
      <c r="N35" s="2"/>
      <c r="O35" s="2"/>
      <c r="P35" s="2"/>
    </row>
    <row r="36" spans="2:16" s="3" customFormat="1" ht="17.149999999999999" customHeight="1" x14ac:dyDescent="0.3">
      <c r="B36" s="119"/>
      <c r="C36" s="79"/>
      <c r="D36" s="228"/>
      <c r="E36" s="40"/>
      <c r="F36" s="5"/>
      <c r="G36" s="2"/>
      <c r="H36" s="4"/>
      <c r="I36" s="2"/>
      <c r="J36" s="2"/>
      <c r="K36" s="2"/>
      <c r="L36" s="2"/>
      <c r="M36" s="2"/>
      <c r="N36" s="2"/>
      <c r="O36" s="2"/>
      <c r="P36" s="2"/>
    </row>
    <row r="37" spans="2:16" s="3" customFormat="1" ht="17.149999999999999" customHeight="1" x14ac:dyDescent="0.3">
      <c r="B37" s="119"/>
      <c r="C37" s="79"/>
      <c r="D37" s="229" t="s">
        <v>669</v>
      </c>
      <c r="E37" s="40"/>
      <c r="F37" s="5"/>
      <c r="G37" s="2"/>
      <c r="H37" s="4"/>
      <c r="I37" s="2"/>
      <c r="J37" s="2"/>
      <c r="K37" s="2"/>
      <c r="L37" s="2"/>
      <c r="M37" s="2"/>
      <c r="N37" s="2"/>
      <c r="O37" s="2"/>
      <c r="P37" s="2"/>
    </row>
    <row r="38" spans="2:16" s="3" customFormat="1" ht="30.65" customHeight="1" x14ac:dyDescent="0.3">
      <c r="B38" s="119"/>
      <c r="C38" s="79"/>
      <c r="D38" s="228" t="s">
        <v>670</v>
      </c>
      <c r="E38" s="40"/>
      <c r="F38" s="5"/>
      <c r="G38" s="2"/>
      <c r="H38" s="4"/>
      <c r="I38" s="2"/>
      <c r="J38" s="2"/>
      <c r="K38" s="2"/>
      <c r="L38" s="2"/>
      <c r="M38" s="2"/>
      <c r="N38" s="2"/>
      <c r="O38" s="2"/>
      <c r="P38" s="2"/>
    </row>
    <row r="39" spans="2:16" s="3" customFormat="1" ht="19.399999999999999" customHeight="1" x14ac:dyDescent="0.3">
      <c r="B39" s="119"/>
      <c r="C39" s="79"/>
      <c r="D39" s="228" t="s">
        <v>671</v>
      </c>
      <c r="E39" s="40"/>
      <c r="F39" s="5"/>
      <c r="G39" s="2"/>
      <c r="H39" s="4"/>
      <c r="I39" s="2"/>
      <c r="J39" s="2"/>
      <c r="K39" s="2"/>
      <c r="L39" s="2"/>
      <c r="M39" s="2"/>
      <c r="N39" s="2"/>
      <c r="O39" s="2"/>
      <c r="P39" s="2"/>
    </row>
    <row r="40" spans="2:16" s="3" customFormat="1" ht="29.15" customHeight="1" x14ac:dyDescent="0.3">
      <c r="B40" s="119"/>
      <c r="C40" s="79"/>
      <c r="D40" s="228" t="s">
        <v>672</v>
      </c>
      <c r="E40" s="40"/>
      <c r="F40" s="5"/>
      <c r="G40" s="2"/>
      <c r="H40" s="4"/>
      <c r="I40" s="2"/>
      <c r="J40" s="2"/>
      <c r="K40" s="2"/>
      <c r="L40" s="2"/>
      <c r="M40" s="2"/>
      <c r="N40" s="2"/>
      <c r="O40" s="2"/>
      <c r="P40" s="2"/>
    </row>
    <row r="41" spans="2:16" s="3" customFormat="1" ht="21" customHeight="1" x14ac:dyDescent="0.3">
      <c r="B41" s="119"/>
      <c r="C41" s="79"/>
      <c r="D41" s="228" t="s">
        <v>673</v>
      </c>
      <c r="E41" s="40"/>
      <c r="F41" s="5"/>
      <c r="G41" s="2"/>
      <c r="H41" s="4"/>
      <c r="I41" s="2"/>
      <c r="J41" s="2"/>
      <c r="K41" s="2"/>
      <c r="L41" s="2"/>
      <c r="M41" s="2"/>
      <c r="N41" s="2"/>
      <c r="O41" s="2"/>
      <c r="P41" s="2"/>
    </row>
    <row r="42" spans="2:16" s="3" customFormat="1" ht="33.65" customHeight="1" x14ac:dyDescent="0.3">
      <c r="B42" s="119"/>
      <c r="C42" s="79"/>
      <c r="D42" s="228" t="s">
        <v>674</v>
      </c>
      <c r="E42" s="40"/>
      <c r="F42" s="5"/>
      <c r="G42" s="2"/>
      <c r="H42" s="4"/>
      <c r="I42" s="2"/>
      <c r="J42" s="2"/>
      <c r="K42" s="2"/>
      <c r="L42" s="2"/>
      <c r="M42" s="2"/>
      <c r="N42" s="2"/>
      <c r="O42" s="2"/>
      <c r="P42" s="2"/>
    </row>
    <row r="43" spans="2:16" s="3" customFormat="1" ht="35.5" customHeight="1" x14ac:dyDescent="0.3">
      <c r="B43" s="119"/>
      <c r="C43" s="79"/>
      <c r="D43" s="228" t="s">
        <v>675</v>
      </c>
      <c r="E43" s="40"/>
      <c r="F43" s="5"/>
      <c r="G43" s="2"/>
      <c r="H43" s="4"/>
      <c r="I43" s="2"/>
      <c r="J43" s="2"/>
      <c r="K43" s="2"/>
      <c r="L43" s="2"/>
      <c r="M43" s="2"/>
      <c r="N43" s="2"/>
      <c r="O43" s="2"/>
      <c r="P43" s="2"/>
    </row>
    <row r="44" spans="2:16" s="3" customFormat="1" ht="33.65" customHeight="1" x14ac:dyDescent="0.3">
      <c r="B44" s="119"/>
      <c r="C44" s="79"/>
      <c r="D44" s="228" t="s">
        <v>676</v>
      </c>
      <c r="E44" s="40"/>
      <c r="F44" s="5"/>
      <c r="G44" s="2"/>
      <c r="H44" s="4"/>
      <c r="I44" s="2"/>
      <c r="J44" s="2"/>
      <c r="K44" s="2"/>
      <c r="L44" s="2"/>
      <c r="M44" s="2"/>
      <c r="N44" s="2"/>
      <c r="O44" s="2"/>
      <c r="P44" s="2"/>
    </row>
    <row r="45" spans="2:16" s="3" customFormat="1" ht="53.5" customHeight="1" x14ac:dyDescent="0.3">
      <c r="B45" s="119"/>
      <c r="C45" s="79"/>
      <c r="D45" s="228" t="s">
        <v>677</v>
      </c>
      <c r="E45" s="40"/>
      <c r="F45" s="5"/>
      <c r="G45" s="2"/>
      <c r="H45" s="4"/>
      <c r="I45" s="2"/>
      <c r="J45" s="2"/>
      <c r="K45" s="2"/>
      <c r="L45" s="2"/>
      <c r="M45" s="2"/>
      <c r="N45" s="2"/>
      <c r="O45" s="2"/>
      <c r="P45" s="2"/>
    </row>
    <row r="46" spans="2:16" s="3" customFormat="1" ht="32.15" customHeight="1" x14ac:dyDescent="0.3">
      <c r="B46" s="119"/>
      <c r="C46" s="79"/>
      <c r="D46" s="228" t="s">
        <v>678</v>
      </c>
      <c r="E46" s="40"/>
      <c r="F46" s="5"/>
      <c r="G46" s="2"/>
      <c r="H46" s="4"/>
      <c r="I46" s="2"/>
      <c r="J46" s="2"/>
      <c r="K46" s="2"/>
      <c r="L46" s="2"/>
      <c r="M46" s="2"/>
      <c r="N46" s="2"/>
      <c r="O46" s="2"/>
      <c r="P46" s="2"/>
    </row>
    <row r="47" spans="2:16" s="3" customFormat="1" ht="17.5" customHeight="1" x14ac:dyDescent="0.3">
      <c r="B47" s="119"/>
      <c r="C47" s="79"/>
      <c r="D47" s="228" t="s">
        <v>679</v>
      </c>
      <c r="E47" s="40"/>
      <c r="F47" s="5"/>
      <c r="G47" s="2"/>
      <c r="H47" s="4"/>
      <c r="I47" s="2"/>
      <c r="J47" s="2"/>
      <c r="K47" s="2"/>
      <c r="L47" s="2"/>
      <c r="M47" s="2"/>
      <c r="N47" s="2"/>
      <c r="O47" s="2"/>
      <c r="P47" s="2"/>
    </row>
    <row r="48" spans="2:16" s="3" customFormat="1" ht="17.5" customHeight="1" x14ac:dyDescent="0.3">
      <c r="B48" s="119"/>
      <c r="C48" s="79"/>
      <c r="D48" s="228" t="s">
        <v>680</v>
      </c>
      <c r="E48" s="40"/>
      <c r="F48" s="5"/>
      <c r="G48" s="2"/>
      <c r="H48" s="4"/>
      <c r="I48" s="2"/>
      <c r="J48" s="2"/>
      <c r="K48" s="2"/>
      <c r="L48" s="2"/>
      <c r="M48" s="2"/>
      <c r="N48" s="2"/>
      <c r="O48" s="2"/>
      <c r="P48" s="2"/>
    </row>
    <row r="49" spans="2:16" s="3" customFormat="1" ht="18" customHeight="1" x14ac:dyDescent="0.3">
      <c r="B49" s="119"/>
      <c r="C49" s="79"/>
      <c r="D49" s="228" t="s">
        <v>681</v>
      </c>
      <c r="E49" s="40"/>
      <c r="F49" s="5"/>
      <c r="G49" s="2"/>
      <c r="H49" s="4"/>
      <c r="I49" s="2"/>
      <c r="J49" s="2"/>
      <c r="K49" s="2"/>
      <c r="L49" s="2"/>
      <c r="M49" s="2"/>
      <c r="N49" s="2"/>
      <c r="O49" s="2"/>
      <c r="P49" s="2"/>
    </row>
    <row r="50" spans="2:16" s="3" customFormat="1" ht="33.65" customHeight="1" x14ac:dyDescent="0.3">
      <c r="B50" s="119"/>
      <c r="C50" s="79"/>
      <c r="D50" s="228" t="s">
        <v>682</v>
      </c>
      <c r="E50" s="40"/>
      <c r="F50" s="5"/>
      <c r="G50" s="2"/>
      <c r="H50" s="4"/>
      <c r="I50" s="2"/>
      <c r="J50" s="2"/>
      <c r="K50" s="2"/>
      <c r="L50" s="2"/>
      <c r="M50" s="2"/>
      <c r="N50" s="2"/>
      <c r="O50" s="2"/>
      <c r="P50" s="2"/>
    </row>
    <row r="51" spans="2:16" s="3" customFormat="1" ht="35.15" customHeight="1" x14ac:dyDescent="0.3">
      <c r="B51" s="119"/>
      <c r="C51" s="79"/>
      <c r="D51" s="230" t="s">
        <v>683</v>
      </c>
      <c r="E51" s="40"/>
      <c r="F51" s="5"/>
      <c r="G51" s="2"/>
      <c r="H51" s="4"/>
      <c r="I51" s="2"/>
      <c r="J51" s="2"/>
      <c r="K51" s="2"/>
      <c r="L51" s="2"/>
      <c r="M51" s="2"/>
      <c r="N51" s="2"/>
      <c r="O51" s="2"/>
      <c r="P51" s="2"/>
    </row>
    <row r="52" spans="2:16" s="3" customFormat="1" ht="29.15" customHeight="1" x14ac:dyDescent="0.3">
      <c r="B52" s="119"/>
      <c r="C52" s="79"/>
      <c r="D52" s="230" t="s">
        <v>684</v>
      </c>
      <c r="E52" s="40"/>
      <c r="F52" s="5"/>
      <c r="G52" s="2"/>
      <c r="H52" s="4"/>
      <c r="I52" s="2"/>
      <c r="J52" s="2"/>
      <c r="K52" s="2"/>
      <c r="L52" s="2"/>
      <c r="M52" s="2"/>
      <c r="N52" s="2"/>
      <c r="O52" s="2"/>
      <c r="P52" s="2"/>
    </row>
    <row r="53" spans="2:16" s="3" customFormat="1" ht="21" customHeight="1" x14ac:dyDescent="0.3">
      <c r="B53" s="119"/>
      <c r="C53" s="79"/>
      <c r="D53" s="227" t="s">
        <v>685</v>
      </c>
      <c r="E53" s="40"/>
      <c r="F53" s="5"/>
      <c r="G53" s="2"/>
      <c r="H53" s="4"/>
      <c r="I53" s="2"/>
      <c r="J53" s="2"/>
      <c r="K53" s="2"/>
      <c r="L53" s="2"/>
      <c r="M53" s="2"/>
      <c r="N53" s="2"/>
      <c r="O53" s="2"/>
      <c r="P53" s="2"/>
    </row>
    <row r="54" spans="2:16" s="3" customFormat="1" ht="20.5" customHeight="1" x14ac:dyDescent="0.3">
      <c r="B54" s="119"/>
      <c r="C54" s="79"/>
      <c r="D54" s="227" t="s">
        <v>686</v>
      </c>
      <c r="E54" s="40"/>
      <c r="F54" s="5"/>
      <c r="G54" s="2"/>
      <c r="H54" s="4"/>
      <c r="I54" s="2"/>
      <c r="J54" s="2"/>
      <c r="K54" s="2"/>
      <c r="L54" s="2"/>
      <c r="M54" s="2"/>
      <c r="N54" s="2"/>
      <c r="O54" s="2"/>
      <c r="P54" s="2"/>
    </row>
    <row r="55" spans="2:16" s="3" customFormat="1" ht="20.149999999999999" customHeight="1" x14ac:dyDescent="0.3">
      <c r="B55" s="119"/>
      <c r="C55" s="79"/>
      <c r="D55" s="227" t="s">
        <v>687</v>
      </c>
      <c r="E55" s="40"/>
      <c r="F55" s="5"/>
      <c r="G55" s="2"/>
      <c r="H55" s="4"/>
      <c r="I55" s="2"/>
      <c r="J55" s="2"/>
      <c r="K55" s="2"/>
      <c r="L55" s="2"/>
      <c r="M55" s="2"/>
      <c r="N55" s="2"/>
      <c r="O55" s="2"/>
      <c r="P55" s="2"/>
    </row>
    <row r="56" spans="2:16" s="3" customFormat="1" ht="17.5" customHeight="1" x14ac:dyDescent="0.3">
      <c r="B56" s="119"/>
      <c r="C56" s="79"/>
      <c r="D56" s="227" t="s">
        <v>688</v>
      </c>
      <c r="E56" s="40"/>
      <c r="F56" s="5"/>
      <c r="G56" s="2"/>
      <c r="H56" s="4"/>
      <c r="I56" s="2"/>
      <c r="J56" s="2"/>
      <c r="K56" s="2"/>
      <c r="L56" s="2"/>
      <c r="M56" s="2"/>
      <c r="N56" s="2"/>
      <c r="O56" s="2"/>
      <c r="P56" s="2"/>
    </row>
    <row r="57" spans="2:16" s="3" customFormat="1" ht="18" customHeight="1" x14ac:dyDescent="0.3">
      <c r="B57" s="119"/>
      <c r="C57" s="79"/>
      <c r="D57" s="227" t="s">
        <v>689</v>
      </c>
      <c r="E57" s="40"/>
      <c r="F57" s="5"/>
      <c r="G57" s="2"/>
      <c r="H57" s="4"/>
      <c r="I57" s="2"/>
      <c r="J57" s="2"/>
      <c r="K57" s="2"/>
      <c r="L57" s="2"/>
      <c r="M57" s="2"/>
      <c r="N57" s="2"/>
      <c r="O57" s="2"/>
      <c r="P57" s="2"/>
    </row>
    <row r="58" spans="2:16" s="3" customFormat="1" ht="29.15" customHeight="1" x14ac:dyDescent="0.3">
      <c r="B58" s="119"/>
      <c r="C58" s="79"/>
      <c r="D58" s="231" t="s">
        <v>690</v>
      </c>
      <c r="E58" s="40"/>
      <c r="F58" s="5"/>
      <c r="G58" s="2"/>
      <c r="H58" s="4"/>
      <c r="I58" s="2"/>
      <c r="J58" s="2"/>
      <c r="K58" s="2"/>
      <c r="L58" s="2"/>
      <c r="M58" s="2"/>
      <c r="N58" s="2"/>
      <c r="O58" s="2"/>
      <c r="P58" s="2"/>
    </row>
    <row r="59" spans="2:16" s="3" customFormat="1" ht="31.4" customHeight="1" x14ac:dyDescent="0.3">
      <c r="B59" s="119"/>
      <c r="C59" s="79"/>
      <c r="D59" s="231" t="s">
        <v>691</v>
      </c>
      <c r="E59" s="40"/>
      <c r="F59" s="5"/>
      <c r="G59" s="2"/>
      <c r="H59" s="4"/>
      <c r="I59" s="2"/>
      <c r="J59" s="2"/>
      <c r="K59" s="2"/>
      <c r="L59" s="2"/>
      <c r="M59" s="2"/>
      <c r="N59" s="2"/>
      <c r="O59" s="2"/>
      <c r="P59" s="2"/>
    </row>
    <row r="60" spans="2:16" s="3" customFormat="1" ht="19.399999999999999" customHeight="1" x14ac:dyDescent="0.3">
      <c r="B60" s="119"/>
      <c r="C60" s="79"/>
      <c r="D60" s="227" t="s">
        <v>692</v>
      </c>
      <c r="E60" s="40"/>
      <c r="F60" s="5"/>
      <c r="G60" s="2"/>
      <c r="H60" s="4"/>
      <c r="I60" s="2"/>
      <c r="J60" s="2"/>
      <c r="K60" s="2"/>
      <c r="L60" s="2"/>
      <c r="M60" s="2"/>
      <c r="N60" s="2"/>
      <c r="O60" s="2"/>
      <c r="P60" s="2"/>
    </row>
    <row r="61" spans="2:16" s="3" customFormat="1" ht="20.149999999999999" customHeight="1" x14ac:dyDescent="0.3">
      <c r="B61" s="119"/>
      <c r="C61" s="79"/>
      <c r="D61" s="227" t="s">
        <v>693</v>
      </c>
      <c r="E61" s="40"/>
      <c r="F61" s="5"/>
      <c r="G61" s="2"/>
      <c r="H61" s="4"/>
      <c r="I61" s="2"/>
      <c r="J61" s="2"/>
      <c r="K61" s="2"/>
      <c r="L61" s="2"/>
      <c r="M61" s="2"/>
      <c r="N61" s="2"/>
      <c r="O61" s="2"/>
      <c r="P61" s="2"/>
    </row>
    <row r="62" spans="2:16" s="3" customFormat="1" ht="23.15" customHeight="1" x14ac:dyDescent="0.3">
      <c r="B62" s="119"/>
      <c r="C62" s="79"/>
      <c r="D62" s="232" t="s">
        <v>694</v>
      </c>
      <c r="E62" s="40"/>
      <c r="F62" s="5"/>
      <c r="G62" s="2"/>
      <c r="H62" s="4"/>
      <c r="I62" s="2"/>
      <c r="J62" s="2"/>
      <c r="K62" s="2"/>
      <c r="L62" s="2"/>
      <c r="M62" s="2"/>
      <c r="N62" s="2"/>
      <c r="O62" s="2"/>
      <c r="P62" s="2"/>
    </row>
    <row r="63" spans="2:16" s="3" customFormat="1" ht="17.5" customHeight="1" x14ac:dyDescent="0.3">
      <c r="B63" s="119"/>
      <c r="C63" s="79"/>
      <c r="D63" s="227" t="s">
        <v>695</v>
      </c>
      <c r="E63" s="40"/>
      <c r="F63" s="5"/>
      <c r="G63" s="2"/>
      <c r="H63" s="4"/>
      <c r="I63" s="2"/>
      <c r="J63" s="2"/>
      <c r="K63" s="2"/>
      <c r="L63" s="2"/>
      <c r="M63" s="2"/>
      <c r="N63" s="2"/>
      <c r="O63" s="2"/>
      <c r="P63" s="2"/>
    </row>
    <row r="64" spans="2:16" s="3" customFormat="1" ht="22.4" customHeight="1" x14ac:dyDescent="0.3">
      <c r="B64" s="119"/>
      <c r="C64" s="79"/>
      <c r="D64" s="227" t="s">
        <v>696</v>
      </c>
      <c r="E64" s="40"/>
      <c r="F64" s="5"/>
      <c r="G64" s="2"/>
      <c r="H64" s="4"/>
      <c r="I64" s="2"/>
      <c r="J64" s="2"/>
      <c r="K64" s="2"/>
      <c r="L64" s="2"/>
      <c r="M64" s="2"/>
      <c r="N64" s="2"/>
      <c r="O64" s="2"/>
      <c r="P64" s="2"/>
    </row>
    <row r="65" spans="2:16" s="3" customFormat="1" ht="18" customHeight="1" x14ac:dyDescent="0.3">
      <c r="B65" s="119"/>
      <c r="C65" s="79"/>
      <c r="D65" s="227" t="s">
        <v>697</v>
      </c>
      <c r="E65" s="40"/>
      <c r="F65" s="5"/>
      <c r="G65" s="2"/>
      <c r="H65" s="4"/>
      <c r="I65" s="2"/>
      <c r="J65" s="2"/>
      <c r="K65" s="2"/>
      <c r="L65" s="2"/>
      <c r="M65" s="2"/>
      <c r="N65" s="2"/>
      <c r="O65" s="2"/>
      <c r="P65" s="2"/>
    </row>
    <row r="66" spans="2:16" s="3" customFormat="1" ht="20.149999999999999" customHeight="1" x14ac:dyDescent="0.3">
      <c r="B66" s="119"/>
      <c r="C66" s="79"/>
      <c r="D66" s="227" t="s">
        <v>698</v>
      </c>
      <c r="E66" s="40"/>
      <c r="F66" s="5"/>
      <c r="G66" s="2"/>
      <c r="H66" s="4"/>
      <c r="I66" s="2"/>
      <c r="J66" s="2"/>
      <c r="K66" s="2"/>
      <c r="L66" s="2"/>
      <c r="M66" s="2"/>
      <c r="N66" s="2"/>
      <c r="O66" s="2"/>
      <c r="P66" s="2"/>
    </row>
    <row r="67" spans="2:16" s="3" customFormat="1" ht="19.399999999999999" customHeight="1" x14ac:dyDescent="0.3">
      <c r="B67" s="119"/>
      <c r="C67" s="79"/>
      <c r="D67" s="227" t="s">
        <v>699</v>
      </c>
      <c r="E67" s="40"/>
      <c r="F67" s="5"/>
      <c r="G67" s="2"/>
      <c r="H67" s="4"/>
      <c r="I67" s="2"/>
      <c r="J67" s="2"/>
      <c r="K67" s="2"/>
      <c r="L67" s="2"/>
      <c r="M67" s="2"/>
      <c r="N67" s="2"/>
      <c r="O67" s="2"/>
      <c r="P67" s="2"/>
    </row>
    <row r="68" spans="2:16" s="3" customFormat="1" ht="17.5" customHeight="1" x14ac:dyDescent="0.3">
      <c r="B68" s="119"/>
      <c r="C68" s="79"/>
      <c r="D68" s="227" t="s">
        <v>700</v>
      </c>
      <c r="E68" s="40"/>
      <c r="F68" s="5"/>
      <c r="G68" s="2"/>
      <c r="H68" s="4"/>
      <c r="I68" s="2"/>
      <c r="J68" s="2"/>
      <c r="K68" s="2"/>
      <c r="L68" s="2"/>
      <c r="M68" s="2"/>
      <c r="N68" s="2"/>
      <c r="O68" s="2"/>
      <c r="P68" s="2"/>
    </row>
    <row r="69" spans="2:16" s="3" customFormat="1" ht="16.399999999999999" customHeight="1" thickBot="1" x14ac:dyDescent="0.35">
      <c r="B69" s="119"/>
      <c r="C69" s="79"/>
      <c r="D69" s="233"/>
      <c r="E69" s="40"/>
      <c r="F69" s="5"/>
      <c r="G69" s="2"/>
      <c r="H69" s="4"/>
      <c r="I69" s="2"/>
      <c r="J69" s="2"/>
      <c r="K69" s="2"/>
      <c r="L69" s="2"/>
      <c r="M69" s="2"/>
      <c r="N69" s="2"/>
      <c r="O69" s="2"/>
      <c r="P69" s="2"/>
    </row>
    <row r="70" spans="2:16" s="3" customFormat="1" ht="32.25" customHeight="1" thickBot="1" x14ac:dyDescent="0.35">
      <c r="B70" s="715" t="s">
        <v>52</v>
      </c>
      <c r="C70" s="717"/>
      <c r="D70" s="42"/>
      <c r="E70" s="40"/>
      <c r="G70" s="2"/>
      <c r="H70" s="4" t="s">
        <v>53</v>
      </c>
      <c r="I70" s="2"/>
      <c r="J70" s="2"/>
      <c r="K70" s="2"/>
      <c r="L70" s="2"/>
      <c r="M70" s="2"/>
      <c r="N70" s="2"/>
      <c r="O70" s="2"/>
      <c r="P70" s="2"/>
    </row>
    <row r="71" spans="2:16" s="3" customFormat="1" ht="17.25" customHeight="1" thickBot="1" x14ac:dyDescent="0.35">
      <c r="B71" s="119"/>
      <c r="C71" s="79"/>
      <c r="D71" s="234" t="s">
        <v>701</v>
      </c>
      <c r="E71" s="40"/>
      <c r="G71" s="2"/>
      <c r="H71" s="4" t="s">
        <v>54</v>
      </c>
      <c r="I71" s="2"/>
      <c r="J71" s="2"/>
      <c r="K71" s="2"/>
      <c r="L71" s="2"/>
      <c r="M71" s="2"/>
      <c r="N71" s="2"/>
      <c r="O71" s="2"/>
      <c r="P71" s="2"/>
    </row>
    <row r="72" spans="2:16" s="3" customFormat="1" x14ac:dyDescent="0.3">
      <c r="B72" s="119"/>
      <c r="C72" s="79"/>
      <c r="D72" s="42"/>
      <c r="E72" s="40"/>
      <c r="F72" s="5"/>
      <c r="G72" s="2"/>
      <c r="H72" s="4" t="s">
        <v>55</v>
      </c>
      <c r="I72" s="2"/>
      <c r="J72" s="2"/>
      <c r="K72" s="2"/>
      <c r="L72" s="2"/>
      <c r="M72" s="2"/>
      <c r="N72" s="2"/>
      <c r="O72" s="2"/>
      <c r="P72" s="2"/>
    </row>
    <row r="73" spans="2:16" s="3" customFormat="1" x14ac:dyDescent="0.3">
      <c r="B73" s="119"/>
      <c r="C73" s="123" t="s">
        <v>56</v>
      </c>
      <c r="D73" s="42"/>
      <c r="E73" s="40"/>
      <c r="G73" s="2"/>
      <c r="H73" s="4" t="s">
        <v>57</v>
      </c>
      <c r="I73" s="2"/>
      <c r="J73" s="2"/>
      <c r="K73" s="2"/>
      <c r="L73" s="2"/>
      <c r="M73" s="2"/>
      <c r="N73" s="2"/>
      <c r="O73" s="2"/>
      <c r="P73" s="2"/>
    </row>
    <row r="74" spans="2:16" s="3" customFormat="1" ht="31.5" customHeight="1" thickBot="1" x14ac:dyDescent="0.35">
      <c r="B74" s="715" t="s">
        <v>58</v>
      </c>
      <c r="C74" s="717"/>
      <c r="D74" s="42" t="s">
        <v>707</v>
      </c>
      <c r="E74" s="40"/>
      <c r="G74" s="2"/>
      <c r="H74" s="4" t="s">
        <v>59</v>
      </c>
      <c r="I74" s="2"/>
      <c r="J74" s="2"/>
      <c r="K74" s="2"/>
      <c r="L74" s="2"/>
      <c r="M74" s="2"/>
      <c r="N74" s="2"/>
      <c r="O74" s="2"/>
      <c r="P74" s="2"/>
    </row>
    <row r="75" spans="2:16" s="3" customFormat="1" x14ac:dyDescent="0.3">
      <c r="B75" s="119"/>
      <c r="C75" s="79" t="s">
        <v>60</v>
      </c>
      <c r="D75" s="14" t="s">
        <v>704</v>
      </c>
      <c r="E75" s="40"/>
      <c r="G75" s="2"/>
      <c r="H75" s="4" t="s">
        <v>61</v>
      </c>
      <c r="I75" s="2"/>
      <c r="J75" s="2"/>
      <c r="K75" s="2"/>
      <c r="L75" s="2"/>
      <c r="M75" s="2"/>
      <c r="N75" s="2"/>
      <c r="O75" s="2"/>
      <c r="P75" s="2"/>
    </row>
    <row r="76" spans="2:16" s="3" customFormat="1" ht="14.5" x14ac:dyDescent="0.35">
      <c r="B76" s="119"/>
      <c r="C76" s="79" t="s">
        <v>62</v>
      </c>
      <c r="D76" s="235" t="s">
        <v>705</v>
      </c>
      <c r="E76" s="40"/>
      <c r="G76" s="2"/>
      <c r="H76" s="4" t="s">
        <v>63</v>
      </c>
      <c r="I76" s="2"/>
      <c r="J76" s="2"/>
      <c r="K76" s="2"/>
      <c r="L76" s="2"/>
      <c r="M76" s="2"/>
      <c r="N76" s="2"/>
      <c r="O76" s="2"/>
      <c r="P76" s="2"/>
    </row>
    <row r="77" spans="2:16" s="3" customFormat="1" ht="14.5" thickBot="1" x14ac:dyDescent="0.35">
      <c r="B77" s="119"/>
      <c r="C77" s="79" t="s">
        <v>64</v>
      </c>
      <c r="D77" s="15">
        <v>42066</v>
      </c>
      <c r="E77" s="40"/>
      <c r="G77" s="2"/>
      <c r="H77" s="4" t="s">
        <v>65</v>
      </c>
      <c r="I77" s="2"/>
      <c r="J77" s="2"/>
      <c r="K77" s="2"/>
      <c r="L77" s="2"/>
      <c r="M77" s="2"/>
      <c r="N77" s="2"/>
      <c r="O77" s="2"/>
      <c r="P77" s="2"/>
    </row>
    <row r="78" spans="2:16" s="3" customFormat="1" ht="15" customHeight="1" thickBot="1" x14ac:dyDescent="0.35">
      <c r="B78" s="119"/>
      <c r="C78" s="75" t="s">
        <v>208</v>
      </c>
      <c r="D78" s="42" t="s">
        <v>706</v>
      </c>
      <c r="E78" s="40"/>
      <c r="G78" s="2"/>
      <c r="H78" s="4" t="s">
        <v>66</v>
      </c>
      <c r="I78" s="2"/>
      <c r="J78" s="2"/>
      <c r="K78" s="2"/>
      <c r="L78" s="2"/>
      <c r="M78" s="2"/>
      <c r="N78" s="2"/>
      <c r="O78" s="2"/>
      <c r="P78" s="2"/>
    </row>
    <row r="79" spans="2:16" s="3" customFormat="1" x14ac:dyDescent="0.3">
      <c r="B79" s="119"/>
      <c r="C79" s="79" t="s">
        <v>60</v>
      </c>
      <c r="D79" s="14" t="s">
        <v>702</v>
      </c>
      <c r="E79" s="40"/>
      <c r="G79" s="2"/>
      <c r="H79" s="4" t="s">
        <v>67</v>
      </c>
      <c r="I79" s="2"/>
      <c r="J79" s="2"/>
      <c r="K79" s="2"/>
      <c r="L79" s="2"/>
      <c r="M79" s="2"/>
      <c r="N79" s="2"/>
      <c r="O79" s="2"/>
      <c r="P79" s="2"/>
    </row>
    <row r="80" spans="2:16" s="3" customFormat="1" ht="14.5" x14ac:dyDescent="0.35">
      <c r="B80" s="119"/>
      <c r="C80" s="79" t="s">
        <v>62</v>
      </c>
      <c r="D80" s="235" t="s">
        <v>703</v>
      </c>
      <c r="E80" s="40"/>
      <c r="G80" s="2"/>
      <c r="H80" s="4" t="s">
        <v>68</v>
      </c>
      <c r="I80" s="2"/>
      <c r="J80" s="2"/>
      <c r="K80" s="2"/>
      <c r="L80" s="2"/>
      <c r="M80" s="2"/>
      <c r="N80" s="2"/>
      <c r="O80" s="2"/>
      <c r="P80" s="2"/>
    </row>
    <row r="81" spans="1:16" s="3" customFormat="1" ht="14.5" thickBot="1" x14ac:dyDescent="0.35">
      <c r="B81" s="119"/>
      <c r="C81" s="79" t="s">
        <v>64</v>
      </c>
      <c r="D81" s="15">
        <v>42314</v>
      </c>
      <c r="E81" s="40"/>
      <c r="G81" s="2"/>
      <c r="H81" s="4" t="s">
        <v>69</v>
      </c>
      <c r="I81" s="2"/>
      <c r="J81" s="2"/>
      <c r="K81" s="2"/>
      <c r="L81" s="2"/>
      <c r="M81" s="2"/>
      <c r="N81" s="2"/>
      <c r="O81" s="2"/>
      <c r="P81" s="2"/>
    </row>
    <row r="82" spans="1:16" s="3" customFormat="1" ht="14.5" thickBot="1" x14ac:dyDescent="0.35">
      <c r="B82" s="119"/>
      <c r="C82" s="75" t="s">
        <v>708</v>
      </c>
      <c r="D82" s="42" t="s">
        <v>709</v>
      </c>
      <c r="E82" s="40"/>
      <c r="G82" s="2"/>
      <c r="H82" s="4" t="s">
        <v>70</v>
      </c>
      <c r="I82" s="2"/>
      <c r="J82" s="2"/>
      <c r="K82" s="2"/>
      <c r="L82" s="2"/>
      <c r="M82" s="2"/>
      <c r="N82" s="2"/>
      <c r="O82" s="2"/>
      <c r="P82" s="2"/>
    </row>
    <row r="83" spans="1:16" s="3" customFormat="1" x14ac:dyDescent="0.3">
      <c r="B83" s="119"/>
      <c r="C83" s="79" t="s">
        <v>60</v>
      </c>
      <c r="D83" s="14" t="s">
        <v>710</v>
      </c>
      <c r="E83" s="40"/>
      <c r="G83" s="2"/>
      <c r="H83" s="4" t="s">
        <v>71</v>
      </c>
      <c r="I83" s="2"/>
      <c r="J83" s="2"/>
      <c r="K83" s="2"/>
      <c r="L83" s="2"/>
      <c r="M83" s="2"/>
      <c r="N83" s="2"/>
      <c r="O83" s="2"/>
      <c r="P83" s="2"/>
    </row>
    <row r="84" spans="1:16" s="3" customFormat="1" ht="14.5" x14ac:dyDescent="0.35">
      <c r="B84" s="119"/>
      <c r="C84" s="79" t="s">
        <v>62</v>
      </c>
      <c r="D84" s="235" t="s">
        <v>711</v>
      </c>
      <c r="E84" s="40"/>
      <c r="G84" s="2"/>
      <c r="H84" s="4" t="s">
        <v>72</v>
      </c>
      <c r="I84" s="2"/>
      <c r="J84" s="2"/>
      <c r="K84" s="2"/>
      <c r="L84" s="2"/>
      <c r="M84" s="2"/>
      <c r="N84" s="2"/>
      <c r="O84" s="2"/>
      <c r="P84" s="2"/>
    </row>
    <row r="85" spans="1:16" ht="14.5" thickBot="1" x14ac:dyDescent="0.35">
      <c r="A85" s="3"/>
      <c r="B85" s="119"/>
      <c r="C85" s="79" t="s">
        <v>64</v>
      </c>
      <c r="D85" s="15"/>
      <c r="E85" s="40"/>
      <c r="H85" s="4" t="s">
        <v>73</v>
      </c>
    </row>
    <row r="86" spans="1:16" ht="14.5" thickBot="1" x14ac:dyDescent="0.35">
      <c r="A86" s="3"/>
      <c r="B86" s="119"/>
      <c r="C86" s="75" t="s">
        <v>590</v>
      </c>
      <c r="D86" s="42" t="s">
        <v>662</v>
      </c>
      <c r="E86" s="40"/>
      <c r="H86" s="4"/>
    </row>
    <row r="87" spans="1:16" x14ac:dyDescent="0.3">
      <c r="A87" s="3"/>
      <c r="B87" s="119"/>
      <c r="C87" s="79" t="s">
        <v>60</v>
      </c>
      <c r="D87" s="14" t="s">
        <v>712</v>
      </c>
      <c r="E87" s="40"/>
      <c r="H87" s="4"/>
    </row>
    <row r="88" spans="1:16" ht="14.5" x14ac:dyDescent="0.35">
      <c r="A88" s="3"/>
      <c r="B88" s="119"/>
      <c r="C88" s="79" t="s">
        <v>62</v>
      </c>
      <c r="D88" s="236" t="s">
        <v>713</v>
      </c>
      <c r="E88" s="40"/>
      <c r="H88" s="4"/>
    </row>
    <row r="89" spans="1:16" ht="14.5" thickBot="1" x14ac:dyDescent="0.35">
      <c r="A89" s="3"/>
      <c r="B89" s="119"/>
      <c r="C89" s="79" t="s">
        <v>64</v>
      </c>
      <c r="D89" s="15"/>
      <c r="E89" s="40"/>
      <c r="H89" s="4"/>
    </row>
    <row r="90" spans="1:16" ht="14.5" thickBot="1" x14ac:dyDescent="0.35">
      <c r="B90" s="119"/>
      <c r="C90" s="75" t="s">
        <v>207</v>
      </c>
      <c r="D90" s="42" t="s">
        <v>714</v>
      </c>
      <c r="E90" s="40"/>
      <c r="H90" s="4" t="s">
        <v>74</v>
      </c>
    </row>
    <row r="91" spans="1:16" x14ac:dyDescent="0.3">
      <c r="B91" s="119"/>
      <c r="C91" s="79" t="s">
        <v>60</v>
      </c>
      <c r="D91" s="14" t="s">
        <v>715</v>
      </c>
      <c r="E91" s="40"/>
      <c r="H91" s="4" t="s">
        <v>75</v>
      </c>
    </row>
    <row r="92" spans="1:16" ht="14.5" x14ac:dyDescent="0.35">
      <c r="B92" s="119"/>
      <c r="C92" s="79" t="s">
        <v>62</v>
      </c>
      <c r="D92" s="235" t="s">
        <v>716</v>
      </c>
      <c r="E92" s="40"/>
      <c r="H92" s="4" t="s">
        <v>76</v>
      </c>
    </row>
    <row r="93" spans="1:16" ht="14.5" thickBot="1" x14ac:dyDescent="0.35">
      <c r="B93" s="119"/>
      <c r="C93" s="79" t="s">
        <v>64</v>
      </c>
      <c r="D93" s="15"/>
      <c r="E93" s="40"/>
      <c r="H93" s="4" t="s">
        <v>77</v>
      </c>
    </row>
    <row r="94" spans="1:16" ht="14.5" thickBot="1" x14ac:dyDescent="0.35">
      <c r="B94" s="119"/>
      <c r="C94" s="75" t="s">
        <v>207</v>
      </c>
      <c r="D94" s="42" t="s">
        <v>717</v>
      </c>
      <c r="E94" s="40"/>
      <c r="H94" s="4" t="s">
        <v>78</v>
      </c>
    </row>
    <row r="95" spans="1:16" x14ac:dyDescent="0.3">
      <c r="B95" s="119"/>
      <c r="C95" s="79" t="s">
        <v>60</v>
      </c>
      <c r="D95" s="14" t="s">
        <v>718</v>
      </c>
      <c r="E95" s="40"/>
      <c r="H95" s="4" t="s">
        <v>79</v>
      </c>
    </row>
    <row r="96" spans="1:16" ht="14.5" x14ac:dyDescent="0.35">
      <c r="B96" s="119"/>
      <c r="C96" s="79" t="s">
        <v>62</v>
      </c>
      <c r="D96" s="235" t="s">
        <v>719</v>
      </c>
      <c r="E96" s="40"/>
      <c r="H96" s="4" t="s">
        <v>80</v>
      </c>
    </row>
    <row r="97" spans="2:8" ht="14.5" thickBot="1" x14ac:dyDescent="0.35">
      <c r="B97" s="119"/>
      <c r="C97" s="79" t="s">
        <v>64</v>
      </c>
      <c r="D97" s="15"/>
      <c r="E97" s="40"/>
      <c r="H97" s="4" t="s">
        <v>81</v>
      </c>
    </row>
    <row r="98" spans="2:8" ht="14.5" thickBot="1" x14ac:dyDescent="0.35">
      <c r="B98" s="119"/>
      <c r="C98" s="75" t="s">
        <v>207</v>
      </c>
      <c r="D98" s="42" t="s">
        <v>720</v>
      </c>
      <c r="E98" s="40"/>
      <c r="H98" s="4" t="s">
        <v>82</v>
      </c>
    </row>
    <row r="99" spans="2:8" x14ac:dyDescent="0.3">
      <c r="B99" s="119"/>
      <c r="C99" s="79" t="s">
        <v>60</v>
      </c>
      <c r="D99" s="14" t="s">
        <v>721</v>
      </c>
      <c r="E99" s="40"/>
      <c r="H99" s="4" t="s">
        <v>83</v>
      </c>
    </row>
    <row r="100" spans="2:8" ht="14.5" x14ac:dyDescent="0.35">
      <c r="B100" s="119"/>
      <c r="C100" s="79" t="s">
        <v>62</v>
      </c>
      <c r="D100" s="235" t="s">
        <v>722</v>
      </c>
      <c r="E100" s="40"/>
      <c r="H100" s="4" t="s">
        <v>84</v>
      </c>
    </row>
    <row r="101" spans="2:8" ht="14.5" thickBot="1" x14ac:dyDescent="0.35">
      <c r="B101" s="119"/>
      <c r="C101" s="79" t="s">
        <v>64</v>
      </c>
      <c r="D101" s="15"/>
      <c r="E101" s="40"/>
      <c r="H101" s="4" t="s">
        <v>85</v>
      </c>
    </row>
    <row r="102" spans="2:8" ht="14.5" thickBot="1" x14ac:dyDescent="0.35">
      <c r="B102" s="124"/>
      <c r="C102" s="125"/>
      <c r="D102" s="80"/>
      <c r="E102" s="52"/>
      <c r="H102" s="4" t="s">
        <v>86</v>
      </c>
    </row>
    <row r="103" spans="2:8" x14ac:dyDescent="0.3">
      <c r="H103" s="4" t="s">
        <v>87</v>
      </c>
    </row>
    <row r="104" spans="2:8" x14ac:dyDescent="0.3">
      <c r="H104" s="4" t="s">
        <v>88</v>
      </c>
    </row>
    <row r="105" spans="2:8" x14ac:dyDescent="0.3">
      <c r="H105" s="4" t="s">
        <v>89</v>
      </c>
    </row>
    <row r="106" spans="2:8" x14ac:dyDescent="0.3">
      <c r="H106" s="4" t="s">
        <v>90</v>
      </c>
    </row>
    <row r="107" spans="2:8" x14ac:dyDescent="0.3">
      <c r="H107" s="4" t="s">
        <v>91</v>
      </c>
    </row>
    <row r="108" spans="2:8" x14ac:dyDescent="0.3">
      <c r="H108" s="4" t="s">
        <v>92</v>
      </c>
    </row>
    <row r="109" spans="2:8" x14ac:dyDescent="0.3">
      <c r="H109" s="4" t="s">
        <v>93</v>
      </c>
    </row>
    <row r="110" spans="2:8" x14ac:dyDescent="0.3">
      <c r="H110" s="4" t="s">
        <v>94</v>
      </c>
    </row>
    <row r="111" spans="2:8" x14ac:dyDescent="0.3">
      <c r="H111" s="4" t="s">
        <v>95</v>
      </c>
    </row>
    <row r="112" spans="2:8" x14ac:dyDescent="0.3">
      <c r="H112" s="4" t="s">
        <v>96</v>
      </c>
    </row>
    <row r="113" spans="8:8" x14ac:dyDescent="0.3">
      <c r="H113" s="4" t="s">
        <v>97</v>
      </c>
    </row>
    <row r="114" spans="8:8" x14ac:dyDescent="0.3">
      <c r="H114" s="4" t="s">
        <v>98</v>
      </c>
    </row>
    <row r="115" spans="8:8" x14ac:dyDescent="0.3">
      <c r="H115" s="4" t="s">
        <v>99</v>
      </c>
    </row>
    <row r="116" spans="8:8" x14ac:dyDescent="0.3">
      <c r="H116" s="4" t="s">
        <v>100</v>
      </c>
    </row>
    <row r="117" spans="8:8" x14ac:dyDescent="0.3">
      <c r="H117" s="4" t="s">
        <v>101</v>
      </c>
    </row>
    <row r="118" spans="8:8" x14ac:dyDescent="0.3">
      <c r="H118" s="4" t="s">
        <v>102</v>
      </c>
    </row>
    <row r="119" spans="8:8" x14ac:dyDescent="0.3">
      <c r="H119" s="4" t="s">
        <v>103</v>
      </c>
    </row>
    <row r="120" spans="8:8" x14ac:dyDescent="0.3">
      <c r="H120" s="4" t="s">
        <v>104</v>
      </c>
    </row>
    <row r="121" spans="8:8" x14ac:dyDescent="0.3">
      <c r="H121" s="4" t="s">
        <v>105</v>
      </c>
    </row>
    <row r="122" spans="8:8" x14ac:dyDescent="0.3">
      <c r="H122" s="4" t="s">
        <v>106</v>
      </c>
    </row>
    <row r="123" spans="8:8" x14ac:dyDescent="0.3">
      <c r="H123" s="4" t="s">
        <v>107</v>
      </c>
    </row>
    <row r="124" spans="8:8" x14ac:dyDescent="0.3">
      <c r="H124" s="4" t="s">
        <v>108</v>
      </c>
    </row>
    <row r="125" spans="8:8" x14ac:dyDescent="0.3">
      <c r="H125" s="4" t="s">
        <v>109</v>
      </c>
    </row>
    <row r="126" spans="8:8" x14ac:dyDescent="0.3">
      <c r="H126" s="4" t="s">
        <v>110</v>
      </c>
    </row>
    <row r="127" spans="8:8" x14ac:dyDescent="0.3">
      <c r="H127" s="4" t="s">
        <v>111</v>
      </c>
    </row>
    <row r="128" spans="8:8" x14ac:dyDescent="0.3">
      <c r="H128" s="4" t="s">
        <v>112</v>
      </c>
    </row>
    <row r="129" spans="8:8" x14ac:dyDescent="0.3">
      <c r="H129" s="4" t="s">
        <v>113</v>
      </c>
    </row>
    <row r="130" spans="8:8" x14ac:dyDescent="0.3">
      <c r="H130" s="4" t="s">
        <v>114</v>
      </c>
    </row>
    <row r="131" spans="8:8" x14ac:dyDescent="0.3">
      <c r="H131" s="4" t="s">
        <v>115</v>
      </c>
    </row>
    <row r="132" spans="8:8" x14ac:dyDescent="0.3">
      <c r="H132" s="4" t="s">
        <v>116</v>
      </c>
    </row>
    <row r="133" spans="8:8" x14ac:dyDescent="0.3">
      <c r="H133" s="4" t="s">
        <v>117</v>
      </c>
    </row>
    <row r="134" spans="8:8" x14ac:dyDescent="0.3">
      <c r="H134" s="4" t="s">
        <v>118</v>
      </c>
    </row>
    <row r="135" spans="8:8" x14ac:dyDescent="0.3">
      <c r="H135" s="4" t="s">
        <v>119</v>
      </c>
    </row>
    <row r="136" spans="8:8" x14ac:dyDescent="0.3">
      <c r="H136" s="4" t="s">
        <v>120</v>
      </c>
    </row>
    <row r="137" spans="8:8" x14ac:dyDescent="0.3">
      <c r="H137" s="4" t="s">
        <v>121</v>
      </c>
    </row>
    <row r="138" spans="8:8" x14ac:dyDescent="0.3">
      <c r="H138" s="4" t="s">
        <v>122</v>
      </c>
    </row>
    <row r="139" spans="8:8" x14ac:dyDescent="0.3">
      <c r="H139" s="4" t="s">
        <v>123</v>
      </c>
    </row>
    <row r="140" spans="8:8" x14ac:dyDescent="0.3">
      <c r="H140" s="4" t="s">
        <v>124</v>
      </c>
    </row>
    <row r="141" spans="8:8" x14ac:dyDescent="0.3">
      <c r="H141" s="4" t="s">
        <v>125</v>
      </c>
    </row>
    <row r="142" spans="8:8" x14ac:dyDescent="0.3">
      <c r="H142" s="4" t="s">
        <v>126</v>
      </c>
    </row>
    <row r="143" spans="8:8" x14ac:dyDescent="0.3">
      <c r="H143" s="4" t="s">
        <v>127</v>
      </c>
    </row>
    <row r="144" spans="8:8" x14ac:dyDescent="0.3">
      <c r="H144" s="4" t="s">
        <v>128</v>
      </c>
    </row>
    <row r="145" spans="8:8" x14ac:dyDescent="0.3">
      <c r="H145" s="4" t="s">
        <v>129</v>
      </c>
    </row>
    <row r="146" spans="8:8" x14ac:dyDescent="0.3">
      <c r="H146" s="4" t="s">
        <v>130</v>
      </c>
    </row>
    <row r="147" spans="8:8" x14ac:dyDescent="0.3">
      <c r="H147" s="4" t="s">
        <v>131</v>
      </c>
    </row>
    <row r="148" spans="8:8" x14ac:dyDescent="0.3">
      <c r="H148" s="4" t="s">
        <v>132</v>
      </c>
    </row>
    <row r="149" spans="8:8" x14ac:dyDescent="0.3">
      <c r="H149" s="4" t="s">
        <v>133</v>
      </c>
    </row>
    <row r="150" spans="8:8" x14ac:dyDescent="0.3">
      <c r="H150" s="4" t="s">
        <v>134</v>
      </c>
    </row>
    <row r="151" spans="8:8" x14ac:dyDescent="0.3">
      <c r="H151" s="4" t="s">
        <v>135</v>
      </c>
    </row>
    <row r="152" spans="8:8" x14ac:dyDescent="0.3">
      <c r="H152" s="4" t="s">
        <v>136</v>
      </c>
    </row>
    <row r="153" spans="8:8" x14ac:dyDescent="0.3">
      <c r="H153" s="4" t="s">
        <v>137</v>
      </c>
    </row>
    <row r="154" spans="8:8" x14ac:dyDescent="0.3">
      <c r="H154" s="4" t="s">
        <v>138</v>
      </c>
    </row>
    <row r="155" spans="8:8" x14ac:dyDescent="0.3">
      <c r="H155" s="4" t="s">
        <v>139</v>
      </c>
    </row>
    <row r="156" spans="8:8" x14ac:dyDescent="0.3">
      <c r="H156" s="4" t="s">
        <v>140</v>
      </c>
    </row>
    <row r="157" spans="8:8" x14ac:dyDescent="0.3">
      <c r="H157" s="4" t="s">
        <v>141</v>
      </c>
    </row>
    <row r="158" spans="8:8" x14ac:dyDescent="0.3">
      <c r="H158" s="4" t="s">
        <v>142</v>
      </c>
    </row>
    <row r="159" spans="8:8" x14ac:dyDescent="0.3">
      <c r="H159" s="4" t="s">
        <v>143</v>
      </c>
    </row>
    <row r="160" spans="8:8" x14ac:dyDescent="0.3">
      <c r="H160" s="4" t="s">
        <v>144</v>
      </c>
    </row>
    <row r="161" spans="8:8" x14ac:dyDescent="0.3">
      <c r="H161" s="4" t="s">
        <v>145</v>
      </c>
    </row>
    <row r="162" spans="8:8" x14ac:dyDescent="0.3">
      <c r="H162" s="4" t="s">
        <v>146</v>
      </c>
    </row>
    <row r="163" spans="8:8" x14ac:dyDescent="0.3">
      <c r="H163" s="4" t="s">
        <v>147</v>
      </c>
    </row>
    <row r="164" spans="8:8" x14ac:dyDescent="0.3">
      <c r="H164" s="4" t="s">
        <v>148</v>
      </c>
    </row>
    <row r="165" spans="8:8" x14ac:dyDescent="0.3">
      <c r="H165" s="4" t="s">
        <v>149</v>
      </c>
    </row>
    <row r="166" spans="8:8" x14ac:dyDescent="0.3">
      <c r="H166" s="4" t="s">
        <v>150</v>
      </c>
    </row>
    <row r="167" spans="8:8" x14ac:dyDescent="0.3">
      <c r="H167" s="4" t="s">
        <v>151</v>
      </c>
    </row>
    <row r="168" spans="8:8" x14ac:dyDescent="0.3">
      <c r="H168" s="4" t="s">
        <v>152</v>
      </c>
    </row>
    <row r="169" spans="8:8" x14ac:dyDescent="0.3">
      <c r="H169" s="4" t="s">
        <v>153</v>
      </c>
    </row>
    <row r="170" spans="8:8" x14ac:dyDescent="0.3">
      <c r="H170" s="4" t="s">
        <v>154</v>
      </c>
    </row>
    <row r="171" spans="8:8" x14ac:dyDescent="0.3">
      <c r="H171" s="4" t="s">
        <v>155</v>
      </c>
    </row>
    <row r="172" spans="8:8" x14ac:dyDescent="0.3">
      <c r="H172" s="4" t="s">
        <v>156</v>
      </c>
    </row>
    <row r="173" spans="8:8" x14ac:dyDescent="0.3">
      <c r="H173" s="4" t="s">
        <v>157</v>
      </c>
    </row>
    <row r="174" spans="8:8" x14ac:dyDescent="0.3">
      <c r="H174" s="4" t="s">
        <v>158</v>
      </c>
    </row>
    <row r="175" spans="8:8" x14ac:dyDescent="0.3">
      <c r="H175" s="4" t="s">
        <v>159</v>
      </c>
    </row>
    <row r="176" spans="8:8" x14ac:dyDescent="0.3">
      <c r="H176" s="4" t="s">
        <v>160</v>
      </c>
    </row>
    <row r="177" spans="8:8" x14ac:dyDescent="0.3">
      <c r="H177" s="4" t="s">
        <v>161</v>
      </c>
    </row>
    <row r="178" spans="8:8" x14ac:dyDescent="0.3">
      <c r="H178" s="4" t="s">
        <v>162</v>
      </c>
    </row>
    <row r="179" spans="8:8" x14ac:dyDescent="0.3">
      <c r="H179" s="4" t="s">
        <v>163</v>
      </c>
    </row>
    <row r="180" spans="8:8" x14ac:dyDescent="0.3">
      <c r="H180" s="4" t="s">
        <v>164</v>
      </c>
    </row>
    <row r="181" spans="8:8" x14ac:dyDescent="0.3">
      <c r="H181" s="4" t="s">
        <v>165</v>
      </c>
    </row>
    <row r="182" spans="8:8" x14ac:dyDescent="0.3">
      <c r="H182" s="4" t="s">
        <v>166</v>
      </c>
    </row>
    <row r="183" spans="8:8" x14ac:dyDescent="0.3">
      <c r="H183" s="4" t="s">
        <v>167</v>
      </c>
    </row>
    <row r="184" spans="8:8" x14ac:dyDescent="0.3">
      <c r="H184" s="4" t="s">
        <v>168</v>
      </c>
    </row>
    <row r="185" spans="8:8" x14ac:dyDescent="0.3">
      <c r="H185" s="4" t="s">
        <v>169</v>
      </c>
    </row>
    <row r="186" spans="8:8" x14ac:dyDescent="0.3">
      <c r="H186" s="4" t="s">
        <v>170</v>
      </c>
    </row>
    <row r="187" spans="8:8" x14ac:dyDescent="0.3">
      <c r="H187" s="4" t="s">
        <v>171</v>
      </c>
    </row>
    <row r="188" spans="8:8" x14ac:dyDescent="0.3">
      <c r="H188" s="4" t="s">
        <v>172</v>
      </c>
    </row>
    <row r="189" spans="8:8" x14ac:dyDescent="0.3">
      <c r="H189" s="4" t="s">
        <v>173</v>
      </c>
    </row>
    <row r="190" spans="8:8" x14ac:dyDescent="0.3">
      <c r="H190" s="4" t="s">
        <v>174</v>
      </c>
    </row>
    <row r="191" spans="8:8" x14ac:dyDescent="0.3">
      <c r="H191" s="4" t="s">
        <v>175</v>
      </c>
    </row>
    <row r="192" spans="8:8" x14ac:dyDescent="0.3">
      <c r="H192" s="4" t="s">
        <v>176</v>
      </c>
    </row>
    <row r="193" spans="8:8" x14ac:dyDescent="0.3">
      <c r="H193" s="4" t="s">
        <v>177</v>
      </c>
    </row>
    <row r="194" spans="8:8" x14ac:dyDescent="0.3">
      <c r="H194" s="4" t="s">
        <v>178</v>
      </c>
    </row>
    <row r="195" spans="8:8" x14ac:dyDescent="0.3">
      <c r="H195" s="4" t="s">
        <v>179</v>
      </c>
    </row>
    <row r="196" spans="8:8" x14ac:dyDescent="0.3">
      <c r="H196" s="4" t="s">
        <v>180</v>
      </c>
    </row>
    <row r="197" spans="8:8" x14ac:dyDescent="0.3">
      <c r="H197" s="4" t="s">
        <v>181</v>
      </c>
    </row>
    <row r="198" spans="8:8" x14ac:dyDescent="0.3">
      <c r="H198" s="4" t="s">
        <v>182</v>
      </c>
    </row>
    <row r="199" spans="8:8" x14ac:dyDescent="0.3">
      <c r="H199" s="4" t="s">
        <v>183</v>
      </c>
    </row>
    <row r="200" spans="8:8" x14ac:dyDescent="0.3">
      <c r="H200" s="4" t="s">
        <v>184</v>
      </c>
    </row>
    <row r="201" spans="8:8" x14ac:dyDescent="0.3">
      <c r="H201" s="4" t="s">
        <v>185</v>
      </c>
    </row>
    <row r="202" spans="8:8" x14ac:dyDescent="0.3">
      <c r="H202" s="4" t="s">
        <v>186</v>
      </c>
    </row>
    <row r="203" spans="8:8" x14ac:dyDescent="0.3">
      <c r="H203" s="4" t="s">
        <v>187</v>
      </c>
    </row>
    <row r="204" spans="8:8" x14ac:dyDescent="0.3">
      <c r="H204" s="4" t="s">
        <v>188</v>
      </c>
    </row>
    <row r="205" spans="8:8" x14ac:dyDescent="0.3">
      <c r="H205" s="4" t="s">
        <v>189</v>
      </c>
    </row>
    <row r="206" spans="8:8" x14ac:dyDescent="0.3">
      <c r="H206" s="4" t="s">
        <v>190</v>
      </c>
    </row>
    <row r="207" spans="8:8" x14ac:dyDescent="0.3">
      <c r="H207" s="4" t="s">
        <v>191</v>
      </c>
    </row>
    <row r="208" spans="8:8" x14ac:dyDescent="0.3">
      <c r="H208" s="4" t="s">
        <v>192</v>
      </c>
    </row>
    <row r="209" spans="8:8" x14ac:dyDescent="0.3">
      <c r="H209" s="4" t="s">
        <v>193</v>
      </c>
    </row>
    <row r="210" spans="8:8" x14ac:dyDescent="0.3">
      <c r="H210" s="4" t="s">
        <v>194</v>
      </c>
    </row>
    <row r="211" spans="8:8" x14ac:dyDescent="0.3">
      <c r="H211" s="4" t="s">
        <v>195</v>
      </c>
    </row>
    <row r="212" spans="8:8" x14ac:dyDescent="0.3">
      <c r="H212" s="4" t="s">
        <v>196</v>
      </c>
    </row>
    <row r="213" spans="8:8" x14ac:dyDescent="0.3">
      <c r="H213" s="4" t="s">
        <v>197</v>
      </c>
    </row>
    <row r="214" spans="8:8" x14ac:dyDescent="0.3">
      <c r="H214" s="4" t="s">
        <v>198</v>
      </c>
    </row>
    <row r="215" spans="8:8" x14ac:dyDescent="0.3">
      <c r="H215" s="4" t="s">
        <v>199</v>
      </c>
    </row>
    <row r="216" spans="8:8" x14ac:dyDescent="0.3">
      <c r="H216" s="4" t="s">
        <v>200</v>
      </c>
    </row>
    <row r="217" spans="8:8" x14ac:dyDescent="0.3">
      <c r="H217" s="4" t="s">
        <v>201</v>
      </c>
    </row>
    <row r="218" spans="8:8" x14ac:dyDescent="0.3">
      <c r="H218" s="4" t="s">
        <v>202</v>
      </c>
    </row>
    <row r="219" spans="8:8" x14ac:dyDescent="0.3">
      <c r="H219" s="4" t="s">
        <v>203</v>
      </c>
    </row>
  </sheetData>
  <mergeCells count="9">
    <mergeCell ref="D24:D25"/>
    <mergeCell ref="B17:C17"/>
    <mergeCell ref="B28:C28"/>
    <mergeCell ref="B74:C74"/>
    <mergeCell ref="B27:C27"/>
    <mergeCell ref="B20:C20"/>
    <mergeCell ref="B24:C25"/>
    <mergeCell ref="B26:C26"/>
    <mergeCell ref="B70:C70"/>
  </mergeCells>
  <dataValidations count="5">
    <dataValidation type="list" allowBlank="1" showInputMessage="1" showErrorMessage="1" sqref="D65576">
      <formula1>$P$16:$P$27</formula1>
    </dataValidation>
    <dataValidation type="list" allowBlank="1" showInputMessage="1" showErrorMessage="1" sqref="IV65574">
      <formula1>$K$16:$K$20</formula1>
    </dataValidation>
    <dataValidation type="list" allowBlank="1" showInputMessage="1" showErrorMessage="1" sqref="D65575">
      <formula1>$O$16:$O$27</formula1>
    </dataValidation>
    <dataValidation type="list" allowBlank="1" showInputMessage="1" showErrorMessage="1" sqref="IV65567 D65567">
      <formula1>$I$16:$I$18</formula1>
    </dataValidation>
    <dataValidation type="list" allowBlank="1" showInputMessage="1" showErrorMessage="1" sqref="IV65568:IV65572 D65568:D65572">
      <formula1>$H$16:$H$219</formula1>
    </dataValidation>
  </dataValidations>
  <hyperlinks>
    <hyperlink ref="D71" r:id="rId1"/>
    <hyperlink ref="D76" r:id="rId2"/>
    <hyperlink ref="D80" r:id="rId3"/>
    <hyperlink ref="D84" r:id="rId4"/>
    <hyperlink ref="D88" r:id="rId5"/>
    <hyperlink ref="D92" r:id="rId6"/>
    <hyperlink ref="D96" r:id="rId7"/>
    <hyperlink ref="D100" r:id="rId8"/>
  </hyperlinks>
  <pageMargins left="0.7" right="0.7" top="0.75" bottom="0.75" header="0.3" footer="0.3"/>
  <pageSetup orientation="landscape"/>
  <drawing r:id="rId9"/>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8"/>
  <sheetViews>
    <sheetView topLeftCell="A122" zoomScale="83" zoomScaleNormal="83" workbookViewId="0">
      <selection activeCell="L8" sqref="L8"/>
    </sheetView>
  </sheetViews>
  <sheetFormatPr defaultColWidth="9.1796875" defaultRowHeight="14" x14ac:dyDescent="0.3"/>
  <cols>
    <col min="1" max="1" width="1.453125" style="17" customWidth="1"/>
    <col min="2" max="2" width="1.54296875" style="16" customWidth="1"/>
    <col min="3" max="3" width="10.453125" style="16" customWidth="1"/>
    <col min="4" max="4" width="21" style="16" customWidth="1"/>
    <col min="5" max="5" width="66.453125" style="17" customWidth="1"/>
    <col min="6" max="6" width="58.1796875" style="625" customWidth="1"/>
    <col min="7" max="7" width="15.54296875" style="626" customWidth="1"/>
    <col min="8" max="8" width="1.1796875" style="17" customWidth="1"/>
    <col min="9" max="9" width="1.453125" style="17" customWidth="1"/>
    <col min="10" max="10" width="11.81640625" style="17" bestFit="1" customWidth="1"/>
    <col min="11" max="16384" width="9.1796875" style="17"/>
  </cols>
  <sheetData>
    <row r="1" spans="2:8" ht="14.5" thickBot="1" x14ac:dyDescent="0.35"/>
    <row r="2" spans="2:8" ht="14.5" thickBot="1" x14ac:dyDescent="0.35">
      <c r="B2" s="58"/>
      <c r="C2" s="59"/>
      <c r="D2" s="59"/>
      <c r="E2" s="60"/>
      <c r="F2" s="627"/>
      <c r="G2" s="628"/>
      <c r="H2" s="61"/>
    </row>
    <row r="3" spans="2:8" ht="20.5" thickBot="1" x14ac:dyDescent="0.45">
      <c r="B3" s="62"/>
      <c r="C3" s="720" t="s">
        <v>723</v>
      </c>
      <c r="D3" s="721"/>
      <c r="E3" s="721"/>
      <c r="F3" s="721"/>
      <c r="G3" s="722"/>
      <c r="H3" s="63"/>
    </row>
    <row r="4" spans="2:8" x14ac:dyDescent="0.3">
      <c r="B4" s="725"/>
      <c r="C4" s="726"/>
      <c r="D4" s="726"/>
      <c r="E4" s="726"/>
      <c r="F4" s="726"/>
      <c r="G4" s="629"/>
      <c r="H4" s="63"/>
    </row>
    <row r="5" spans="2:8" x14ac:dyDescent="0.3">
      <c r="B5" s="64"/>
      <c r="C5" s="724"/>
      <c r="D5" s="724"/>
      <c r="E5" s="724"/>
      <c r="F5" s="724"/>
      <c r="G5" s="629"/>
      <c r="H5" s="63"/>
    </row>
    <row r="6" spans="2:8" x14ac:dyDescent="0.3">
      <c r="B6" s="64"/>
      <c r="C6" s="605"/>
      <c r="D6" s="605"/>
      <c r="E6" s="605"/>
      <c r="F6" s="630"/>
      <c r="G6" s="629"/>
      <c r="H6" s="63"/>
    </row>
    <row r="7" spans="2:8" x14ac:dyDescent="0.3">
      <c r="B7" s="64"/>
      <c r="C7" s="605"/>
      <c r="D7" s="605"/>
      <c r="E7" s="605"/>
      <c r="F7" s="630"/>
      <c r="G7" s="629"/>
      <c r="H7" s="63"/>
    </row>
    <row r="8" spans="2:8" x14ac:dyDescent="0.3">
      <c r="B8" s="64"/>
      <c r="C8" s="41"/>
      <c r="D8" s="46"/>
      <c r="E8" s="42"/>
      <c r="F8" s="631"/>
      <c r="G8" s="629"/>
      <c r="H8" s="63"/>
    </row>
    <row r="9" spans="2:8" ht="35.25" customHeight="1" x14ac:dyDescent="0.3">
      <c r="B9" s="64"/>
      <c r="C9" s="723" t="s">
        <v>243</v>
      </c>
      <c r="D9" s="723"/>
      <c r="E9" s="43"/>
      <c r="F9" s="631"/>
      <c r="G9" s="629"/>
      <c r="H9" s="63"/>
    </row>
    <row r="10" spans="2:8" ht="27.75" customHeight="1" thickBot="1" x14ac:dyDescent="0.35">
      <c r="B10" s="64"/>
      <c r="C10" s="734" t="s">
        <v>257</v>
      </c>
      <c r="D10" s="734"/>
      <c r="E10" s="734"/>
      <c r="F10" s="734"/>
      <c r="G10" s="629"/>
      <c r="H10" s="63"/>
    </row>
    <row r="11" spans="2:8" ht="50.15" customHeight="1" thickBot="1" x14ac:dyDescent="0.35">
      <c r="B11" s="64"/>
      <c r="C11" s="735" t="s">
        <v>1367</v>
      </c>
      <c r="D11" s="735"/>
      <c r="E11" s="736" t="s">
        <v>1366</v>
      </c>
      <c r="F11" s="737"/>
      <c r="G11" s="629"/>
      <c r="H11" s="63"/>
    </row>
    <row r="12" spans="2:8" ht="90" customHeight="1" x14ac:dyDescent="0.3">
      <c r="B12" s="64"/>
      <c r="C12" s="723" t="s">
        <v>244</v>
      </c>
      <c r="D12" s="723"/>
      <c r="E12" s="727" t="s">
        <v>1339</v>
      </c>
      <c r="F12" s="728"/>
      <c r="G12" s="629"/>
      <c r="H12" s="63"/>
    </row>
    <row r="13" spans="2:8" ht="21" customHeight="1" thickBot="1" x14ac:dyDescent="0.35">
      <c r="B13" s="64"/>
      <c r="C13" s="604"/>
      <c r="D13" s="604"/>
      <c r="E13" s="738"/>
      <c r="F13" s="739"/>
      <c r="G13" s="629"/>
      <c r="H13" s="63"/>
    </row>
    <row r="14" spans="2:8" ht="14.5" thickBot="1" x14ac:dyDescent="0.35">
      <c r="B14" s="64"/>
      <c r="C14" s="46"/>
      <c r="D14" s="46"/>
      <c r="E14" s="65"/>
      <c r="F14" s="631"/>
      <c r="G14" s="629"/>
      <c r="H14" s="63"/>
    </row>
    <row r="15" spans="2:8" ht="18.75" customHeight="1" thickBot="1" x14ac:dyDescent="0.35">
      <c r="B15" s="64"/>
      <c r="C15" s="723" t="s">
        <v>330</v>
      </c>
      <c r="D15" s="723"/>
      <c r="E15" s="740">
        <f>4813.35/2</f>
        <v>2406.6750000000002</v>
      </c>
      <c r="F15" s="741"/>
      <c r="G15" s="629"/>
      <c r="H15" s="63"/>
    </row>
    <row r="16" spans="2:8" ht="15" customHeight="1" x14ac:dyDescent="0.3">
      <c r="B16" s="64"/>
      <c r="C16" s="742" t="s">
        <v>329</v>
      </c>
      <c r="D16" s="742"/>
      <c r="E16" s="742"/>
      <c r="F16" s="742"/>
      <c r="G16" s="629"/>
      <c r="H16" s="63"/>
    </row>
    <row r="17" spans="2:10" ht="15" customHeight="1" x14ac:dyDescent="0.3">
      <c r="B17" s="64"/>
      <c r="C17" s="616"/>
      <c r="D17" s="616"/>
      <c r="E17" s="616"/>
      <c r="F17" s="632"/>
      <c r="G17" s="629"/>
      <c r="H17" s="63"/>
    </row>
    <row r="18" spans="2:10" ht="14.5" thickBot="1" x14ac:dyDescent="0.35">
      <c r="B18" s="64"/>
      <c r="C18" s="723" t="s">
        <v>218</v>
      </c>
      <c r="D18" s="723"/>
      <c r="E18" s="65"/>
      <c r="F18" s="631"/>
      <c r="G18" s="629"/>
      <c r="H18" s="63"/>
    </row>
    <row r="19" spans="2:10" ht="50.15" customHeight="1" thickBot="1" x14ac:dyDescent="0.35">
      <c r="B19" s="64"/>
      <c r="C19" s="723" t="s">
        <v>304</v>
      </c>
      <c r="D19" s="723"/>
      <c r="E19" s="127" t="s">
        <v>219</v>
      </c>
      <c r="F19" s="633" t="s">
        <v>1315</v>
      </c>
      <c r="G19" s="629"/>
      <c r="H19" s="63"/>
    </row>
    <row r="20" spans="2:10" ht="25.4" customHeight="1" thickBot="1" x14ac:dyDescent="0.35">
      <c r="B20" s="64"/>
      <c r="C20" s="604"/>
      <c r="D20" s="604"/>
      <c r="E20" s="744" t="s">
        <v>1342</v>
      </c>
      <c r="F20" s="745"/>
      <c r="G20" s="634"/>
      <c r="H20" s="63"/>
      <c r="J20" s="641"/>
    </row>
    <row r="21" spans="2:10" ht="23.15" customHeight="1" thickBot="1" x14ac:dyDescent="0.35">
      <c r="B21" s="64"/>
      <c r="C21" s="46"/>
      <c r="D21" s="46"/>
      <c r="E21" s="612" t="s">
        <v>1025</v>
      </c>
      <c r="F21" s="635">
        <v>7391</v>
      </c>
      <c r="G21" s="629"/>
      <c r="H21" s="63"/>
      <c r="J21" s="641"/>
    </row>
    <row r="22" spans="2:10" ht="19.399999999999999" customHeight="1" thickBot="1" x14ac:dyDescent="0.35">
      <c r="B22" s="64"/>
      <c r="C22" s="46"/>
      <c r="D22" s="46"/>
      <c r="E22" s="608" t="s">
        <v>1028</v>
      </c>
      <c r="F22" s="636">
        <v>1044.5999999999999</v>
      </c>
      <c r="G22" s="629"/>
      <c r="H22" s="63"/>
    </row>
    <row r="23" spans="2:10" ht="19.399999999999999" customHeight="1" thickBot="1" x14ac:dyDescent="0.35">
      <c r="B23" s="64"/>
      <c r="C23" s="46"/>
      <c r="D23" s="46"/>
      <c r="E23" s="610" t="s">
        <v>1030</v>
      </c>
      <c r="F23" s="637">
        <v>0</v>
      </c>
      <c r="G23" s="629"/>
      <c r="H23" s="63"/>
    </row>
    <row r="24" spans="2:10" ht="31.4" customHeight="1" thickBot="1" x14ac:dyDescent="0.35">
      <c r="B24" s="64"/>
      <c r="C24" s="46"/>
      <c r="D24" s="46"/>
      <c r="E24" s="610" t="s">
        <v>1031</v>
      </c>
      <c r="F24" s="637">
        <v>0</v>
      </c>
      <c r="G24" s="629"/>
      <c r="H24" s="63"/>
    </row>
    <row r="25" spans="2:10" ht="33.75" customHeight="1" thickBot="1" x14ac:dyDescent="0.35">
      <c r="B25" s="64"/>
      <c r="C25" s="46"/>
      <c r="D25" s="46"/>
      <c r="E25" s="610" t="s">
        <v>1034</v>
      </c>
      <c r="F25" s="637">
        <v>0</v>
      </c>
      <c r="G25" s="629"/>
      <c r="H25" s="63"/>
    </row>
    <row r="26" spans="2:10" ht="44.25" customHeight="1" thickBot="1" x14ac:dyDescent="0.35">
      <c r="B26" s="64"/>
      <c r="C26" s="46"/>
      <c r="D26" s="46"/>
      <c r="E26" s="610" t="s">
        <v>1037</v>
      </c>
      <c r="F26" s="637">
        <v>692.6</v>
      </c>
      <c r="G26" s="629"/>
      <c r="H26" s="63"/>
    </row>
    <row r="27" spans="2:10" ht="28.5" customHeight="1" thickBot="1" x14ac:dyDescent="0.35">
      <c r="B27" s="64"/>
      <c r="C27" s="46"/>
      <c r="D27" s="46"/>
      <c r="E27" s="610" t="s">
        <v>1038</v>
      </c>
      <c r="F27" s="637">
        <v>0</v>
      </c>
      <c r="G27" s="629"/>
      <c r="H27" s="63"/>
    </row>
    <row r="28" spans="2:10" ht="32.5" customHeight="1" thickBot="1" x14ac:dyDescent="0.35">
      <c r="B28" s="64"/>
      <c r="C28" s="46"/>
      <c r="D28" s="46"/>
      <c r="E28" s="466" t="s">
        <v>1039</v>
      </c>
      <c r="F28" s="637">
        <f>131516.22+2379.38</f>
        <v>133895.6</v>
      </c>
      <c r="G28" s="629"/>
      <c r="H28" s="63"/>
    </row>
    <row r="29" spans="2:10" ht="20.149999999999999" customHeight="1" thickBot="1" x14ac:dyDescent="0.35">
      <c r="B29" s="64"/>
      <c r="C29" s="46"/>
      <c r="D29" s="46"/>
      <c r="E29" s="608" t="s">
        <v>1047</v>
      </c>
      <c r="F29" s="636">
        <v>8551.2199999999993</v>
      </c>
      <c r="G29" s="629"/>
      <c r="H29" s="63"/>
    </row>
    <row r="30" spans="2:10" ht="20.149999999999999" customHeight="1" thickBot="1" x14ac:dyDescent="0.35">
      <c r="B30" s="64"/>
      <c r="C30" s="46"/>
      <c r="D30" s="46"/>
      <c r="E30" s="608" t="s">
        <v>1051</v>
      </c>
      <c r="F30" s="636">
        <f>16318.65+61.88</f>
        <v>16380.529999999999</v>
      </c>
      <c r="G30" s="629"/>
      <c r="H30" s="63"/>
    </row>
    <row r="31" spans="2:10" ht="20.5" customHeight="1" thickBot="1" x14ac:dyDescent="0.35">
      <c r="B31" s="64"/>
      <c r="C31" s="46"/>
      <c r="D31" s="46"/>
      <c r="E31" s="608" t="s">
        <v>1054</v>
      </c>
      <c r="F31" s="636">
        <v>95393.84</v>
      </c>
      <c r="G31" s="629"/>
      <c r="H31" s="63"/>
    </row>
    <row r="32" spans="2:10" ht="21" customHeight="1" thickBot="1" x14ac:dyDescent="0.35">
      <c r="B32" s="64"/>
      <c r="C32" s="46"/>
      <c r="D32" s="46"/>
      <c r="E32" s="608" t="s">
        <v>1060</v>
      </c>
      <c r="F32" s="636">
        <v>0</v>
      </c>
      <c r="G32" s="629"/>
      <c r="H32" s="63"/>
    </row>
    <row r="33" spans="2:10" ht="21" customHeight="1" thickBot="1" x14ac:dyDescent="0.35">
      <c r="B33" s="64"/>
      <c r="C33" s="46"/>
      <c r="D33" s="46"/>
      <c r="E33" s="610" t="s">
        <v>1065</v>
      </c>
      <c r="F33" s="637">
        <v>0</v>
      </c>
      <c r="G33" s="629"/>
      <c r="H33" s="63"/>
    </row>
    <row r="34" spans="2:10" ht="21" customHeight="1" thickBot="1" x14ac:dyDescent="0.35">
      <c r="B34" s="64"/>
      <c r="C34" s="46"/>
      <c r="D34" s="46"/>
      <c r="E34" s="610" t="s">
        <v>1068</v>
      </c>
      <c r="F34" s="637">
        <v>0</v>
      </c>
      <c r="G34" s="629"/>
      <c r="H34" s="63"/>
    </row>
    <row r="35" spans="2:10" ht="21" customHeight="1" thickBot="1" x14ac:dyDescent="0.35">
      <c r="B35" s="64"/>
      <c r="C35" s="46"/>
      <c r="D35" s="46"/>
      <c r="E35" s="610" t="s">
        <v>1070</v>
      </c>
      <c r="F35" s="637">
        <v>0</v>
      </c>
      <c r="G35" s="629"/>
      <c r="H35" s="63"/>
    </row>
    <row r="36" spans="2:10" ht="15" customHeight="1" x14ac:dyDescent="0.3">
      <c r="B36" s="64"/>
      <c r="C36" s="46"/>
      <c r="D36" s="46"/>
      <c r="E36" s="610" t="s">
        <v>1071</v>
      </c>
      <c r="F36" s="637">
        <v>1005.4</v>
      </c>
      <c r="G36" s="629"/>
      <c r="H36" s="63"/>
    </row>
    <row r="37" spans="2:10" ht="13.5" customHeight="1" thickBot="1" x14ac:dyDescent="0.35">
      <c r="B37" s="64"/>
      <c r="C37" s="46"/>
      <c r="D37" s="46"/>
      <c r="E37" s="613"/>
      <c r="F37" s="638"/>
      <c r="G37" s="629"/>
      <c r="H37" s="63"/>
    </row>
    <row r="38" spans="2:10" ht="18" customHeight="1" thickBot="1" x14ac:dyDescent="0.35">
      <c r="B38" s="64"/>
      <c r="C38" s="46"/>
      <c r="D38" s="46"/>
      <c r="E38" s="608" t="s">
        <v>1076</v>
      </c>
      <c r="F38" s="636">
        <v>107301.82</v>
      </c>
      <c r="G38" s="629"/>
      <c r="H38" s="63"/>
    </row>
    <row r="39" spans="2:10" ht="21.75" customHeight="1" thickBot="1" x14ac:dyDescent="0.35">
      <c r="B39" s="64"/>
      <c r="C39" s="46"/>
      <c r="D39" s="46"/>
      <c r="E39" s="639" t="s">
        <v>1082</v>
      </c>
      <c r="F39" s="640">
        <v>69071.490000000005</v>
      </c>
      <c r="G39" s="629"/>
      <c r="H39" s="63"/>
    </row>
    <row r="40" spans="2:10" ht="20.149999999999999" customHeight="1" thickBot="1" x14ac:dyDescent="0.35">
      <c r="B40" s="64"/>
      <c r="C40" s="46"/>
      <c r="D40" s="46"/>
      <c r="E40" s="757" t="s">
        <v>1343</v>
      </c>
      <c r="F40" s="758"/>
      <c r="G40" s="634"/>
      <c r="H40" s="63"/>
    </row>
    <row r="41" spans="2:10" ht="15" customHeight="1" thickBot="1" x14ac:dyDescent="0.35">
      <c r="B41" s="64"/>
      <c r="C41" s="46"/>
      <c r="D41" s="46"/>
      <c r="E41" s="610" t="s">
        <v>1110</v>
      </c>
      <c r="F41" s="642">
        <f>355.95+89.73</f>
        <v>445.68</v>
      </c>
      <c r="G41" s="629"/>
      <c r="H41" s="63"/>
      <c r="J41" s="641"/>
    </row>
    <row r="42" spans="2:10" ht="14.15" hidden="1" customHeight="1" x14ac:dyDescent="0.3">
      <c r="B42" s="64"/>
      <c r="C42" s="46"/>
      <c r="D42" s="46"/>
      <c r="E42" s="611"/>
      <c r="F42" s="643"/>
      <c r="G42" s="629"/>
      <c r="H42" s="63"/>
    </row>
    <row r="43" spans="2:10" ht="14.15" hidden="1" customHeight="1" x14ac:dyDescent="0.3">
      <c r="B43" s="64"/>
      <c r="C43" s="46"/>
      <c r="D43" s="46"/>
      <c r="E43" s="613"/>
      <c r="F43" s="644"/>
      <c r="G43" s="629"/>
      <c r="H43" s="63"/>
    </row>
    <row r="44" spans="2:10" ht="16.399999999999999" customHeight="1" thickBot="1" x14ac:dyDescent="0.35">
      <c r="B44" s="64"/>
      <c r="C44" s="46"/>
      <c r="D44" s="46"/>
      <c r="E44" s="608" t="s">
        <v>1316</v>
      </c>
      <c r="F44" s="645">
        <f>347.12+89.33</f>
        <v>436.45</v>
      </c>
      <c r="G44" s="629"/>
      <c r="H44" s="63"/>
    </row>
    <row r="45" spans="2:10" ht="16.399999999999999" customHeight="1" thickBot="1" x14ac:dyDescent="0.35">
      <c r="B45" s="64"/>
      <c r="C45" s="46"/>
      <c r="D45" s="46"/>
      <c r="E45" s="608" t="s">
        <v>1126</v>
      </c>
      <c r="F45" s="645">
        <f>39821.48+88751.8+3476.91</f>
        <v>132050.19</v>
      </c>
      <c r="G45" s="629"/>
      <c r="H45" s="63"/>
    </row>
    <row r="46" spans="2:10" ht="18" customHeight="1" thickBot="1" x14ac:dyDescent="0.35">
      <c r="B46" s="64"/>
      <c r="C46" s="46"/>
      <c r="D46" s="46"/>
      <c r="E46" s="608" t="s">
        <v>1136</v>
      </c>
      <c r="F46" s="636">
        <v>11253.1</v>
      </c>
      <c r="G46" s="629"/>
      <c r="H46" s="63"/>
    </row>
    <row r="47" spans="2:10" ht="18" customHeight="1" thickBot="1" x14ac:dyDescent="0.35">
      <c r="B47" s="64"/>
      <c r="C47" s="46"/>
      <c r="D47" s="46"/>
      <c r="E47" s="608" t="s">
        <v>1138</v>
      </c>
      <c r="F47" s="636">
        <v>0</v>
      </c>
      <c r="G47" s="629"/>
      <c r="H47" s="63"/>
    </row>
    <row r="48" spans="2:10" ht="18" customHeight="1" thickBot="1" x14ac:dyDescent="0.35">
      <c r="B48" s="64"/>
      <c r="C48" s="46"/>
      <c r="D48" s="46"/>
      <c r="E48" s="608" t="s">
        <v>1140</v>
      </c>
      <c r="F48" s="636">
        <v>43147.48</v>
      </c>
      <c r="G48" s="629"/>
      <c r="H48" s="63"/>
    </row>
    <row r="49" spans="2:10" ht="32.5" customHeight="1" thickBot="1" x14ac:dyDescent="0.35">
      <c r="B49" s="64"/>
      <c r="C49" s="46"/>
      <c r="D49" s="46"/>
      <c r="E49" s="608" t="s">
        <v>1150</v>
      </c>
      <c r="F49" s="636">
        <v>0</v>
      </c>
      <c r="G49" s="629"/>
      <c r="H49" s="63"/>
    </row>
    <row r="50" spans="2:10" ht="18" customHeight="1" thickBot="1" x14ac:dyDescent="0.35">
      <c r="B50" s="64"/>
      <c r="C50" s="46"/>
      <c r="D50" s="46"/>
      <c r="E50" s="759" t="s">
        <v>1340</v>
      </c>
      <c r="F50" s="760"/>
      <c r="G50" s="634"/>
      <c r="H50" s="63"/>
    </row>
    <row r="51" spans="2:10" ht="21.65" customHeight="1" thickBot="1" x14ac:dyDescent="0.35">
      <c r="B51" s="64"/>
      <c r="C51" s="46"/>
      <c r="D51" s="46"/>
      <c r="E51" s="610" t="s">
        <v>1317</v>
      </c>
      <c r="F51" s="636">
        <v>0</v>
      </c>
      <c r="G51" s="629"/>
      <c r="H51" s="63"/>
      <c r="J51" s="641"/>
    </row>
    <row r="52" spans="2:10" ht="21.65" customHeight="1" thickBot="1" x14ac:dyDescent="0.35">
      <c r="B52" s="64"/>
      <c r="C52" s="46"/>
      <c r="D52" s="46"/>
      <c r="E52" s="610" t="s">
        <v>1165</v>
      </c>
      <c r="F52" s="636">
        <v>34956.589999999997</v>
      </c>
      <c r="G52" s="629"/>
      <c r="H52" s="63"/>
    </row>
    <row r="53" spans="2:10" ht="18.649999999999999" customHeight="1" thickBot="1" x14ac:dyDescent="0.35">
      <c r="B53" s="64"/>
      <c r="C53" s="46"/>
      <c r="D53" s="46"/>
      <c r="E53" s="610" t="s">
        <v>1175</v>
      </c>
      <c r="F53" s="636">
        <f>1964.11+33.55</f>
        <v>1997.6599999999999</v>
      </c>
      <c r="G53" s="629"/>
      <c r="H53" s="63"/>
    </row>
    <row r="54" spans="2:10" ht="18" customHeight="1" thickBot="1" x14ac:dyDescent="0.35">
      <c r="B54" s="64"/>
      <c r="C54" s="46"/>
      <c r="D54" s="46"/>
      <c r="E54" s="608" t="s">
        <v>1177</v>
      </c>
      <c r="F54" s="636">
        <v>11261.21</v>
      </c>
      <c r="G54" s="629"/>
      <c r="H54" s="63"/>
    </row>
    <row r="55" spans="2:10" ht="21" customHeight="1" thickBot="1" x14ac:dyDescent="0.35">
      <c r="B55" s="64"/>
      <c r="C55" s="46"/>
      <c r="D55" s="46"/>
      <c r="E55" s="610" t="s">
        <v>1180</v>
      </c>
      <c r="F55" s="637">
        <v>0</v>
      </c>
      <c r="G55" s="629"/>
      <c r="H55" s="63"/>
    </row>
    <row r="56" spans="2:10" ht="17.5" customHeight="1" thickBot="1" x14ac:dyDescent="0.35">
      <c r="B56" s="64"/>
      <c r="C56" s="46"/>
      <c r="D56" s="46"/>
      <c r="E56" s="610" t="s">
        <v>1183</v>
      </c>
      <c r="F56" s="637">
        <v>0</v>
      </c>
      <c r="G56" s="629"/>
      <c r="H56" s="63"/>
    </row>
    <row r="57" spans="2:10" ht="17.5" customHeight="1" thickBot="1" x14ac:dyDescent="0.35">
      <c r="B57" s="64"/>
      <c r="C57" s="46"/>
      <c r="D57" s="46"/>
      <c r="E57" s="610" t="s">
        <v>1184</v>
      </c>
      <c r="F57" s="637">
        <v>33789.74</v>
      </c>
      <c r="G57" s="629"/>
      <c r="H57" s="63"/>
    </row>
    <row r="58" spans="2:10" ht="18" customHeight="1" thickBot="1" x14ac:dyDescent="0.35">
      <c r="B58" s="64"/>
      <c r="C58" s="46"/>
      <c r="D58" s="46"/>
      <c r="E58" s="609" t="s">
        <v>1202</v>
      </c>
      <c r="F58" s="646">
        <v>161</v>
      </c>
      <c r="G58" s="629"/>
      <c r="H58" s="63"/>
    </row>
    <row r="59" spans="2:10" ht="18" customHeight="1" thickBot="1" x14ac:dyDescent="0.35">
      <c r="B59" s="64"/>
      <c r="C59" s="46"/>
      <c r="D59" s="46"/>
      <c r="E59" s="746" t="s">
        <v>1341</v>
      </c>
      <c r="F59" s="747"/>
      <c r="G59" s="634"/>
      <c r="H59" s="63"/>
    </row>
    <row r="60" spans="2:10" ht="18" customHeight="1" thickBot="1" x14ac:dyDescent="0.35">
      <c r="B60" s="64"/>
      <c r="C60" s="46"/>
      <c r="D60" s="46"/>
      <c r="E60" s="608" t="s">
        <v>1318</v>
      </c>
      <c r="F60" s="636">
        <v>84662.96</v>
      </c>
      <c r="G60" s="629"/>
      <c r="H60" s="63"/>
      <c r="J60" s="641"/>
    </row>
    <row r="61" spans="2:10" ht="18" customHeight="1" thickBot="1" x14ac:dyDescent="0.35">
      <c r="B61" s="64"/>
      <c r="C61" s="46"/>
      <c r="D61" s="46"/>
      <c r="E61" s="613" t="s">
        <v>1319</v>
      </c>
      <c r="F61" s="638">
        <v>13071.82</v>
      </c>
      <c r="G61" s="629"/>
      <c r="H61" s="63"/>
    </row>
    <row r="62" spans="2:10" ht="16.399999999999999" customHeight="1" x14ac:dyDescent="0.3">
      <c r="B62" s="64"/>
      <c r="C62" s="46"/>
      <c r="D62" s="46"/>
      <c r="E62" s="19" t="s">
        <v>1320</v>
      </c>
      <c r="F62" s="648">
        <v>7574.22</v>
      </c>
      <c r="G62" s="629"/>
      <c r="H62" s="63"/>
    </row>
    <row r="63" spans="2:10" ht="14.15" customHeight="1" x14ac:dyDescent="0.3">
      <c r="B63" s="64"/>
      <c r="C63" s="46"/>
      <c r="D63" s="46"/>
      <c r="E63" s="21" t="s">
        <v>1321</v>
      </c>
      <c r="F63" s="649">
        <v>6228.05</v>
      </c>
      <c r="G63" s="629"/>
      <c r="H63" s="63"/>
    </row>
    <row r="64" spans="2:10" ht="14.5" customHeight="1" x14ac:dyDescent="0.3">
      <c r="B64" s="64"/>
      <c r="C64" s="46"/>
      <c r="D64" s="46"/>
      <c r="E64" s="697" t="s">
        <v>1322</v>
      </c>
      <c r="F64" s="698">
        <v>21197.02</v>
      </c>
      <c r="G64" s="629"/>
      <c r="H64" s="63"/>
    </row>
    <row r="65" spans="2:8" ht="14.5" customHeight="1" x14ac:dyDescent="0.3">
      <c r="B65" s="64"/>
      <c r="C65" s="46"/>
      <c r="D65" s="46"/>
      <c r="E65" s="697" t="s">
        <v>1344</v>
      </c>
      <c r="F65" s="698">
        <v>1669.13</v>
      </c>
      <c r="G65" s="629"/>
      <c r="H65" s="63"/>
    </row>
    <row r="66" spans="2:8" ht="14.5" customHeight="1" thickBot="1" x14ac:dyDescent="0.35">
      <c r="B66" s="64"/>
      <c r="C66" s="46"/>
      <c r="D66" s="46"/>
      <c r="E66" s="695" t="s">
        <v>1323</v>
      </c>
      <c r="F66" s="696">
        <f>SUM(F21:F65)</f>
        <v>844630.39999999991</v>
      </c>
      <c r="G66" s="629"/>
      <c r="H66" s="63"/>
    </row>
    <row r="67" spans="2:8" ht="14.5" customHeight="1" thickBot="1" x14ac:dyDescent="0.35">
      <c r="B67" s="64"/>
      <c r="C67" s="46"/>
      <c r="D67" s="46"/>
      <c r="E67" s="65"/>
      <c r="F67" s="631"/>
      <c r="G67" s="629"/>
      <c r="H67" s="63"/>
    </row>
    <row r="68" spans="2:8" ht="14.5" customHeight="1" thickBot="1" x14ac:dyDescent="0.35">
      <c r="B68" s="64"/>
      <c r="C68" s="46"/>
      <c r="D68" s="46"/>
      <c r="E68" s="651" t="s">
        <v>1324</v>
      </c>
      <c r="F68" s="647"/>
      <c r="G68" s="629"/>
      <c r="H68" s="63"/>
    </row>
    <row r="69" spans="2:8" ht="14.5" customHeight="1" thickBot="1" x14ac:dyDescent="0.35">
      <c r="B69" s="64"/>
      <c r="C69" s="46"/>
      <c r="D69" s="46"/>
      <c r="E69" s="613"/>
      <c r="F69" s="652"/>
      <c r="G69" s="629"/>
      <c r="H69" s="63"/>
    </row>
    <row r="70" spans="2:8" ht="14.5" customHeight="1" thickBot="1" x14ac:dyDescent="0.35">
      <c r="B70" s="64"/>
      <c r="C70" s="46"/>
      <c r="D70" s="46"/>
      <c r="E70" s="611"/>
      <c r="F70" s="652"/>
      <c r="G70" s="629"/>
      <c r="H70" s="63"/>
    </row>
    <row r="71" spans="2:8" ht="14.5" customHeight="1" thickBot="1" x14ac:dyDescent="0.35">
      <c r="B71" s="64"/>
      <c r="C71" s="46"/>
      <c r="D71" s="46"/>
      <c r="E71" s="653" t="s">
        <v>1323</v>
      </c>
      <c r="F71" s="654">
        <f>SUM(F69:F70)</f>
        <v>0</v>
      </c>
      <c r="G71" s="629"/>
      <c r="H71" s="63"/>
    </row>
    <row r="72" spans="2:8" ht="14.15" customHeight="1" x14ac:dyDescent="0.3">
      <c r="B72" s="64"/>
      <c r="C72" s="46"/>
      <c r="D72" s="46"/>
      <c r="E72" s="65"/>
      <c r="F72" s="631"/>
      <c r="G72" s="629"/>
      <c r="H72" s="63"/>
    </row>
    <row r="73" spans="2:8" ht="34.5" customHeight="1" thickBot="1" x14ac:dyDescent="0.35">
      <c r="B73" s="64"/>
      <c r="C73" s="723" t="s">
        <v>302</v>
      </c>
      <c r="D73" s="723"/>
      <c r="E73" s="65"/>
      <c r="F73" s="631"/>
      <c r="G73" s="629"/>
      <c r="H73" s="63"/>
    </row>
    <row r="74" spans="2:8" ht="50.15" customHeight="1" thickBot="1" x14ac:dyDescent="0.35">
      <c r="B74" s="64"/>
      <c r="C74" s="723" t="s">
        <v>305</v>
      </c>
      <c r="D74" s="723"/>
      <c r="E74" s="655" t="s">
        <v>219</v>
      </c>
      <c r="F74" s="656" t="s">
        <v>220</v>
      </c>
      <c r="G74" s="657" t="s">
        <v>258</v>
      </c>
      <c r="H74" s="63"/>
    </row>
    <row r="75" spans="2:8" ht="27.65" customHeight="1" thickBot="1" x14ac:dyDescent="0.35">
      <c r="B75" s="64"/>
      <c r="C75" s="46"/>
      <c r="D75" s="46"/>
      <c r="E75" s="658" t="s">
        <v>1325</v>
      </c>
      <c r="F75" s="659"/>
      <c r="G75" s="660"/>
      <c r="H75" s="63"/>
    </row>
    <row r="76" spans="2:8" ht="17.149999999999999" customHeight="1" thickBot="1" x14ac:dyDescent="0.35">
      <c r="B76" s="64"/>
      <c r="C76" s="46"/>
      <c r="D76" s="46"/>
      <c r="E76" s="661" t="s">
        <v>1025</v>
      </c>
      <c r="F76" s="662"/>
      <c r="G76" s="663" t="s">
        <v>1018</v>
      </c>
      <c r="H76" s="63"/>
    </row>
    <row r="77" spans="2:8" ht="18" customHeight="1" thickBot="1" x14ac:dyDescent="0.35">
      <c r="B77" s="64"/>
      <c r="C77" s="46"/>
      <c r="D77" s="46"/>
      <c r="E77" s="664" t="s">
        <v>1028</v>
      </c>
      <c r="F77" s="662"/>
      <c r="G77" s="665" t="s">
        <v>1018</v>
      </c>
      <c r="H77" s="63"/>
    </row>
    <row r="78" spans="2:8" ht="20.5" customHeight="1" x14ac:dyDescent="0.3">
      <c r="B78" s="64"/>
      <c r="C78" s="46"/>
      <c r="D78" s="46"/>
      <c r="E78" s="614" t="s">
        <v>1030</v>
      </c>
      <c r="F78" s="662"/>
      <c r="G78" s="665" t="s">
        <v>1018</v>
      </c>
      <c r="H78" s="63"/>
    </row>
    <row r="79" spans="2:8" ht="28" x14ac:dyDescent="0.3">
      <c r="B79" s="64"/>
      <c r="C79" s="46"/>
      <c r="D79" s="46"/>
      <c r="E79" s="666" t="s">
        <v>1031</v>
      </c>
      <c r="F79" s="667"/>
      <c r="G79" s="668" t="s">
        <v>1018</v>
      </c>
      <c r="H79" s="63"/>
    </row>
    <row r="80" spans="2:8" ht="28" x14ac:dyDescent="0.3">
      <c r="B80" s="64"/>
      <c r="C80" s="46"/>
      <c r="D80" s="46"/>
      <c r="E80" s="666" t="s">
        <v>1326</v>
      </c>
      <c r="F80" s="667"/>
      <c r="G80" s="668" t="s">
        <v>1018</v>
      </c>
      <c r="H80" s="63"/>
    </row>
    <row r="81" spans="2:8" ht="28" x14ac:dyDescent="0.3">
      <c r="B81" s="64"/>
      <c r="C81" s="46"/>
      <c r="D81" s="46"/>
      <c r="E81" s="666" t="s">
        <v>1327</v>
      </c>
      <c r="F81" s="667">
        <f>5000/2</f>
        <v>2500</v>
      </c>
      <c r="G81" s="668">
        <v>43497</v>
      </c>
      <c r="H81" s="63"/>
    </row>
    <row r="82" spans="2:8" x14ac:dyDescent="0.3">
      <c r="B82" s="64"/>
      <c r="C82" s="46"/>
      <c r="D82" s="46"/>
      <c r="E82" s="666" t="s">
        <v>1038</v>
      </c>
      <c r="F82" s="667">
        <f>30000/2</f>
        <v>15000</v>
      </c>
      <c r="G82" s="668">
        <v>43435</v>
      </c>
      <c r="H82" s="63"/>
    </row>
    <row r="83" spans="2:8" ht="28" x14ac:dyDescent="0.3">
      <c r="B83" s="64"/>
      <c r="C83" s="46"/>
      <c r="D83" s="46"/>
      <c r="E83" s="666" t="s">
        <v>1039</v>
      </c>
      <c r="F83" s="667">
        <f>(24000+7000+4000+272000)/2</f>
        <v>153500</v>
      </c>
      <c r="G83" s="668">
        <v>43891</v>
      </c>
      <c r="H83" s="63"/>
    </row>
    <row r="84" spans="2:8" ht="28" x14ac:dyDescent="0.3">
      <c r="B84" s="64"/>
      <c r="C84" s="46"/>
      <c r="D84" s="46"/>
      <c r="E84" s="666" t="s">
        <v>1328</v>
      </c>
      <c r="F84" s="667">
        <f>35000/2</f>
        <v>17500</v>
      </c>
      <c r="G84" s="668">
        <v>43891</v>
      </c>
      <c r="H84" s="63"/>
    </row>
    <row r="85" spans="2:8" ht="14.5" thickBot="1" x14ac:dyDescent="0.35">
      <c r="B85" s="64"/>
      <c r="C85" s="46"/>
      <c r="D85" s="46"/>
      <c r="E85" s="615" t="s">
        <v>1051</v>
      </c>
      <c r="F85" s="667"/>
      <c r="G85" s="668" t="s">
        <v>1018</v>
      </c>
      <c r="H85" s="63"/>
    </row>
    <row r="86" spans="2:8" ht="14.5" thickBot="1" x14ac:dyDescent="0.35">
      <c r="B86" s="64"/>
      <c r="C86" s="46"/>
      <c r="D86" s="46"/>
      <c r="E86" s="664" t="s">
        <v>1054</v>
      </c>
      <c r="F86" s="749">
        <f>175446/2</f>
        <v>87723</v>
      </c>
      <c r="G86" s="729">
        <v>43525</v>
      </c>
      <c r="H86" s="63"/>
    </row>
    <row r="87" spans="2:8" x14ac:dyDescent="0.3">
      <c r="B87" s="64"/>
      <c r="C87" s="46"/>
      <c r="D87" s="46"/>
      <c r="E87" s="666" t="s">
        <v>1060</v>
      </c>
      <c r="F87" s="750"/>
      <c r="G87" s="730"/>
      <c r="H87" s="63"/>
    </row>
    <row r="88" spans="2:8" ht="14.5" thickBot="1" x14ac:dyDescent="0.35">
      <c r="B88" s="64"/>
      <c r="C88" s="46"/>
      <c r="D88" s="46"/>
      <c r="E88" s="666" t="s">
        <v>1065</v>
      </c>
      <c r="F88" s="751"/>
      <c r="G88" s="731"/>
      <c r="H88" s="63"/>
    </row>
    <row r="89" spans="2:8" ht="14.5" thickBot="1" x14ac:dyDescent="0.35">
      <c r="B89" s="64"/>
      <c r="C89" s="46"/>
      <c r="D89" s="46"/>
      <c r="E89" s="614" t="s">
        <v>1068</v>
      </c>
      <c r="F89" s="667"/>
      <c r="G89" s="668"/>
      <c r="H89" s="63"/>
    </row>
    <row r="90" spans="2:8" x14ac:dyDescent="0.3">
      <c r="B90" s="64"/>
      <c r="C90" s="46"/>
      <c r="D90" s="46"/>
      <c r="E90" s="614" t="s">
        <v>1070</v>
      </c>
      <c r="F90" s="667"/>
      <c r="G90" s="668"/>
      <c r="H90" s="63"/>
    </row>
    <row r="91" spans="2:8" x14ac:dyDescent="0.3">
      <c r="B91" s="64"/>
      <c r="C91" s="46"/>
      <c r="D91" s="46"/>
      <c r="E91" s="666" t="s">
        <v>1071</v>
      </c>
      <c r="F91" s="667"/>
      <c r="G91" s="668" t="s">
        <v>1018</v>
      </c>
      <c r="H91" s="63"/>
    </row>
    <row r="92" spans="2:8" x14ac:dyDescent="0.3">
      <c r="B92" s="64"/>
      <c r="C92" s="46"/>
      <c r="D92" s="46"/>
      <c r="E92" s="666" t="s">
        <v>1076</v>
      </c>
      <c r="F92" s="667"/>
      <c r="G92" s="668" t="s">
        <v>1018</v>
      </c>
      <c r="H92" s="63"/>
    </row>
    <row r="93" spans="2:8" ht="17.5" customHeight="1" x14ac:dyDescent="0.3">
      <c r="B93" s="64"/>
      <c r="C93" s="46"/>
      <c r="D93" s="46"/>
      <c r="E93" s="666" t="s">
        <v>1329</v>
      </c>
      <c r="F93" s="667">
        <v>200000</v>
      </c>
      <c r="G93" s="668">
        <v>43525</v>
      </c>
      <c r="H93" s="63"/>
    </row>
    <row r="94" spans="2:8" ht="18.649999999999999" customHeight="1" thickBot="1" x14ac:dyDescent="0.35">
      <c r="B94" s="64"/>
      <c r="C94" s="46"/>
      <c r="D94" s="46"/>
      <c r="E94" s="669" t="s">
        <v>1330</v>
      </c>
      <c r="F94" s="670"/>
      <c r="G94" s="671"/>
      <c r="H94" s="63"/>
    </row>
    <row r="95" spans="2:8" x14ac:dyDescent="0.3">
      <c r="B95" s="64"/>
      <c r="C95" s="46"/>
      <c r="D95" s="46"/>
      <c r="E95" s="672" t="s">
        <v>1331</v>
      </c>
      <c r="F95" s="673"/>
      <c r="G95" s="674">
        <v>43525</v>
      </c>
      <c r="H95" s="63"/>
    </row>
    <row r="96" spans="2:8" ht="14.5" thickBot="1" x14ac:dyDescent="0.35">
      <c r="B96" s="64"/>
      <c r="C96" s="46"/>
      <c r="D96" s="46"/>
      <c r="E96" s="666" t="s">
        <v>1316</v>
      </c>
      <c r="F96" s="667">
        <v>3000</v>
      </c>
      <c r="G96" s="668">
        <v>43160</v>
      </c>
      <c r="H96" s="63"/>
    </row>
    <row r="97" spans="2:8" ht="14.5" thickBot="1" x14ac:dyDescent="0.35">
      <c r="B97" s="64"/>
      <c r="C97" s="46"/>
      <c r="D97" s="46"/>
      <c r="E97" s="664" t="s">
        <v>1126</v>
      </c>
      <c r="F97" s="667">
        <f>250000/2</f>
        <v>125000</v>
      </c>
      <c r="G97" s="668">
        <v>43800</v>
      </c>
      <c r="H97" s="63"/>
    </row>
    <row r="98" spans="2:8" ht="14.5" thickBot="1" x14ac:dyDescent="0.35">
      <c r="B98" s="64"/>
      <c r="C98" s="46"/>
      <c r="D98" s="46"/>
      <c r="E98" s="664" t="s">
        <v>1136</v>
      </c>
      <c r="F98" s="667">
        <v>15000</v>
      </c>
      <c r="G98" s="668">
        <v>43800</v>
      </c>
      <c r="H98" s="63"/>
    </row>
    <row r="99" spans="2:8" ht="14.5" thickBot="1" x14ac:dyDescent="0.35">
      <c r="B99" s="64"/>
      <c r="C99" s="46"/>
      <c r="D99" s="46"/>
      <c r="E99" s="664" t="s">
        <v>1138</v>
      </c>
      <c r="F99" s="667">
        <v>30000</v>
      </c>
      <c r="G99" s="668">
        <v>43800</v>
      </c>
      <c r="H99" s="63"/>
    </row>
    <row r="100" spans="2:8" ht="14.5" thickBot="1" x14ac:dyDescent="0.35">
      <c r="B100" s="64"/>
      <c r="C100" s="46"/>
      <c r="D100" s="46"/>
      <c r="E100" s="664" t="s">
        <v>1140</v>
      </c>
      <c r="F100" s="667">
        <f>109000/2</f>
        <v>54500</v>
      </c>
      <c r="G100" s="668">
        <v>43525</v>
      </c>
      <c r="H100" s="63"/>
    </row>
    <row r="101" spans="2:8" ht="28.5" thickBot="1" x14ac:dyDescent="0.35">
      <c r="B101" s="64"/>
      <c r="C101" s="46"/>
      <c r="D101" s="46"/>
      <c r="E101" s="664" t="s">
        <v>1150</v>
      </c>
      <c r="F101" s="675">
        <f>(1000000+7000+2000)/2</f>
        <v>504500</v>
      </c>
      <c r="G101" s="676">
        <v>43800</v>
      </c>
      <c r="H101" s="63"/>
    </row>
    <row r="102" spans="2:8" ht="19.399999999999999" customHeight="1" thickBot="1" x14ac:dyDescent="0.35">
      <c r="B102" s="64"/>
      <c r="C102" s="46"/>
      <c r="D102" s="46"/>
      <c r="E102" s="658" t="s">
        <v>1332</v>
      </c>
      <c r="F102" s="659"/>
      <c r="G102" s="677"/>
      <c r="H102" s="63"/>
    </row>
    <row r="103" spans="2:8" ht="19.399999999999999" customHeight="1" x14ac:dyDescent="0.3">
      <c r="B103" s="64"/>
      <c r="C103" s="46"/>
      <c r="D103" s="46"/>
      <c r="E103" s="614" t="s">
        <v>1333</v>
      </c>
      <c r="F103" s="667"/>
      <c r="G103" s="678" t="s">
        <v>1018</v>
      </c>
      <c r="H103" s="63"/>
    </row>
    <row r="104" spans="2:8" x14ac:dyDescent="0.3">
      <c r="B104" s="64"/>
      <c r="C104" s="46"/>
      <c r="D104" s="46"/>
      <c r="E104" s="666" t="s">
        <v>1334</v>
      </c>
      <c r="F104" s="667"/>
      <c r="G104" s="668" t="s">
        <v>1018</v>
      </c>
      <c r="H104" s="63"/>
    </row>
    <row r="105" spans="2:8" x14ac:dyDescent="0.3">
      <c r="B105" s="64"/>
      <c r="C105" s="46"/>
      <c r="D105" s="46"/>
      <c r="E105" s="666" t="s">
        <v>1335</v>
      </c>
      <c r="F105" s="667">
        <f>221200/2</f>
        <v>110600</v>
      </c>
      <c r="G105" s="668">
        <v>43525</v>
      </c>
      <c r="H105" s="63"/>
    </row>
    <row r="106" spans="2:8" x14ac:dyDescent="0.3">
      <c r="B106" s="64"/>
      <c r="C106" s="46"/>
      <c r="D106" s="46"/>
      <c r="E106" s="666" t="s">
        <v>1336</v>
      </c>
      <c r="F106" s="667">
        <v>10000</v>
      </c>
      <c r="G106" s="668">
        <v>43525</v>
      </c>
      <c r="H106" s="63"/>
    </row>
    <row r="107" spans="2:8" x14ac:dyDescent="0.3">
      <c r="B107" s="64"/>
      <c r="C107" s="46"/>
      <c r="D107" s="46"/>
      <c r="E107" s="666" t="s">
        <v>1337</v>
      </c>
      <c r="F107" s="667">
        <v>2000</v>
      </c>
      <c r="G107" s="668">
        <v>43525</v>
      </c>
      <c r="H107" s="63"/>
    </row>
    <row r="108" spans="2:8" x14ac:dyDescent="0.3">
      <c r="B108" s="64"/>
      <c r="C108" s="46"/>
      <c r="D108" s="46"/>
      <c r="E108" s="666" t="s">
        <v>1183</v>
      </c>
      <c r="F108" s="667">
        <f>5000/2</f>
        <v>2500</v>
      </c>
      <c r="G108" s="668">
        <v>43525</v>
      </c>
      <c r="H108" s="63"/>
    </row>
    <row r="109" spans="2:8" x14ac:dyDescent="0.3">
      <c r="B109" s="64"/>
      <c r="C109" s="46"/>
      <c r="D109" s="46"/>
      <c r="E109" s="666" t="s">
        <v>1184</v>
      </c>
      <c r="F109" s="667">
        <f>(90900+20700)/2</f>
        <v>55800</v>
      </c>
      <c r="G109" s="668">
        <v>43525</v>
      </c>
      <c r="H109" s="63"/>
    </row>
    <row r="110" spans="2:8" ht="14.5" thickBot="1" x14ac:dyDescent="0.35">
      <c r="B110" s="64"/>
      <c r="C110" s="46"/>
      <c r="D110" s="46"/>
      <c r="E110" s="666" t="s">
        <v>1202</v>
      </c>
      <c r="F110" s="667">
        <f>140000/2</f>
        <v>70000</v>
      </c>
      <c r="G110" s="668">
        <v>43435</v>
      </c>
      <c r="H110" s="63"/>
    </row>
    <row r="111" spans="2:8" ht="14.5" thickBot="1" x14ac:dyDescent="0.35">
      <c r="B111" s="64"/>
      <c r="C111" s="46"/>
      <c r="D111" s="46"/>
      <c r="E111" s="651" t="s">
        <v>1338</v>
      </c>
      <c r="F111" s="679"/>
      <c r="G111" s="671"/>
      <c r="H111" s="63"/>
    </row>
    <row r="112" spans="2:8" ht="14.5" thickBot="1" x14ac:dyDescent="0.35">
      <c r="B112" s="64"/>
      <c r="C112" s="46"/>
      <c r="D112" s="46"/>
      <c r="E112" s="664" t="s">
        <v>1318</v>
      </c>
      <c r="F112" s="680">
        <f>180000/2</f>
        <v>90000</v>
      </c>
      <c r="G112" s="668">
        <v>43525</v>
      </c>
      <c r="H112" s="63"/>
    </row>
    <row r="113" spans="2:8" ht="14.5" thickBot="1" x14ac:dyDescent="0.35">
      <c r="B113" s="64"/>
      <c r="C113" s="46"/>
      <c r="D113" s="46"/>
      <c r="E113" s="615" t="s">
        <v>1319</v>
      </c>
      <c r="F113" s="680">
        <v>7500</v>
      </c>
      <c r="G113" s="668">
        <v>43525</v>
      </c>
      <c r="H113" s="63"/>
    </row>
    <row r="114" spans="2:8" x14ac:dyDescent="0.3">
      <c r="B114" s="64"/>
      <c r="C114" s="46"/>
      <c r="D114" s="46"/>
      <c r="E114" s="681" t="s">
        <v>1320</v>
      </c>
      <c r="F114" s="680"/>
      <c r="G114" s="668">
        <v>43525</v>
      </c>
      <c r="H114" s="63"/>
    </row>
    <row r="115" spans="2:8" x14ac:dyDescent="0.3">
      <c r="B115" s="64"/>
      <c r="C115" s="46"/>
      <c r="D115" s="46"/>
      <c r="E115" s="666" t="s">
        <v>1321</v>
      </c>
      <c r="F115" s="680">
        <f>125000/2</f>
        <v>62500</v>
      </c>
      <c r="G115" s="668">
        <v>43525</v>
      </c>
      <c r="H115" s="63"/>
    </row>
    <row r="116" spans="2:8" ht="14.5" thickBot="1" x14ac:dyDescent="0.35">
      <c r="B116" s="64"/>
      <c r="C116" s="46"/>
      <c r="D116" s="46"/>
      <c r="E116" s="126" t="s">
        <v>1322</v>
      </c>
      <c r="F116" s="680"/>
      <c r="G116" s="682" t="s">
        <v>1018</v>
      </c>
      <c r="H116" s="63"/>
    </row>
    <row r="117" spans="2:8" ht="14.5" thickBot="1" x14ac:dyDescent="0.35">
      <c r="B117" s="64"/>
      <c r="C117" s="46"/>
      <c r="D117" s="46"/>
      <c r="E117" s="650" t="s">
        <v>291</v>
      </c>
      <c r="F117" s="683">
        <f>SUM(F75:F116)</f>
        <v>1619123</v>
      </c>
      <c r="G117" s="684"/>
      <c r="H117" s="63"/>
    </row>
    <row r="118" spans="2:8" x14ac:dyDescent="0.3">
      <c r="B118" s="64"/>
      <c r="C118" s="46"/>
      <c r="D118" s="46"/>
      <c r="E118" s="65"/>
      <c r="F118" s="631"/>
      <c r="G118" s="629"/>
      <c r="H118" s="63"/>
    </row>
    <row r="119" spans="2:8" ht="34.5" customHeight="1" thickBot="1" x14ac:dyDescent="0.35">
      <c r="B119" s="64"/>
      <c r="C119" s="723" t="s">
        <v>306</v>
      </c>
      <c r="D119" s="723"/>
      <c r="E119" s="723"/>
      <c r="F119" s="723"/>
      <c r="G119" s="629"/>
      <c r="H119" s="63"/>
    </row>
    <row r="120" spans="2:8" ht="63.75" customHeight="1" thickBot="1" x14ac:dyDescent="0.35">
      <c r="B120" s="64"/>
      <c r="C120" s="743" t="s">
        <v>215</v>
      </c>
      <c r="D120" s="743"/>
      <c r="E120" s="732" t="s">
        <v>727</v>
      </c>
      <c r="F120" s="733"/>
      <c r="G120" s="629"/>
      <c r="H120" s="63"/>
    </row>
    <row r="121" spans="2:8" ht="19.399999999999999" customHeight="1" thickBot="1" x14ac:dyDescent="0.35">
      <c r="B121" s="64"/>
      <c r="C121" s="604"/>
      <c r="D121" s="604"/>
      <c r="E121" s="685"/>
      <c r="F121" s="685"/>
      <c r="G121" s="629"/>
      <c r="H121" s="63"/>
    </row>
    <row r="122" spans="2:8" ht="75" customHeight="1" thickBot="1" x14ac:dyDescent="0.35">
      <c r="B122" s="64"/>
      <c r="C122" s="743" t="s">
        <v>216</v>
      </c>
      <c r="D122" s="743"/>
      <c r="E122" s="752" t="s">
        <v>724</v>
      </c>
      <c r="F122" s="753"/>
      <c r="G122" s="629"/>
      <c r="H122" s="63"/>
    </row>
    <row r="123" spans="2:8" ht="98.25" customHeight="1" x14ac:dyDescent="0.3">
      <c r="B123" s="64"/>
      <c r="C123" s="743" t="s">
        <v>217</v>
      </c>
      <c r="D123" s="743"/>
      <c r="E123" s="762" t="s">
        <v>725</v>
      </c>
      <c r="F123" s="763"/>
      <c r="G123" s="629"/>
      <c r="H123" s="63"/>
    </row>
    <row r="124" spans="2:8" ht="127.4" customHeight="1" thickBot="1" x14ac:dyDescent="0.35">
      <c r="B124" s="64"/>
      <c r="C124" s="686"/>
      <c r="D124" s="686"/>
      <c r="E124" s="764" t="s">
        <v>726</v>
      </c>
      <c r="F124" s="765"/>
      <c r="G124" s="629"/>
      <c r="H124" s="63"/>
    </row>
    <row r="125" spans="2:8" x14ac:dyDescent="0.3">
      <c r="B125" s="64"/>
      <c r="C125" s="46"/>
      <c r="D125" s="46"/>
      <c r="E125" s="65"/>
      <c r="F125" s="631"/>
      <c r="G125" s="629"/>
      <c r="H125" s="63"/>
    </row>
    <row r="126" spans="2:8" ht="14.5" thickBot="1" x14ac:dyDescent="0.35">
      <c r="B126" s="66"/>
      <c r="C126" s="766"/>
      <c r="D126" s="766"/>
      <c r="E126" s="67"/>
      <c r="F126" s="687"/>
      <c r="G126" s="688"/>
      <c r="H126" s="68"/>
    </row>
    <row r="127" spans="2:8" s="22" customFormat="1" ht="65.150000000000006" customHeight="1" x14ac:dyDescent="0.3">
      <c r="B127" s="607"/>
      <c r="C127" s="754"/>
      <c r="D127" s="754"/>
      <c r="E127" s="748"/>
      <c r="F127" s="748"/>
      <c r="G127" s="689"/>
    </row>
    <row r="128" spans="2:8" ht="59.25" customHeight="1" x14ac:dyDescent="0.3">
      <c r="B128" s="607"/>
      <c r="C128" s="606"/>
      <c r="D128" s="606"/>
      <c r="E128" s="20"/>
      <c r="F128" s="690"/>
      <c r="G128" s="689"/>
    </row>
    <row r="129" spans="2:7" ht="50.15" customHeight="1" x14ac:dyDescent="0.3">
      <c r="B129" s="607"/>
      <c r="C129" s="756"/>
      <c r="D129" s="756"/>
      <c r="E129" s="761"/>
      <c r="F129" s="761"/>
      <c r="G129" s="689"/>
    </row>
    <row r="130" spans="2:7" ht="100" customHeight="1" x14ac:dyDescent="0.3">
      <c r="B130" s="607"/>
      <c r="C130" s="756"/>
      <c r="D130" s="756"/>
      <c r="E130" s="755"/>
      <c r="F130" s="755"/>
      <c r="G130" s="689"/>
    </row>
    <row r="131" spans="2:7" x14ac:dyDescent="0.3">
      <c r="B131" s="607"/>
      <c r="C131" s="607"/>
      <c r="D131" s="607"/>
      <c r="E131" s="11"/>
      <c r="F131" s="691"/>
      <c r="G131" s="689"/>
    </row>
    <row r="132" spans="2:7" x14ac:dyDescent="0.3">
      <c r="B132" s="607"/>
      <c r="C132" s="754"/>
      <c r="D132" s="754"/>
      <c r="E132" s="11"/>
      <c r="F132" s="691"/>
      <c r="G132" s="689"/>
    </row>
    <row r="133" spans="2:7" ht="50.15" customHeight="1" x14ac:dyDescent="0.3">
      <c r="B133" s="607"/>
      <c r="C133" s="754"/>
      <c r="D133" s="754"/>
      <c r="E133" s="755"/>
      <c r="F133" s="755"/>
      <c r="G133" s="689"/>
    </row>
    <row r="134" spans="2:7" ht="100" customHeight="1" x14ac:dyDescent="0.3">
      <c r="B134" s="607"/>
      <c r="C134" s="756"/>
      <c r="D134" s="756"/>
      <c r="E134" s="755"/>
      <c r="F134" s="755"/>
      <c r="G134" s="689"/>
    </row>
    <row r="135" spans="2:7" x14ac:dyDescent="0.3">
      <c r="B135" s="607"/>
      <c r="C135" s="23"/>
      <c r="D135" s="607"/>
      <c r="E135" s="24"/>
      <c r="F135" s="691"/>
      <c r="G135" s="689"/>
    </row>
    <row r="136" spans="2:7" x14ac:dyDescent="0.3">
      <c r="B136" s="607"/>
      <c r="C136" s="23"/>
      <c r="D136" s="23"/>
      <c r="E136" s="24"/>
      <c r="F136" s="692"/>
      <c r="G136" s="693"/>
    </row>
    <row r="137" spans="2:7" x14ac:dyDescent="0.3">
      <c r="E137" s="25"/>
      <c r="F137" s="694"/>
    </row>
    <row r="138" spans="2:7" x14ac:dyDescent="0.3">
      <c r="E138" s="25"/>
      <c r="F138" s="694"/>
    </row>
  </sheetData>
  <mergeCells count="43">
    <mergeCell ref="C133:D133"/>
    <mergeCell ref="E133:F133"/>
    <mergeCell ref="C134:D134"/>
    <mergeCell ref="E134:F134"/>
    <mergeCell ref="E40:F40"/>
    <mergeCell ref="E50:F50"/>
    <mergeCell ref="C129:D129"/>
    <mergeCell ref="E129:F129"/>
    <mergeCell ref="C130:D130"/>
    <mergeCell ref="E130:F130"/>
    <mergeCell ref="C132:D132"/>
    <mergeCell ref="C123:D123"/>
    <mergeCell ref="E123:F123"/>
    <mergeCell ref="E124:F124"/>
    <mergeCell ref="C126:D126"/>
    <mergeCell ref="C127:D127"/>
    <mergeCell ref="E127:F127"/>
    <mergeCell ref="C74:D74"/>
    <mergeCell ref="F86:F88"/>
    <mergeCell ref="C122:D122"/>
    <mergeCell ref="E122:F122"/>
    <mergeCell ref="G86:G88"/>
    <mergeCell ref="C119:F119"/>
    <mergeCell ref="E120:F120"/>
    <mergeCell ref="C12:D12"/>
    <mergeCell ref="C10:F10"/>
    <mergeCell ref="C11:D11"/>
    <mergeCell ref="E11:F11"/>
    <mergeCell ref="E13:F13"/>
    <mergeCell ref="E15:F15"/>
    <mergeCell ref="C16:F16"/>
    <mergeCell ref="C18:D18"/>
    <mergeCell ref="C19:D19"/>
    <mergeCell ref="C73:D73"/>
    <mergeCell ref="C120:D120"/>
    <mergeCell ref="E20:F20"/>
    <mergeCell ref="E59:F59"/>
    <mergeCell ref="C3:G3"/>
    <mergeCell ref="C9:D9"/>
    <mergeCell ref="C5:F5"/>
    <mergeCell ref="B4:F4"/>
    <mergeCell ref="C15:D15"/>
    <mergeCell ref="E12:F12"/>
  </mergeCells>
  <dataValidations count="2">
    <dataValidation type="whole" allowBlank="1" showInputMessage="1" showErrorMessage="1" sqref="E129">
      <formula1>-999999999</formula1>
      <formula2>999999999</formula2>
    </dataValidation>
    <dataValidation type="list" allowBlank="1" showInputMessage="1" showErrorMessage="1" sqref="E133">
      <formula1>#REF!</formula1>
    </dataValidation>
  </dataValidations>
  <pageMargins left="0.25" right="0.25" top="0.18" bottom="0.19" header="0.17" footer="0.17"/>
  <pageSetup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
  <sheetViews>
    <sheetView topLeftCell="B1" zoomScaleNormal="100" workbookViewId="0">
      <selection activeCell="K5" sqref="K5"/>
    </sheetView>
  </sheetViews>
  <sheetFormatPr defaultColWidth="8.54296875" defaultRowHeight="14.5" x14ac:dyDescent="0.35"/>
  <cols>
    <col min="1" max="2" width="8.81640625"/>
    <col min="3" max="3" width="31.54296875" customWidth="1"/>
    <col min="4" max="4" width="28.54296875" customWidth="1"/>
    <col min="5" max="5" width="20.54296875" customWidth="1"/>
    <col min="6" max="6" width="21.1796875" customWidth="1"/>
    <col min="7" max="7" width="35.453125" customWidth="1"/>
    <col min="8" max="8" width="20.1796875" customWidth="1"/>
    <col min="9" max="9" width="3" customWidth="1"/>
  </cols>
  <sheetData>
    <row r="1" spans="1:10" ht="8.25" customHeight="1" thickBot="1" x14ac:dyDescent="0.4">
      <c r="A1" s="237"/>
      <c r="B1" s="237"/>
      <c r="C1" s="237"/>
      <c r="D1" s="237"/>
      <c r="E1" s="237"/>
      <c r="F1" s="237"/>
      <c r="G1" s="237"/>
      <c r="H1" s="237"/>
      <c r="I1" s="237"/>
      <c r="J1" s="237"/>
    </row>
    <row r="2" spans="1:10" ht="15" thickBot="1" x14ac:dyDescent="0.4">
      <c r="A2" s="237"/>
      <c r="B2" s="238"/>
      <c r="C2" s="239"/>
      <c r="D2" s="239"/>
      <c r="E2" s="239"/>
      <c r="F2" s="239"/>
      <c r="G2" s="239"/>
      <c r="H2" s="239"/>
      <c r="I2" s="240"/>
      <c r="J2" s="237"/>
    </row>
    <row r="3" spans="1:10" ht="20.5" thickBot="1" x14ac:dyDescent="0.45">
      <c r="A3" s="237"/>
      <c r="B3" s="241"/>
      <c r="C3" s="768" t="s">
        <v>221</v>
      </c>
      <c r="D3" s="769"/>
      <c r="E3" s="769"/>
      <c r="F3" s="769"/>
      <c r="G3" s="769"/>
      <c r="H3" s="770"/>
      <c r="I3" s="242"/>
      <c r="J3" s="237"/>
    </row>
    <row r="4" spans="1:10" x14ac:dyDescent="0.35">
      <c r="A4" s="237"/>
      <c r="B4" s="771"/>
      <c r="C4" s="772"/>
      <c r="D4" s="772"/>
      <c r="E4" s="772"/>
      <c r="F4" s="772"/>
      <c r="G4" s="772"/>
      <c r="H4" s="772"/>
      <c r="I4" s="242"/>
      <c r="J4" s="237"/>
    </row>
    <row r="5" spans="1:10" x14ac:dyDescent="0.35">
      <c r="A5" s="237"/>
      <c r="B5" s="243"/>
      <c r="C5" s="244"/>
      <c r="D5" s="244"/>
      <c r="E5" s="244"/>
      <c r="F5" s="244"/>
      <c r="G5" s="244"/>
      <c r="H5" s="244"/>
      <c r="I5" s="242"/>
      <c r="J5" s="237"/>
    </row>
    <row r="6" spans="1:10" x14ac:dyDescent="0.35">
      <c r="A6" s="237"/>
      <c r="B6" s="771"/>
      <c r="C6" s="772"/>
      <c r="D6" s="772"/>
      <c r="E6" s="772"/>
      <c r="F6" s="772"/>
      <c r="G6" s="772"/>
      <c r="H6" s="772"/>
      <c r="I6" s="242"/>
      <c r="J6" s="237"/>
    </row>
    <row r="7" spans="1:10" x14ac:dyDescent="0.35">
      <c r="A7" s="237"/>
      <c r="B7" s="243"/>
      <c r="C7" s="244"/>
      <c r="D7" s="244"/>
      <c r="E7" s="244"/>
      <c r="F7" s="244"/>
      <c r="G7" s="244"/>
      <c r="H7" s="244"/>
      <c r="I7" s="242"/>
      <c r="J7" s="237"/>
    </row>
    <row r="8" spans="1:10" ht="16" thickBot="1" x14ac:dyDescent="0.4">
      <c r="A8" s="237"/>
      <c r="B8" s="245"/>
      <c r="C8" s="773" t="s">
        <v>313</v>
      </c>
      <c r="D8" s="773"/>
      <c r="E8" s="773"/>
      <c r="F8" s="773"/>
      <c r="G8" s="773"/>
      <c r="H8" s="773"/>
      <c r="I8" s="242"/>
      <c r="J8" s="237"/>
    </row>
    <row r="9" spans="1:10" ht="15" customHeight="1" thickBot="1" x14ac:dyDescent="0.4">
      <c r="A9" s="237"/>
      <c r="B9" s="245"/>
      <c r="C9" s="774" t="s">
        <v>328</v>
      </c>
      <c r="D9" s="774"/>
      <c r="E9" s="774"/>
      <c r="F9" s="775"/>
      <c r="G9" s="246">
        <f>4+4</f>
        <v>8</v>
      </c>
      <c r="H9" s="247"/>
      <c r="I9" s="242"/>
      <c r="J9" s="237"/>
    </row>
    <row r="10" spans="1:10" x14ac:dyDescent="0.35">
      <c r="A10" s="237"/>
      <c r="B10" s="245"/>
      <c r="C10" s="247"/>
      <c r="D10" s="248"/>
      <c r="E10" s="247"/>
      <c r="F10" s="247"/>
      <c r="G10" s="247"/>
      <c r="H10" s="247"/>
      <c r="I10" s="242"/>
      <c r="J10" s="237"/>
    </row>
    <row r="11" spans="1:10" x14ac:dyDescent="0.35">
      <c r="A11" s="237"/>
      <c r="B11" s="245"/>
      <c r="C11" s="767" t="s">
        <v>236</v>
      </c>
      <c r="D11" s="767"/>
      <c r="E11" s="249"/>
      <c r="F11" s="249"/>
      <c r="G11" s="249"/>
      <c r="H11" s="249"/>
      <c r="I11" s="242"/>
      <c r="J11" s="237"/>
    </row>
    <row r="12" spans="1:10" ht="15" thickBot="1" x14ac:dyDescent="0.4">
      <c r="A12" s="237"/>
      <c r="B12" s="245"/>
      <c r="C12" s="767" t="s">
        <v>237</v>
      </c>
      <c r="D12" s="767"/>
      <c r="E12" s="767"/>
      <c r="F12" s="767"/>
      <c r="G12" s="767"/>
      <c r="H12" s="767"/>
      <c r="I12" s="242"/>
      <c r="J12" s="237"/>
    </row>
    <row r="13" spans="1:10" ht="28.5" thickBot="1" x14ac:dyDescent="0.4">
      <c r="A13" s="237"/>
      <c r="B13" s="245"/>
      <c r="C13" s="250" t="s">
        <v>239</v>
      </c>
      <c r="D13" s="251" t="s">
        <v>238</v>
      </c>
      <c r="E13" s="252" t="s">
        <v>296</v>
      </c>
      <c r="F13" s="252" t="s">
        <v>728</v>
      </c>
      <c r="G13" s="252" t="s">
        <v>300</v>
      </c>
      <c r="H13" s="253" t="s">
        <v>299</v>
      </c>
      <c r="I13" s="242"/>
      <c r="J13" s="237"/>
    </row>
    <row r="14" spans="1:10" x14ac:dyDescent="0.35">
      <c r="A14" s="237"/>
      <c r="B14" s="245" t="s">
        <v>729</v>
      </c>
      <c r="C14" s="254" t="s">
        <v>471</v>
      </c>
      <c r="D14" s="255" t="s">
        <v>730</v>
      </c>
      <c r="E14" s="256">
        <v>25800</v>
      </c>
      <c r="F14" s="257" t="s">
        <v>731</v>
      </c>
      <c r="G14" s="256">
        <v>25800</v>
      </c>
      <c r="H14" s="258">
        <v>0</v>
      </c>
      <c r="I14" s="242"/>
      <c r="J14" s="237"/>
    </row>
    <row r="15" spans="1:10" x14ac:dyDescent="0.35">
      <c r="A15" s="237"/>
      <c r="B15" s="245"/>
      <c r="C15" s="259" t="s">
        <v>732</v>
      </c>
      <c r="D15" s="260" t="s">
        <v>733</v>
      </c>
      <c r="E15" s="261">
        <v>72600</v>
      </c>
      <c r="F15" s="262" t="s">
        <v>734</v>
      </c>
      <c r="G15" s="261">
        <v>72600</v>
      </c>
      <c r="H15" s="263">
        <v>0</v>
      </c>
      <c r="I15" s="242"/>
      <c r="J15" s="237"/>
    </row>
    <row r="16" spans="1:10" ht="29.15" customHeight="1" x14ac:dyDescent="0.35">
      <c r="A16" s="237"/>
      <c r="B16" s="245"/>
      <c r="C16" s="259" t="s">
        <v>732</v>
      </c>
      <c r="D16" s="264" t="s">
        <v>735</v>
      </c>
      <c r="E16" s="265">
        <v>30300</v>
      </c>
      <c r="F16" s="266" t="s">
        <v>736</v>
      </c>
      <c r="G16" s="265">
        <v>15849.42</v>
      </c>
      <c r="H16" s="267">
        <v>0</v>
      </c>
      <c r="I16" s="242"/>
      <c r="J16" s="237"/>
    </row>
    <row r="17" spans="1:10" ht="28" x14ac:dyDescent="0.35">
      <c r="A17" s="237"/>
      <c r="B17" s="245"/>
      <c r="C17" s="268" t="s">
        <v>732</v>
      </c>
      <c r="D17" s="264" t="s">
        <v>737</v>
      </c>
      <c r="E17" s="265">
        <v>51395</v>
      </c>
      <c r="F17" s="266" t="s">
        <v>738</v>
      </c>
      <c r="G17" s="269">
        <v>51395</v>
      </c>
      <c r="H17" s="267">
        <v>0</v>
      </c>
      <c r="I17" s="242"/>
      <c r="J17" s="237"/>
    </row>
    <row r="18" spans="1:10" ht="15" customHeight="1" x14ac:dyDescent="0.35">
      <c r="A18" s="237"/>
      <c r="B18" s="245"/>
      <c r="C18" s="268" t="s">
        <v>739</v>
      </c>
      <c r="D18" s="264" t="s">
        <v>740</v>
      </c>
      <c r="E18" s="265">
        <v>46800</v>
      </c>
      <c r="F18" s="266" t="s">
        <v>741</v>
      </c>
      <c r="G18" s="270">
        <v>39800</v>
      </c>
      <c r="H18" s="267">
        <v>0</v>
      </c>
      <c r="I18" s="242"/>
      <c r="J18" s="237"/>
    </row>
    <row r="19" spans="1:10" x14ac:dyDescent="0.35">
      <c r="A19" s="237"/>
      <c r="B19" s="245"/>
      <c r="C19" s="268" t="s">
        <v>739</v>
      </c>
      <c r="D19" s="264" t="s">
        <v>742</v>
      </c>
      <c r="E19" s="265">
        <v>80693.2</v>
      </c>
      <c r="F19" s="266" t="s">
        <v>743</v>
      </c>
      <c r="G19" s="271">
        <v>80693.2</v>
      </c>
      <c r="H19" s="267">
        <v>0</v>
      </c>
      <c r="I19" s="242"/>
      <c r="J19" s="237"/>
    </row>
    <row r="20" spans="1:10" x14ac:dyDescent="0.35">
      <c r="A20" s="237"/>
      <c r="B20" s="245"/>
      <c r="C20" s="268" t="s">
        <v>739</v>
      </c>
      <c r="D20" s="264" t="s">
        <v>744</v>
      </c>
      <c r="E20" s="265">
        <v>116955.5</v>
      </c>
      <c r="F20" s="266" t="s">
        <v>745</v>
      </c>
      <c r="G20" s="271">
        <v>11695.54</v>
      </c>
      <c r="H20" s="267">
        <v>0</v>
      </c>
      <c r="I20" s="242"/>
      <c r="J20" s="237"/>
    </row>
    <row r="21" spans="1:10" ht="15" customHeight="1" x14ac:dyDescent="0.35">
      <c r="A21" s="237"/>
      <c r="B21" s="245"/>
      <c r="C21" s="268" t="s">
        <v>739</v>
      </c>
      <c r="D21" s="264" t="s">
        <v>746</v>
      </c>
      <c r="E21" s="265">
        <v>33034.160000000003</v>
      </c>
      <c r="F21" s="266" t="s">
        <v>747</v>
      </c>
      <c r="G21" s="271">
        <v>33034.160000000003</v>
      </c>
      <c r="H21" s="267">
        <v>0</v>
      </c>
      <c r="I21" s="242"/>
      <c r="J21" s="237"/>
    </row>
    <row r="22" spans="1:10" x14ac:dyDescent="0.35">
      <c r="A22" s="237"/>
      <c r="B22" s="245"/>
      <c r="C22" s="268" t="s">
        <v>739</v>
      </c>
      <c r="D22" s="264" t="s">
        <v>744</v>
      </c>
      <c r="E22" s="265">
        <v>35223.75</v>
      </c>
      <c r="F22" s="266" t="s">
        <v>748</v>
      </c>
      <c r="G22" s="271">
        <v>35223.75</v>
      </c>
      <c r="H22" s="267">
        <v>0</v>
      </c>
      <c r="I22" s="242"/>
      <c r="J22" s="237"/>
    </row>
    <row r="23" spans="1:10" x14ac:dyDescent="0.35">
      <c r="A23" s="237"/>
      <c r="B23" s="245"/>
      <c r="C23" s="268" t="s">
        <v>471</v>
      </c>
      <c r="D23" s="264" t="s">
        <v>749</v>
      </c>
      <c r="E23" s="265">
        <v>9608.2999999999993</v>
      </c>
      <c r="F23" s="272">
        <v>42452</v>
      </c>
      <c r="G23" s="271">
        <v>9608.2999999999993</v>
      </c>
      <c r="H23" s="267">
        <v>0</v>
      </c>
      <c r="I23" s="242"/>
      <c r="J23" s="237"/>
    </row>
    <row r="24" spans="1:10" ht="15" customHeight="1" x14ac:dyDescent="0.35">
      <c r="A24" s="237"/>
      <c r="B24" s="245"/>
      <c r="C24" s="268" t="s">
        <v>471</v>
      </c>
      <c r="D24" s="264" t="s">
        <v>750</v>
      </c>
      <c r="E24" s="265">
        <v>9608.2999999999993</v>
      </c>
      <c r="F24" s="272">
        <v>42817</v>
      </c>
      <c r="G24" s="271">
        <v>2402.0500000000002</v>
      </c>
      <c r="H24" s="267">
        <v>0</v>
      </c>
      <c r="I24" s="242"/>
      <c r="J24" s="237"/>
    </row>
    <row r="25" spans="1:10" ht="42" x14ac:dyDescent="0.35">
      <c r="A25" s="237"/>
      <c r="B25" s="245"/>
      <c r="C25" s="268" t="s">
        <v>471</v>
      </c>
      <c r="D25" s="264" t="s">
        <v>751</v>
      </c>
      <c r="E25" s="265">
        <v>19216.599999999999</v>
      </c>
      <c r="F25" s="272">
        <v>43182</v>
      </c>
      <c r="G25" s="271">
        <v>19216</v>
      </c>
      <c r="H25" s="267">
        <v>0</v>
      </c>
      <c r="I25" s="242"/>
      <c r="J25" s="237"/>
    </row>
    <row r="26" spans="1:10" x14ac:dyDescent="0.35">
      <c r="A26" s="237"/>
      <c r="B26" s="245"/>
      <c r="C26" s="268" t="s">
        <v>471</v>
      </c>
      <c r="D26" s="264" t="s">
        <v>752</v>
      </c>
      <c r="E26" s="265">
        <v>13200</v>
      </c>
      <c r="F26" s="266" t="s">
        <v>753</v>
      </c>
      <c r="G26" s="271">
        <v>13200</v>
      </c>
      <c r="H26" s="267">
        <v>0</v>
      </c>
      <c r="I26" s="242"/>
      <c r="J26" s="237"/>
    </row>
    <row r="27" spans="1:10" ht="44.5" customHeight="1" x14ac:dyDescent="0.35">
      <c r="A27" s="237"/>
      <c r="B27" s="245"/>
      <c r="C27" s="268" t="s">
        <v>471</v>
      </c>
      <c r="D27" s="264" t="s">
        <v>754</v>
      </c>
      <c r="E27" s="265">
        <v>13200</v>
      </c>
      <c r="F27" s="266" t="s">
        <v>755</v>
      </c>
      <c r="G27" s="271">
        <v>12100</v>
      </c>
      <c r="H27" s="267">
        <f>E27-G27</f>
        <v>1100</v>
      </c>
      <c r="I27" s="242"/>
      <c r="J27" s="237"/>
    </row>
    <row r="28" spans="1:10" x14ac:dyDescent="0.35">
      <c r="A28" s="237"/>
      <c r="B28" s="245"/>
      <c r="C28" s="268" t="s">
        <v>471</v>
      </c>
      <c r="D28" s="264" t="s">
        <v>756</v>
      </c>
      <c r="E28" s="265">
        <v>11395</v>
      </c>
      <c r="F28" s="266" t="s">
        <v>757</v>
      </c>
      <c r="G28" s="776">
        <f>E28+E29</f>
        <v>14466</v>
      </c>
      <c r="H28" s="778">
        <v>0</v>
      </c>
      <c r="I28" s="242"/>
      <c r="J28" s="237"/>
    </row>
    <row r="29" spans="1:10" s="7" customFormat="1" ht="15.75" customHeight="1" x14ac:dyDescent="0.35">
      <c r="A29" s="237"/>
      <c r="B29" s="245"/>
      <c r="C29" s="268" t="s">
        <v>758</v>
      </c>
      <c r="D29" s="264" t="s">
        <v>759</v>
      </c>
      <c r="E29" s="265">
        <v>3071</v>
      </c>
      <c r="F29" s="266" t="s">
        <v>760</v>
      </c>
      <c r="G29" s="777"/>
      <c r="H29" s="779"/>
      <c r="I29" s="242"/>
      <c r="J29" s="237"/>
    </row>
    <row r="30" spans="1:10" s="7" customFormat="1" ht="15.75" customHeight="1" x14ac:dyDescent="0.35">
      <c r="A30" s="237"/>
      <c r="B30" s="245"/>
      <c r="C30" s="268" t="s">
        <v>471</v>
      </c>
      <c r="D30" s="264" t="s">
        <v>761</v>
      </c>
      <c r="E30" s="265">
        <v>340592</v>
      </c>
      <c r="F30" s="266" t="s">
        <v>762</v>
      </c>
      <c r="G30" s="271">
        <f>74242.4+40800</f>
        <v>115042.4</v>
      </c>
      <c r="H30" s="273">
        <f>266349.6-40800</f>
        <v>225549.59999999998</v>
      </c>
      <c r="I30" s="242"/>
      <c r="J30" s="237"/>
    </row>
    <row r="31" spans="1:10" s="7" customFormat="1" x14ac:dyDescent="0.35">
      <c r="A31" s="237"/>
      <c r="B31" s="245"/>
      <c r="C31" s="268" t="s">
        <v>739</v>
      </c>
      <c r="D31" s="264" t="s">
        <v>763</v>
      </c>
      <c r="E31" s="265">
        <v>15412.5</v>
      </c>
      <c r="F31" s="266" t="s">
        <v>764</v>
      </c>
      <c r="G31" s="271">
        <v>15412.5</v>
      </c>
      <c r="H31" s="267">
        <v>0</v>
      </c>
      <c r="I31" s="242"/>
      <c r="J31" s="237"/>
    </row>
    <row r="32" spans="1:10" s="7" customFormat="1" x14ac:dyDescent="0.35">
      <c r="A32" s="237"/>
      <c r="B32" s="245"/>
      <c r="C32" s="268" t="s">
        <v>471</v>
      </c>
      <c r="D32" s="264" t="s">
        <v>765</v>
      </c>
      <c r="E32" s="265">
        <v>20000</v>
      </c>
      <c r="F32" s="266" t="s">
        <v>766</v>
      </c>
      <c r="G32" s="271">
        <v>20000</v>
      </c>
      <c r="H32" s="267">
        <v>0</v>
      </c>
      <c r="I32" s="242"/>
      <c r="J32" s="237"/>
    </row>
    <row r="33" spans="1:10" s="7" customFormat="1" x14ac:dyDescent="0.35">
      <c r="A33" s="237"/>
      <c r="B33" s="245"/>
      <c r="C33" s="268" t="s">
        <v>739</v>
      </c>
      <c r="D33" s="264" t="s">
        <v>744</v>
      </c>
      <c r="E33" s="265">
        <v>9599.1</v>
      </c>
      <c r="F33" s="266" t="s">
        <v>767</v>
      </c>
      <c r="G33" s="271">
        <v>9599.1</v>
      </c>
      <c r="H33" s="267">
        <v>0</v>
      </c>
      <c r="I33" s="242"/>
      <c r="J33" s="237"/>
    </row>
    <row r="34" spans="1:10" s="7" customFormat="1" x14ac:dyDescent="0.35">
      <c r="A34" s="237"/>
      <c r="B34" s="245"/>
      <c r="C34" s="268" t="s">
        <v>739</v>
      </c>
      <c r="D34" s="264" t="s">
        <v>768</v>
      </c>
      <c r="E34" s="265">
        <v>46885.66</v>
      </c>
      <c r="F34" s="266" t="s">
        <v>769</v>
      </c>
      <c r="G34" s="271">
        <v>46885.66</v>
      </c>
      <c r="H34" s="267">
        <v>0</v>
      </c>
      <c r="I34" s="242"/>
      <c r="J34" s="237"/>
    </row>
    <row r="35" spans="1:10" s="7" customFormat="1" x14ac:dyDescent="0.35">
      <c r="A35" s="237"/>
      <c r="B35" s="245"/>
      <c r="C35" s="268" t="s">
        <v>471</v>
      </c>
      <c r="D35" s="264" t="s">
        <v>770</v>
      </c>
      <c r="E35" s="265">
        <v>163380</v>
      </c>
      <c r="F35" s="266" t="s">
        <v>771</v>
      </c>
      <c r="G35" s="271">
        <v>123025</v>
      </c>
      <c r="H35" s="267">
        <v>40355</v>
      </c>
      <c r="I35" s="242"/>
      <c r="J35" s="237"/>
    </row>
    <row r="36" spans="1:10" s="7" customFormat="1" x14ac:dyDescent="0.35">
      <c r="A36" s="237"/>
      <c r="B36" s="245"/>
      <c r="C36" s="268" t="s">
        <v>739</v>
      </c>
      <c r="D36" s="264" t="s">
        <v>772</v>
      </c>
      <c r="E36" s="265">
        <v>127953</v>
      </c>
      <c r="F36" s="266" t="s">
        <v>773</v>
      </c>
      <c r="G36" s="271">
        <v>127953</v>
      </c>
      <c r="H36" s="267">
        <v>0</v>
      </c>
      <c r="I36" s="242"/>
      <c r="J36" s="237"/>
    </row>
    <row r="37" spans="1:10" s="7" customFormat="1" ht="15.75" customHeight="1" x14ac:dyDescent="0.35">
      <c r="A37" s="237"/>
      <c r="B37" s="245"/>
      <c r="C37" s="268" t="s">
        <v>774</v>
      </c>
      <c r="D37" s="264" t="s">
        <v>775</v>
      </c>
      <c r="E37" s="265">
        <v>3400</v>
      </c>
      <c r="F37" s="266" t="s">
        <v>776</v>
      </c>
      <c r="G37" s="271">
        <v>3400</v>
      </c>
      <c r="H37" s="267">
        <v>0</v>
      </c>
      <c r="I37" s="242"/>
      <c r="J37" s="237"/>
    </row>
    <row r="38" spans="1:10" s="7" customFormat="1" ht="15.75" customHeight="1" x14ac:dyDescent="0.35">
      <c r="A38" s="237"/>
      <c r="B38" s="245"/>
      <c r="C38" s="268" t="s">
        <v>471</v>
      </c>
      <c r="D38" s="264" t="s">
        <v>777</v>
      </c>
      <c r="E38" s="265">
        <v>30270</v>
      </c>
      <c r="F38" s="266" t="s">
        <v>778</v>
      </c>
      <c r="G38" s="271">
        <v>30270</v>
      </c>
      <c r="H38" s="267">
        <v>0</v>
      </c>
      <c r="I38" s="242"/>
      <c r="J38" s="237"/>
    </row>
    <row r="39" spans="1:10" s="7" customFormat="1" ht="15.75" customHeight="1" x14ac:dyDescent="0.35">
      <c r="A39" s="237"/>
      <c r="B39" s="245"/>
      <c r="C39" s="268" t="s">
        <v>471</v>
      </c>
      <c r="D39" s="264" t="s">
        <v>779</v>
      </c>
      <c r="E39" s="265">
        <v>21437.5</v>
      </c>
      <c r="F39" s="266" t="s">
        <v>780</v>
      </c>
      <c r="G39" s="271">
        <v>21437.5</v>
      </c>
      <c r="H39" s="267">
        <v>0</v>
      </c>
      <c r="I39" s="242"/>
      <c r="J39" s="237"/>
    </row>
    <row r="40" spans="1:10" s="7" customFormat="1" ht="15.75" customHeight="1" x14ac:dyDescent="0.35">
      <c r="A40" s="237"/>
      <c r="B40" s="245"/>
      <c r="C40" s="268" t="s">
        <v>471</v>
      </c>
      <c r="D40" s="264" t="s">
        <v>781</v>
      </c>
      <c r="E40" s="265">
        <v>30300</v>
      </c>
      <c r="F40" s="266" t="s">
        <v>780</v>
      </c>
      <c r="G40" s="271">
        <v>30300</v>
      </c>
      <c r="H40" s="267">
        <v>0</v>
      </c>
      <c r="I40" s="242"/>
      <c r="J40" s="237"/>
    </row>
    <row r="41" spans="1:10" s="7" customFormat="1" x14ac:dyDescent="0.35">
      <c r="A41" s="237"/>
      <c r="B41" s="245"/>
      <c r="C41" s="259" t="s">
        <v>471</v>
      </c>
      <c r="D41" s="260" t="s">
        <v>782</v>
      </c>
      <c r="E41" s="274">
        <v>42400</v>
      </c>
      <c r="F41" s="275" t="s">
        <v>783</v>
      </c>
      <c r="G41" s="276">
        <v>42400</v>
      </c>
      <c r="H41" s="277">
        <v>0</v>
      </c>
      <c r="I41" s="242"/>
      <c r="J41" s="237"/>
    </row>
    <row r="42" spans="1:10" s="7" customFormat="1" ht="15.75" customHeight="1" x14ac:dyDescent="0.35">
      <c r="A42" s="237"/>
      <c r="B42" s="245"/>
      <c r="C42" s="259" t="s">
        <v>774</v>
      </c>
      <c r="D42" s="260" t="s">
        <v>784</v>
      </c>
      <c r="E42" s="274">
        <v>9699</v>
      </c>
      <c r="F42" s="275" t="s">
        <v>785</v>
      </c>
      <c r="G42" s="276">
        <v>9699</v>
      </c>
      <c r="H42" s="278">
        <v>0</v>
      </c>
      <c r="I42" s="242"/>
      <c r="J42" s="237"/>
    </row>
    <row r="43" spans="1:10" s="7" customFormat="1" ht="15.75" customHeight="1" x14ac:dyDescent="0.35">
      <c r="A43" s="237"/>
      <c r="B43" s="245"/>
      <c r="C43" s="780" t="s">
        <v>471</v>
      </c>
      <c r="D43" s="260" t="s">
        <v>786</v>
      </c>
      <c r="E43" s="274">
        <v>39498.5</v>
      </c>
      <c r="F43" s="279" t="s">
        <v>787</v>
      </c>
      <c r="G43" s="280">
        <f>14076.72+5865.3</f>
        <v>19942.02</v>
      </c>
      <c r="H43" s="281">
        <f>39498.5-14076.72-5865.3</f>
        <v>19556.48</v>
      </c>
      <c r="I43" s="242"/>
      <c r="J43" s="237"/>
    </row>
    <row r="44" spans="1:10" s="7" customFormat="1" ht="28" x14ac:dyDescent="0.35">
      <c r="A44" s="237"/>
      <c r="B44" s="245"/>
      <c r="C44" s="781"/>
      <c r="D44" s="282" t="s">
        <v>788</v>
      </c>
      <c r="E44" s="276">
        <v>10335</v>
      </c>
      <c r="F44" s="283" t="s">
        <v>789</v>
      </c>
      <c r="G44" s="284">
        <v>0</v>
      </c>
      <c r="H44" s="285">
        <v>0</v>
      </c>
      <c r="I44" s="242"/>
      <c r="J44" s="237"/>
    </row>
    <row r="45" spans="1:10" s="7" customFormat="1" ht="15.75" customHeight="1" x14ac:dyDescent="0.35">
      <c r="A45" s="237"/>
      <c r="B45" s="245"/>
      <c r="C45" s="259" t="s">
        <v>471</v>
      </c>
      <c r="D45" s="260" t="s">
        <v>790</v>
      </c>
      <c r="E45" s="274">
        <v>5200</v>
      </c>
      <c r="F45" s="286" t="s">
        <v>791</v>
      </c>
      <c r="G45" s="276">
        <v>5200</v>
      </c>
      <c r="H45" s="278">
        <v>0</v>
      </c>
      <c r="I45" s="242"/>
      <c r="J45" s="237"/>
    </row>
    <row r="46" spans="1:10" s="7" customFormat="1" ht="33" customHeight="1" x14ac:dyDescent="0.35">
      <c r="A46" s="237"/>
      <c r="B46" s="245"/>
      <c r="C46" s="259" t="s">
        <v>471</v>
      </c>
      <c r="D46" s="260" t="s">
        <v>792</v>
      </c>
      <c r="E46" s="287">
        <v>108900</v>
      </c>
      <c r="F46" s="275" t="s">
        <v>793</v>
      </c>
      <c r="G46" s="591">
        <v>27562.5</v>
      </c>
      <c r="H46" s="278">
        <f>E46-G46</f>
        <v>81337.5</v>
      </c>
      <c r="I46" s="242"/>
      <c r="J46" s="237"/>
    </row>
    <row r="47" spans="1:10" s="7" customFormat="1" x14ac:dyDescent="0.35">
      <c r="A47" s="237"/>
      <c r="B47" s="245"/>
      <c r="C47" s="288" t="s">
        <v>739</v>
      </c>
      <c r="D47" s="289" t="s">
        <v>794</v>
      </c>
      <c r="E47" s="290">
        <v>5079.95</v>
      </c>
      <c r="F47" s="291" t="s">
        <v>795</v>
      </c>
      <c r="G47" s="292">
        <v>5079.95</v>
      </c>
      <c r="H47" s="293">
        <v>0</v>
      </c>
      <c r="I47" s="242"/>
      <c r="J47" s="237"/>
    </row>
    <row r="48" spans="1:10" s="7" customFormat="1" x14ac:dyDescent="0.35">
      <c r="A48" s="237"/>
      <c r="B48" s="245"/>
      <c r="C48" s="294" t="s">
        <v>471</v>
      </c>
      <c r="D48" s="295" t="s">
        <v>796</v>
      </c>
      <c r="E48" s="296">
        <v>417492</v>
      </c>
      <c r="F48" s="297" t="s">
        <v>797</v>
      </c>
      <c r="G48" s="590">
        <v>26998.77</v>
      </c>
      <c r="H48" s="298">
        <f>417492-26998.77</f>
        <v>390493.23</v>
      </c>
      <c r="I48" s="242"/>
      <c r="J48" s="237"/>
    </row>
    <row r="49" spans="1:10" s="7" customFormat="1" ht="15.75" customHeight="1" x14ac:dyDescent="0.35">
      <c r="A49" s="237"/>
      <c r="B49" s="245"/>
      <c r="C49" s="294" t="s">
        <v>739</v>
      </c>
      <c r="D49" s="295" t="s">
        <v>746</v>
      </c>
      <c r="E49" s="296">
        <v>13925</v>
      </c>
      <c r="F49" s="299" t="s">
        <v>798</v>
      </c>
      <c r="G49" s="292">
        <v>13925</v>
      </c>
      <c r="H49" s="293">
        <v>0</v>
      </c>
      <c r="I49" s="242"/>
      <c r="J49" s="237"/>
    </row>
    <row r="50" spans="1:10" s="7" customFormat="1" ht="15.75" customHeight="1" x14ac:dyDescent="0.35">
      <c r="A50" s="237"/>
      <c r="B50" s="245"/>
      <c r="C50" s="294" t="s">
        <v>471</v>
      </c>
      <c r="D50" s="295" t="s">
        <v>799</v>
      </c>
      <c r="E50" s="296">
        <v>38444</v>
      </c>
      <c r="F50" s="299" t="s">
        <v>800</v>
      </c>
      <c r="G50" s="292">
        <v>10000</v>
      </c>
      <c r="H50" s="293">
        <f>E50-G50</f>
        <v>28444</v>
      </c>
      <c r="I50" s="242"/>
      <c r="J50" s="237"/>
    </row>
    <row r="51" spans="1:10" s="7" customFormat="1" ht="28.5" x14ac:dyDescent="0.35">
      <c r="A51" s="237"/>
      <c r="B51" s="245"/>
      <c r="C51" s="294" t="s">
        <v>471</v>
      </c>
      <c r="D51" s="295" t="s">
        <v>801</v>
      </c>
      <c r="E51" s="296">
        <v>145192.15</v>
      </c>
      <c r="F51" s="299" t="s">
        <v>802</v>
      </c>
      <c r="G51" s="292">
        <v>2131</v>
      </c>
      <c r="H51" s="298">
        <f>145192.15-2131</f>
        <v>143061.15</v>
      </c>
      <c r="I51" s="242"/>
      <c r="J51" s="237"/>
    </row>
    <row r="52" spans="1:10" s="7" customFormat="1" ht="42.5" x14ac:dyDescent="0.35">
      <c r="A52" s="237"/>
      <c r="B52" s="245"/>
      <c r="C52" s="294" t="s">
        <v>471</v>
      </c>
      <c r="D52" s="295" t="s">
        <v>803</v>
      </c>
      <c r="E52" s="589">
        <v>33325</v>
      </c>
      <c r="F52" s="299" t="s">
        <v>804</v>
      </c>
      <c r="G52" s="292">
        <f>8600</f>
        <v>8600</v>
      </c>
      <c r="H52" s="293">
        <f>E52-G52</f>
        <v>24725</v>
      </c>
      <c r="I52" s="242"/>
      <c r="J52" s="237"/>
    </row>
    <row r="53" spans="1:10" ht="28.5" x14ac:dyDescent="0.35">
      <c r="A53" s="237"/>
      <c r="B53" s="245"/>
      <c r="C53" s="294" t="s">
        <v>739</v>
      </c>
      <c r="D53" s="295" t="s">
        <v>805</v>
      </c>
      <c r="E53" s="296">
        <v>77212.210000000006</v>
      </c>
      <c r="F53" s="299" t="s">
        <v>767</v>
      </c>
      <c r="G53" s="292">
        <v>77212.210000000006</v>
      </c>
      <c r="H53" s="293">
        <v>0</v>
      </c>
      <c r="I53" s="242"/>
      <c r="J53" s="237"/>
    </row>
    <row r="54" spans="1:10" x14ac:dyDescent="0.35">
      <c r="A54" s="237"/>
      <c r="B54" s="245"/>
      <c r="C54" s="294" t="s">
        <v>471</v>
      </c>
      <c r="D54" s="295" t="s">
        <v>806</v>
      </c>
      <c r="E54" s="296">
        <v>43750</v>
      </c>
      <c r="F54" s="299" t="s">
        <v>807</v>
      </c>
      <c r="G54" s="292">
        <v>43750</v>
      </c>
      <c r="H54" s="293">
        <v>0</v>
      </c>
      <c r="I54" s="242"/>
      <c r="J54" s="237"/>
    </row>
    <row r="55" spans="1:10" ht="28.5" x14ac:dyDescent="0.35">
      <c r="A55" s="237"/>
      <c r="B55" s="245"/>
      <c r="C55" s="294" t="s">
        <v>471</v>
      </c>
      <c r="D55" s="295" t="s">
        <v>808</v>
      </c>
      <c r="E55" s="296">
        <v>60600</v>
      </c>
      <c r="F55" s="299" t="s">
        <v>809</v>
      </c>
      <c r="G55" s="590">
        <v>5050</v>
      </c>
      <c r="H55" s="293">
        <f>E55-G55</f>
        <v>55550</v>
      </c>
      <c r="I55" s="242"/>
      <c r="J55" s="237"/>
    </row>
    <row r="56" spans="1:10" ht="28.5" x14ac:dyDescent="0.35">
      <c r="A56" s="237"/>
      <c r="B56" s="245"/>
      <c r="C56" s="294" t="s">
        <v>471</v>
      </c>
      <c r="D56" s="295" t="s">
        <v>810</v>
      </c>
      <c r="E56" s="296">
        <v>40000</v>
      </c>
      <c r="F56" s="299" t="s">
        <v>811</v>
      </c>
      <c r="G56" s="292">
        <v>6000</v>
      </c>
      <c r="H56" s="293">
        <v>34000</v>
      </c>
      <c r="I56" s="242"/>
      <c r="J56" s="237"/>
    </row>
    <row r="57" spans="1:10" x14ac:dyDescent="0.35">
      <c r="A57" s="237"/>
      <c r="B57" s="245"/>
      <c r="C57" s="294" t="s">
        <v>739</v>
      </c>
      <c r="D57" s="295" t="s">
        <v>812</v>
      </c>
      <c r="E57" s="296">
        <v>17471.73</v>
      </c>
      <c r="F57" s="297" t="s">
        <v>813</v>
      </c>
      <c r="G57" s="292">
        <v>17471.73</v>
      </c>
      <c r="H57" s="293">
        <v>0</v>
      </c>
      <c r="I57" s="242"/>
      <c r="J57" s="237"/>
    </row>
    <row r="58" spans="1:10" x14ac:dyDescent="0.35">
      <c r="A58" s="237"/>
      <c r="B58" s="245"/>
      <c r="C58" s="377" t="s">
        <v>471</v>
      </c>
      <c r="D58" s="378" t="s">
        <v>961</v>
      </c>
      <c r="E58" s="379">
        <v>71145</v>
      </c>
      <c r="F58" s="380" t="s">
        <v>962</v>
      </c>
      <c r="G58" s="381">
        <v>0</v>
      </c>
      <c r="H58" s="382">
        <v>71145</v>
      </c>
      <c r="I58" s="242"/>
      <c r="J58" s="237"/>
    </row>
    <row r="59" spans="1:10" ht="15" thickBot="1" x14ac:dyDescent="0.4">
      <c r="A59" s="237"/>
      <c r="B59" s="245"/>
      <c r="C59" s="300"/>
      <c r="D59" s="301" t="s">
        <v>291</v>
      </c>
      <c r="E59" s="302">
        <f>SUM(E14:E58)</f>
        <v>2561000.11</v>
      </c>
      <c r="F59" s="302"/>
      <c r="G59" s="302">
        <f>SUM(G14:G57)</f>
        <v>1301430.7599999998</v>
      </c>
      <c r="H59" s="303">
        <f>SUM(H14:H57)</f>
        <v>1044171.96</v>
      </c>
      <c r="I59" s="242"/>
      <c r="J59" s="237"/>
    </row>
    <row r="60" spans="1:10" x14ac:dyDescent="0.35">
      <c r="A60" s="237"/>
      <c r="B60" s="245"/>
      <c r="C60" s="304"/>
      <c r="D60" s="304"/>
      <c r="E60" s="304"/>
      <c r="F60" s="304"/>
      <c r="G60" s="304"/>
      <c r="H60" s="304"/>
      <c r="I60" s="242"/>
      <c r="J60" s="237"/>
    </row>
    <row r="61" spans="1:10" x14ac:dyDescent="0.35">
      <c r="A61" s="237"/>
      <c r="B61" s="245"/>
      <c r="C61" s="767" t="s">
        <v>240</v>
      </c>
      <c r="D61" s="767"/>
      <c r="E61" s="248"/>
      <c r="F61" s="248"/>
      <c r="G61" s="248"/>
      <c r="H61" s="248"/>
      <c r="I61" s="242"/>
      <c r="J61" s="237"/>
    </row>
    <row r="62" spans="1:10" ht="15" thickBot="1" x14ac:dyDescent="0.4">
      <c r="A62" s="237"/>
      <c r="B62" s="245"/>
      <c r="C62" s="782" t="s">
        <v>242</v>
      </c>
      <c r="D62" s="782"/>
      <c r="E62" s="782"/>
      <c r="F62" s="305"/>
      <c r="G62" s="305"/>
      <c r="H62" s="305"/>
      <c r="I62" s="242"/>
      <c r="J62" s="237"/>
    </row>
    <row r="63" spans="1:10" ht="28.5" thickBot="1" x14ac:dyDescent="0.4">
      <c r="A63" s="237"/>
      <c r="B63" s="245"/>
      <c r="C63" s="306" t="s">
        <v>301</v>
      </c>
      <c r="D63" s="307" t="s">
        <v>241</v>
      </c>
      <c r="E63" s="308" t="s">
        <v>297</v>
      </c>
      <c r="F63" s="308" t="s">
        <v>298</v>
      </c>
      <c r="G63" s="308" t="s">
        <v>295</v>
      </c>
      <c r="H63" s="309"/>
      <c r="I63" s="310"/>
      <c r="J63" s="237"/>
    </row>
    <row r="64" spans="1:10" x14ac:dyDescent="0.35">
      <c r="A64" s="237"/>
      <c r="B64" s="245"/>
      <c r="C64" s="783" t="s">
        <v>814</v>
      </c>
      <c r="D64" s="311" t="s">
        <v>815</v>
      </c>
      <c r="E64" s="312"/>
      <c r="F64" s="383"/>
      <c r="G64" s="785" t="s">
        <v>816</v>
      </c>
      <c r="H64" s="309"/>
      <c r="I64" s="310"/>
      <c r="J64" s="237"/>
    </row>
    <row r="65" spans="1:10" x14ac:dyDescent="0.35">
      <c r="A65" s="237"/>
      <c r="B65" s="245"/>
      <c r="C65" s="784"/>
      <c r="D65" s="313" t="s">
        <v>817</v>
      </c>
      <c r="E65" s="314"/>
      <c r="F65" s="527"/>
      <c r="G65" s="786"/>
      <c r="H65" s="309"/>
      <c r="I65" s="310"/>
      <c r="J65" s="237"/>
    </row>
    <row r="66" spans="1:10" x14ac:dyDescent="0.35">
      <c r="A66" s="237"/>
      <c r="B66" s="245"/>
      <c r="C66" s="784"/>
      <c r="D66" s="315" t="s">
        <v>704</v>
      </c>
      <c r="E66" s="314"/>
      <c r="F66" s="527">
        <v>36300</v>
      </c>
      <c r="G66" s="786"/>
      <c r="H66" s="309"/>
      <c r="I66" s="310"/>
      <c r="J66" s="237"/>
    </row>
    <row r="67" spans="1:10" x14ac:dyDescent="0.35">
      <c r="A67" s="237"/>
      <c r="B67" s="245"/>
      <c r="C67" s="784"/>
      <c r="D67" s="315" t="s">
        <v>818</v>
      </c>
      <c r="E67" s="314"/>
      <c r="F67" s="527"/>
      <c r="G67" s="786"/>
      <c r="H67" s="309"/>
      <c r="I67" s="310"/>
      <c r="J67" s="237"/>
    </row>
    <row r="68" spans="1:10" x14ac:dyDescent="0.35">
      <c r="A68" s="237"/>
      <c r="B68" s="245"/>
      <c r="C68" s="784"/>
      <c r="D68" s="315" t="s">
        <v>819</v>
      </c>
      <c r="E68" s="314"/>
      <c r="F68" s="527"/>
      <c r="G68" s="786"/>
      <c r="H68" s="309"/>
      <c r="I68" s="310"/>
      <c r="J68" s="237"/>
    </row>
    <row r="69" spans="1:10" x14ac:dyDescent="0.35">
      <c r="A69" s="237"/>
      <c r="B69" s="245"/>
      <c r="C69" s="784"/>
      <c r="D69" s="315" t="s">
        <v>820</v>
      </c>
      <c r="E69" s="314"/>
      <c r="F69" s="527"/>
      <c r="G69" s="786"/>
      <c r="H69" s="309"/>
      <c r="I69" s="310"/>
      <c r="J69" s="237"/>
    </row>
    <row r="70" spans="1:10" ht="15" thickBot="1" x14ac:dyDescent="0.4">
      <c r="A70" s="237"/>
      <c r="B70" s="245"/>
      <c r="C70" s="784"/>
      <c r="D70" s="315" t="s">
        <v>821</v>
      </c>
      <c r="E70" s="316"/>
      <c r="F70" s="528"/>
      <c r="G70" s="787"/>
      <c r="H70" s="309"/>
      <c r="I70" s="310"/>
      <c r="J70" s="237"/>
    </row>
    <row r="71" spans="1:10" x14ac:dyDescent="0.35">
      <c r="A71" s="237"/>
      <c r="B71" s="245"/>
      <c r="C71" s="785" t="s">
        <v>822</v>
      </c>
      <c r="D71" s="317" t="s">
        <v>823</v>
      </c>
      <c r="E71" s="318"/>
      <c r="F71" s="529"/>
      <c r="G71" s="789" t="s">
        <v>824</v>
      </c>
      <c r="H71" s="248"/>
      <c r="I71" s="792"/>
      <c r="J71" s="237"/>
    </row>
    <row r="72" spans="1:10" x14ac:dyDescent="0.35">
      <c r="A72" s="237"/>
      <c r="B72" s="245"/>
      <c r="C72" s="786"/>
      <c r="D72" s="315" t="s">
        <v>825</v>
      </c>
      <c r="E72" s="319"/>
      <c r="F72" s="530"/>
      <c r="G72" s="790"/>
      <c r="H72" s="248"/>
      <c r="I72" s="792"/>
      <c r="J72" s="237"/>
    </row>
    <row r="73" spans="1:10" x14ac:dyDescent="0.35">
      <c r="A73" s="237"/>
      <c r="B73" s="245"/>
      <c r="C73" s="786"/>
      <c r="D73" s="315" t="s">
        <v>826</v>
      </c>
      <c r="E73" s="320"/>
      <c r="F73" s="530"/>
      <c r="G73" s="790"/>
      <c r="H73" s="248"/>
      <c r="I73" s="792"/>
      <c r="J73" s="237"/>
    </row>
    <row r="74" spans="1:10" x14ac:dyDescent="0.35">
      <c r="A74" s="237"/>
      <c r="B74" s="245"/>
      <c r="C74" s="786"/>
      <c r="D74" s="321" t="s">
        <v>827</v>
      </c>
      <c r="E74" s="322"/>
      <c r="F74" s="530"/>
      <c r="G74" s="790"/>
      <c r="H74" s="248"/>
      <c r="I74" s="792"/>
      <c r="J74" s="237"/>
    </row>
    <row r="75" spans="1:10" x14ac:dyDescent="0.35">
      <c r="A75" s="237"/>
      <c r="B75" s="245"/>
      <c r="C75" s="786"/>
      <c r="D75" s="321" t="s">
        <v>828</v>
      </c>
      <c r="E75" s="322"/>
      <c r="F75" s="530"/>
      <c r="G75" s="790"/>
      <c r="H75" s="248"/>
      <c r="I75" s="792"/>
      <c r="J75" s="237"/>
    </row>
    <row r="76" spans="1:10" x14ac:dyDescent="0.35">
      <c r="A76" s="237"/>
      <c r="B76" s="245"/>
      <c r="C76" s="788"/>
      <c r="D76" s="321" t="s">
        <v>829</v>
      </c>
      <c r="E76" s="322"/>
      <c r="F76" s="530"/>
      <c r="G76" s="790"/>
      <c r="H76" s="248"/>
      <c r="I76" s="792"/>
      <c r="J76" s="237"/>
    </row>
    <row r="77" spans="1:10" x14ac:dyDescent="0.35">
      <c r="A77" s="237"/>
      <c r="B77" s="245"/>
      <c r="C77" s="788"/>
      <c r="D77" s="321" t="s">
        <v>830</v>
      </c>
      <c r="E77" s="322"/>
      <c r="F77" s="530"/>
      <c r="G77" s="790"/>
      <c r="H77" s="248"/>
      <c r="I77" s="792"/>
      <c r="J77" s="237"/>
    </row>
    <row r="78" spans="1:10" x14ac:dyDescent="0.35">
      <c r="A78" s="237"/>
      <c r="B78" s="245"/>
      <c r="C78" s="788"/>
      <c r="D78" s="323" t="s">
        <v>831</v>
      </c>
      <c r="E78" s="322"/>
      <c r="F78" s="530">
        <v>30300</v>
      </c>
      <c r="G78" s="790"/>
      <c r="H78" s="248"/>
      <c r="I78" s="792"/>
      <c r="J78" s="237"/>
    </row>
    <row r="79" spans="1:10" x14ac:dyDescent="0.35">
      <c r="A79" s="237"/>
      <c r="B79" s="245"/>
      <c r="C79" s="786"/>
      <c r="D79" s="321" t="s">
        <v>817</v>
      </c>
      <c r="E79" s="322"/>
      <c r="F79" s="530"/>
      <c r="G79" s="790"/>
      <c r="H79" s="248"/>
      <c r="I79" s="792"/>
      <c r="J79" s="237"/>
    </row>
    <row r="80" spans="1:10" ht="15" thickBot="1" x14ac:dyDescent="0.4">
      <c r="A80" s="237"/>
      <c r="B80" s="245"/>
      <c r="C80" s="787"/>
      <c r="D80" s="324" t="s">
        <v>832</v>
      </c>
      <c r="E80" s="325"/>
      <c r="F80" s="531"/>
      <c r="G80" s="791"/>
      <c r="H80" s="248"/>
      <c r="I80" s="792"/>
      <c r="J80" s="237"/>
    </row>
    <row r="81" spans="1:10" x14ac:dyDescent="0.35">
      <c r="A81" s="237"/>
      <c r="B81" s="245"/>
      <c r="C81" s="785" t="s">
        <v>833</v>
      </c>
      <c r="D81" s="326" t="s">
        <v>834</v>
      </c>
      <c r="E81" s="556"/>
      <c r="F81" s="532"/>
      <c r="G81" s="789" t="s">
        <v>835</v>
      </c>
      <c r="H81" s="248"/>
      <c r="I81" s="792"/>
      <c r="J81" s="237"/>
    </row>
    <row r="82" spans="1:10" x14ac:dyDescent="0.35">
      <c r="A82" s="237"/>
      <c r="B82" s="245"/>
      <c r="C82" s="786"/>
      <c r="D82" s="327" t="s">
        <v>836</v>
      </c>
      <c r="E82" s="557"/>
      <c r="F82" s="533"/>
      <c r="G82" s="790"/>
      <c r="H82" s="248"/>
      <c r="I82" s="792"/>
      <c r="J82" s="237"/>
    </row>
    <row r="83" spans="1:10" ht="15" thickBot="1" x14ac:dyDescent="0.4">
      <c r="A83" s="237"/>
      <c r="B83" s="245"/>
      <c r="C83" s="787"/>
      <c r="D83" s="328" t="s">
        <v>737</v>
      </c>
      <c r="E83" s="558">
        <v>51395</v>
      </c>
      <c r="F83" s="534">
        <v>51395</v>
      </c>
      <c r="G83" s="791"/>
      <c r="H83" s="248"/>
      <c r="I83" s="792"/>
      <c r="J83" s="237"/>
    </row>
    <row r="84" spans="1:10" x14ac:dyDescent="0.35">
      <c r="A84" s="237"/>
      <c r="B84" s="245"/>
      <c r="C84" s="785" t="s">
        <v>837</v>
      </c>
      <c r="D84" s="326" t="s">
        <v>838</v>
      </c>
      <c r="E84" s="556">
        <v>44168</v>
      </c>
      <c r="F84" s="535"/>
      <c r="G84" s="789" t="s">
        <v>839</v>
      </c>
      <c r="H84" s="248"/>
      <c r="I84" s="792"/>
      <c r="J84" s="237"/>
    </row>
    <row r="85" spans="1:10" x14ac:dyDescent="0.35">
      <c r="A85" s="237"/>
      <c r="B85" s="245"/>
      <c r="C85" s="786"/>
      <c r="D85" s="327" t="s">
        <v>840</v>
      </c>
      <c r="E85" s="557">
        <v>44644.12</v>
      </c>
      <c r="F85" s="529"/>
      <c r="G85" s="790"/>
      <c r="H85" s="248"/>
      <c r="I85" s="792"/>
      <c r="J85" s="237"/>
    </row>
    <row r="86" spans="1:10" x14ac:dyDescent="0.35">
      <c r="A86" s="237"/>
      <c r="B86" s="245"/>
      <c r="C86" s="788"/>
      <c r="D86" s="329" t="s">
        <v>740</v>
      </c>
      <c r="E86" s="559">
        <v>46800</v>
      </c>
      <c r="F86" s="529">
        <v>46800</v>
      </c>
      <c r="G86" s="790"/>
      <c r="H86" s="248"/>
      <c r="I86" s="792"/>
      <c r="J86" s="237"/>
    </row>
    <row r="87" spans="1:10" x14ac:dyDescent="0.35">
      <c r="A87" s="237"/>
      <c r="B87" s="245"/>
      <c r="C87" s="788"/>
      <c r="D87" s="329" t="s">
        <v>841</v>
      </c>
      <c r="E87" s="557">
        <v>48802.85</v>
      </c>
      <c r="F87" s="529"/>
      <c r="G87" s="790"/>
      <c r="H87" s="248"/>
      <c r="I87" s="792"/>
      <c r="J87" s="237"/>
    </row>
    <row r="88" spans="1:10" ht="15" thickBot="1" x14ac:dyDescent="0.4">
      <c r="A88" s="237"/>
      <c r="B88" s="245"/>
      <c r="C88" s="787"/>
      <c r="D88" s="330" t="s">
        <v>842</v>
      </c>
      <c r="E88" s="560">
        <v>52071.3</v>
      </c>
      <c r="F88" s="536"/>
      <c r="G88" s="791"/>
      <c r="H88" s="248"/>
      <c r="I88" s="792"/>
      <c r="J88" s="237"/>
    </row>
    <row r="89" spans="1:10" x14ac:dyDescent="0.35">
      <c r="A89" s="237"/>
      <c r="B89" s="245"/>
      <c r="C89" s="785" t="s">
        <v>843</v>
      </c>
      <c r="D89" s="331" t="s">
        <v>842</v>
      </c>
      <c r="E89" s="545">
        <v>80693.2</v>
      </c>
      <c r="F89" s="535">
        <v>80693</v>
      </c>
      <c r="G89" s="789" t="s">
        <v>844</v>
      </c>
      <c r="H89" s="248"/>
      <c r="I89" s="792"/>
      <c r="J89" s="237"/>
    </row>
    <row r="90" spans="1:10" x14ac:dyDescent="0.35">
      <c r="A90" s="237"/>
      <c r="B90" s="245"/>
      <c r="C90" s="786"/>
      <c r="D90" s="332" t="s">
        <v>838</v>
      </c>
      <c r="E90" s="544">
        <v>81775</v>
      </c>
      <c r="F90" s="530"/>
      <c r="G90" s="790"/>
      <c r="H90" s="248"/>
      <c r="I90" s="792"/>
      <c r="J90" s="237"/>
    </row>
    <row r="91" spans="1:10" ht="15" thickBot="1" x14ac:dyDescent="0.4">
      <c r="A91" s="237"/>
      <c r="B91" s="245"/>
      <c r="C91" s="787"/>
      <c r="D91" s="333" t="s">
        <v>841</v>
      </c>
      <c r="E91" s="546">
        <v>89771.57</v>
      </c>
      <c r="F91" s="531"/>
      <c r="G91" s="791"/>
      <c r="H91" s="248"/>
      <c r="I91" s="792"/>
      <c r="J91" s="237"/>
    </row>
    <row r="92" spans="1:10" x14ac:dyDescent="0.35">
      <c r="A92" s="237"/>
      <c r="B92" s="245"/>
      <c r="C92" s="785" t="s">
        <v>845</v>
      </c>
      <c r="D92" s="793" t="s">
        <v>744</v>
      </c>
      <c r="E92" s="795">
        <v>116956</v>
      </c>
      <c r="F92" s="535">
        <v>116956</v>
      </c>
      <c r="G92" s="789" t="s">
        <v>846</v>
      </c>
      <c r="H92" s="248"/>
      <c r="I92" s="792"/>
      <c r="J92" s="237"/>
    </row>
    <row r="93" spans="1:10" x14ac:dyDescent="0.35">
      <c r="A93" s="237"/>
      <c r="B93" s="245"/>
      <c r="C93" s="786"/>
      <c r="D93" s="794"/>
      <c r="E93" s="796"/>
      <c r="F93" s="529"/>
      <c r="G93" s="790"/>
      <c r="H93" s="248"/>
      <c r="I93" s="792"/>
      <c r="J93" s="237"/>
    </row>
    <row r="94" spans="1:10" ht="15" thickBot="1" x14ac:dyDescent="0.4">
      <c r="A94" s="237"/>
      <c r="B94" s="245"/>
      <c r="C94" s="786"/>
      <c r="D94" s="794"/>
      <c r="E94" s="796"/>
      <c r="F94" s="529"/>
      <c r="G94" s="790"/>
      <c r="H94" s="248"/>
      <c r="I94" s="792"/>
      <c r="J94" s="237"/>
    </row>
    <row r="95" spans="1:10" ht="84.5" thickBot="1" x14ac:dyDescent="0.4">
      <c r="A95" s="237"/>
      <c r="B95" s="245"/>
      <c r="C95" s="334" t="s">
        <v>847</v>
      </c>
      <c r="D95" s="335" t="s">
        <v>761</v>
      </c>
      <c r="E95" s="561">
        <v>340592</v>
      </c>
      <c r="F95" s="537">
        <v>340592</v>
      </c>
      <c r="G95" s="335" t="s">
        <v>848</v>
      </c>
      <c r="H95" s="248"/>
      <c r="I95" s="336"/>
      <c r="J95" s="237"/>
    </row>
    <row r="96" spans="1:10" x14ac:dyDescent="0.35">
      <c r="A96" s="237"/>
      <c r="B96" s="245"/>
      <c r="C96" s="785" t="s">
        <v>849</v>
      </c>
      <c r="D96" s="337" t="s">
        <v>850</v>
      </c>
      <c r="E96" s="562">
        <v>28648.12</v>
      </c>
      <c r="F96" s="538"/>
      <c r="G96" s="799" t="s">
        <v>851</v>
      </c>
      <c r="H96" s="248"/>
      <c r="I96" s="336"/>
      <c r="J96" s="237"/>
    </row>
    <row r="97" spans="1:10" x14ac:dyDescent="0.35">
      <c r="A97" s="237"/>
      <c r="B97" s="245"/>
      <c r="C97" s="797"/>
      <c r="D97" s="338" t="s">
        <v>852</v>
      </c>
      <c r="E97" s="563">
        <v>33034.160000000003</v>
      </c>
      <c r="F97" s="539">
        <v>33034.160000000003</v>
      </c>
      <c r="G97" s="800"/>
      <c r="H97" s="248"/>
      <c r="I97" s="336"/>
      <c r="J97" s="237"/>
    </row>
    <row r="98" spans="1:10" ht="15" thickBot="1" x14ac:dyDescent="0.4">
      <c r="A98" s="237"/>
      <c r="B98" s="245"/>
      <c r="C98" s="798"/>
      <c r="D98" s="339" t="s">
        <v>853</v>
      </c>
      <c r="E98" s="564">
        <v>34788.69</v>
      </c>
      <c r="F98" s="540"/>
      <c r="G98" s="801"/>
      <c r="H98" s="248"/>
      <c r="I98" s="336"/>
      <c r="J98" s="237"/>
    </row>
    <row r="99" spans="1:10" ht="15" thickBot="1" x14ac:dyDescent="0.4">
      <c r="A99" s="237"/>
      <c r="B99" s="245"/>
      <c r="C99" s="785" t="s">
        <v>854</v>
      </c>
      <c r="D99" s="337" t="s">
        <v>855</v>
      </c>
      <c r="E99" s="565">
        <v>35223.75</v>
      </c>
      <c r="F99" s="541">
        <v>35223.75</v>
      </c>
      <c r="G99" s="789" t="s">
        <v>856</v>
      </c>
      <c r="H99" s="248"/>
      <c r="I99" s="336"/>
      <c r="J99" s="237"/>
    </row>
    <row r="100" spans="1:10" ht="15" thickBot="1" x14ac:dyDescent="0.4">
      <c r="A100" s="237"/>
      <c r="B100" s="245"/>
      <c r="C100" s="798"/>
      <c r="D100" s="339" t="s">
        <v>857</v>
      </c>
      <c r="E100" s="566">
        <v>25900</v>
      </c>
      <c r="F100" s="542"/>
      <c r="G100" s="798"/>
      <c r="H100" s="248"/>
      <c r="I100" s="336"/>
      <c r="J100" s="237"/>
    </row>
    <row r="101" spans="1:10" x14ac:dyDescent="0.35">
      <c r="A101" s="237"/>
      <c r="B101" s="245"/>
      <c r="C101" s="785" t="s">
        <v>858</v>
      </c>
      <c r="D101" s="337" t="s">
        <v>859</v>
      </c>
      <c r="E101" s="562"/>
      <c r="F101" s="538"/>
      <c r="G101" s="789" t="s">
        <v>860</v>
      </c>
      <c r="H101" s="248"/>
      <c r="I101" s="336"/>
      <c r="J101" s="237"/>
    </row>
    <row r="102" spans="1:10" x14ac:dyDescent="0.35">
      <c r="A102" s="237"/>
      <c r="B102" s="245"/>
      <c r="C102" s="786"/>
      <c r="D102" s="340" t="s">
        <v>861</v>
      </c>
      <c r="E102" s="567"/>
      <c r="F102" s="543">
        <v>9608.2999999999993</v>
      </c>
      <c r="G102" s="790"/>
      <c r="H102" s="248"/>
      <c r="I102" s="336"/>
      <c r="J102" s="237"/>
    </row>
    <row r="103" spans="1:10" ht="15" thickBot="1" x14ac:dyDescent="0.4">
      <c r="A103" s="237"/>
      <c r="B103" s="245"/>
      <c r="C103" s="787"/>
      <c r="D103" s="339" t="s">
        <v>862</v>
      </c>
      <c r="E103" s="564"/>
      <c r="F103" s="540"/>
      <c r="G103" s="791"/>
      <c r="H103" s="248"/>
      <c r="I103" s="336"/>
      <c r="J103" s="237"/>
    </row>
    <row r="104" spans="1:10" x14ac:dyDescent="0.35">
      <c r="A104" s="237"/>
      <c r="B104" s="245"/>
      <c r="C104" s="785" t="s">
        <v>863</v>
      </c>
      <c r="D104" s="337" t="s">
        <v>864</v>
      </c>
      <c r="E104" s="565"/>
      <c r="F104" s="535"/>
      <c r="G104" s="789" t="s">
        <v>860</v>
      </c>
      <c r="H104" s="248"/>
      <c r="I104" s="336"/>
      <c r="J104" s="237"/>
    </row>
    <row r="105" spans="1:10" x14ac:dyDescent="0.35">
      <c r="A105" s="237"/>
      <c r="B105" s="245"/>
      <c r="C105" s="797"/>
      <c r="D105" s="341" t="s">
        <v>865</v>
      </c>
      <c r="E105" s="568"/>
      <c r="F105" s="544"/>
      <c r="G105" s="797"/>
      <c r="H105" s="248"/>
      <c r="I105" s="336"/>
      <c r="J105" s="237"/>
    </row>
    <row r="106" spans="1:10" x14ac:dyDescent="0.35">
      <c r="A106" s="237"/>
      <c r="B106" s="245"/>
      <c r="C106" s="797"/>
      <c r="D106" s="338" t="s">
        <v>752</v>
      </c>
      <c r="E106" s="569"/>
      <c r="F106" s="544">
        <v>13200</v>
      </c>
      <c r="G106" s="797"/>
      <c r="H106" s="248"/>
      <c r="I106" s="336"/>
      <c r="J106" s="237"/>
    </row>
    <row r="107" spans="1:10" ht="15" thickBot="1" x14ac:dyDescent="0.4">
      <c r="A107" s="237"/>
      <c r="B107" s="245"/>
      <c r="C107" s="802"/>
      <c r="D107" s="339" t="s">
        <v>866</v>
      </c>
      <c r="E107" s="570"/>
      <c r="F107" s="536"/>
      <c r="G107" s="798"/>
      <c r="H107" s="248"/>
      <c r="I107" s="336"/>
      <c r="J107" s="237"/>
    </row>
    <row r="108" spans="1:10" x14ac:dyDescent="0.35">
      <c r="A108" s="237"/>
      <c r="B108" s="241"/>
      <c r="C108" s="803" t="s">
        <v>867</v>
      </c>
      <c r="D108" s="337" t="s">
        <v>868</v>
      </c>
      <c r="E108" s="565"/>
      <c r="F108" s="545"/>
      <c r="G108" s="789" t="s">
        <v>860</v>
      </c>
      <c r="H108" s="342"/>
      <c r="I108" s="343"/>
      <c r="J108" s="237"/>
    </row>
    <row r="109" spans="1:10" x14ac:dyDescent="0.35">
      <c r="A109" s="237"/>
      <c r="B109" s="241"/>
      <c r="C109" s="804"/>
      <c r="D109" s="344" t="s">
        <v>756</v>
      </c>
      <c r="E109" s="571"/>
      <c r="F109" s="529">
        <v>11395</v>
      </c>
      <c r="G109" s="797"/>
      <c r="H109" s="342"/>
      <c r="I109" s="343"/>
      <c r="J109" s="237"/>
    </row>
    <row r="110" spans="1:10" x14ac:dyDescent="0.35">
      <c r="A110" s="237"/>
      <c r="B110" s="241"/>
      <c r="C110" s="804"/>
      <c r="D110" s="341" t="s">
        <v>869</v>
      </c>
      <c r="E110" s="569"/>
      <c r="F110" s="544"/>
      <c r="G110" s="797"/>
      <c r="H110" s="342"/>
      <c r="I110" s="343"/>
      <c r="J110" s="237"/>
    </row>
    <row r="111" spans="1:10" ht="15" thickBot="1" x14ac:dyDescent="0.4">
      <c r="A111" s="237"/>
      <c r="B111" s="241"/>
      <c r="C111" s="805"/>
      <c r="D111" s="345" t="s">
        <v>870</v>
      </c>
      <c r="E111" s="572"/>
      <c r="F111" s="546"/>
      <c r="G111" s="798"/>
      <c r="H111" s="342"/>
      <c r="I111" s="343"/>
      <c r="J111" s="237"/>
    </row>
    <row r="112" spans="1:10" x14ac:dyDescent="0.35">
      <c r="A112" s="237"/>
      <c r="B112" s="241"/>
      <c r="C112" s="806" t="s">
        <v>871</v>
      </c>
      <c r="D112" s="346" t="s">
        <v>872</v>
      </c>
      <c r="E112" s="573">
        <v>11677.5</v>
      </c>
      <c r="F112" s="529"/>
      <c r="G112" s="347" t="s">
        <v>873</v>
      </c>
      <c r="H112" s="342"/>
      <c r="I112" s="343"/>
      <c r="J112" s="237"/>
    </row>
    <row r="113" spans="1:10" x14ac:dyDescent="0.35">
      <c r="A113" s="237"/>
      <c r="B113" s="241"/>
      <c r="C113" s="807"/>
      <c r="D113" s="348" t="s">
        <v>874</v>
      </c>
      <c r="E113" s="543">
        <v>15412.5</v>
      </c>
      <c r="F113" s="544">
        <v>15412.5</v>
      </c>
      <c r="G113" s="347"/>
      <c r="H113" s="342"/>
      <c r="I113" s="343"/>
      <c r="J113" s="237"/>
    </row>
    <row r="114" spans="1:10" ht="15" thickBot="1" x14ac:dyDescent="0.4">
      <c r="A114" s="237"/>
      <c r="B114" s="241"/>
      <c r="C114" s="808"/>
      <c r="D114" s="349" t="s">
        <v>852</v>
      </c>
      <c r="E114" s="572">
        <v>18342.89</v>
      </c>
      <c r="F114" s="546"/>
      <c r="G114" s="347"/>
      <c r="H114" s="342"/>
      <c r="I114" s="343"/>
      <c r="J114" s="237"/>
    </row>
    <row r="115" spans="1:10" x14ac:dyDescent="0.35">
      <c r="A115" s="237"/>
      <c r="B115" s="241"/>
      <c r="C115" s="807" t="s">
        <v>875</v>
      </c>
      <c r="D115" s="338" t="s">
        <v>876</v>
      </c>
      <c r="E115" s="574"/>
      <c r="F115" s="529"/>
      <c r="G115" s="346" t="s">
        <v>860</v>
      </c>
      <c r="H115" s="342"/>
      <c r="I115" s="343"/>
      <c r="J115" s="237"/>
    </row>
    <row r="116" spans="1:10" x14ac:dyDescent="0.35">
      <c r="A116" s="237"/>
      <c r="B116" s="241"/>
      <c r="C116" s="807"/>
      <c r="D116" s="338" t="s">
        <v>877</v>
      </c>
      <c r="E116" s="575"/>
      <c r="F116" s="544"/>
      <c r="G116" s="347"/>
      <c r="H116" s="342"/>
      <c r="I116" s="343"/>
      <c r="J116" s="237"/>
    </row>
    <row r="117" spans="1:10" x14ac:dyDescent="0.35">
      <c r="A117" s="237"/>
      <c r="B117" s="241"/>
      <c r="C117" s="804"/>
      <c r="D117" s="341" t="s">
        <v>878</v>
      </c>
      <c r="E117" s="539"/>
      <c r="F117" s="544"/>
      <c r="G117" s="347"/>
      <c r="H117" s="342"/>
      <c r="I117" s="343"/>
      <c r="J117" s="237"/>
    </row>
    <row r="118" spans="1:10" x14ac:dyDescent="0.35">
      <c r="A118" s="237"/>
      <c r="B118" s="241"/>
      <c r="C118" s="804"/>
      <c r="D118" s="341" t="s">
        <v>765</v>
      </c>
      <c r="E118" s="539"/>
      <c r="F118" s="544">
        <v>20000</v>
      </c>
      <c r="G118" s="347"/>
      <c r="H118" s="342"/>
      <c r="I118" s="343"/>
      <c r="J118" s="237"/>
    </row>
    <row r="119" spans="1:10" ht="15" thickBot="1" x14ac:dyDescent="0.4">
      <c r="A119" s="237"/>
      <c r="B119" s="241"/>
      <c r="C119" s="808"/>
      <c r="D119" s="344" t="s">
        <v>879</v>
      </c>
      <c r="E119" s="575"/>
      <c r="F119" s="529"/>
      <c r="G119" s="350"/>
      <c r="H119" s="342"/>
      <c r="I119" s="343"/>
      <c r="J119" s="237"/>
    </row>
    <row r="120" spans="1:10" x14ac:dyDescent="0.35">
      <c r="A120" s="237"/>
      <c r="B120" s="241"/>
      <c r="C120" s="806" t="s">
        <v>880</v>
      </c>
      <c r="D120" s="351" t="s">
        <v>744</v>
      </c>
      <c r="E120" s="539">
        <v>9599.1</v>
      </c>
      <c r="F120" s="539"/>
      <c r="G120" s="352" t="s">
        <v>881</v>
      </c>
      <c r="H120" s="342"/>
      <c r="I120" s="343"/>
      <c r="J120" s="237"/>
    </row>
    <row r="121" spans="1:10" ht="15" thickBot="1" x14ac:dyDescent="0.4">
      <c r="A121" s="237"/>
      <c r="B121" s="241"/>
      <c r="C121" s="798"/>
      <c r="D121" s="353" t="s">
        <v>882</v>
      </c>
      <c r="E121" s="576">
        <v>8738.32</v>
      </c>
      <c r="F121" s="547"/>
      <c r="G121" s="354"/>
      <c r="H121" s="342"/>
      <c r="I121" s="343"/>
      <c r="J121" s="237"/>
    </row>
    <row r="122" spans="1:10" ht="26" x14ac:dyDescent="0.35">
      <c r="A122" s="237"/>
      <c r="B122" s="241"/>
      <c r="C122" s="807" t="s">
        <v>883</v>
      </c>
      <c r="D122" s="338" t="s">
        <v>884</v>
      </c>
      <c r="E122" s="577">
        <v>42531.85</v>
      </c>
      <c r="F122" s="538"/>
      <c r="G122" s="799" t="s">
        <v>885</v>
      </c>
      <c r="H122" s="342"/>
      <c r="I122" s="343"/>
      <c r="J122" s="237"/>
    </row>
    <row r="123" spans="1:10" x14ac:dyDescent="0.35">
      <c r="A123" s="237"/>
      <c r="B123" s="241"/>
      <c r="C123" s="807"/>
      <c r="D123" s="341" t="s">
        <v>886</v>
      </c>
      <c r="E123" s="533">
        <v>46885.66</v>
      </c>
      <c r="F123" s="548">
        <v>46885.66</v>
      </c>
      <c r="G123" s="800"/>
      <c r="H123" s="342"/>
      <c r="I123" s="343"/>
      <c r="J123" s="237"/>
    </row>
    <row r="124" spans="1:10" ht="26.5" thickBot="1" x14ac:dyDescent="0.4">
      <c r="A124" s="237"/>
      <c r="B124" s="241"/>
      <c r="C124" s="808"/>
      <c r="D124" s="339" t="s">
        <v>887</v>
      </c>
      <c r="E124" s="540">
        <v>81635.09</v>
      </c>
      <c r="F124" s="540"/>
      <c r="G124" s="801"/>
      <c r="H124" s="342"/>
      <c r="I124" s="343"/>
      <c r="J124" s="237"/>
    </row>
    <row r="125" spans="1:10" ht="39.5" thickBot="1" x14ac:dyDescent="0.4">
      <c r="A125" s="237"/>
      <c r="B125" s="241"/>
      <c r="C125" s="355" t="s">
        <v>888</v>
      </c>
      <c r="D125" s="344" t="s">
        <v>889</v>
      </c>
      <c r="E125" s="578"/>
      <c r="F125" s="529">
        <v>25800</v>
      </c>
      <c r="G125" s="347" t="s">
        <v>890</v>
      </c>
      <c r="H125" s="342"/>
      <c r="I125" s="343"/>
      <c r="J125" s="237"/>
    </row>
    <row r="126" spans="1:10" ht="26" x14ac:dyDescent="0.35">
      <c r="A126" s="237"/>
      <c r="B126" s="241"/>
      <c r="C126" s="806" t="s">
        <v>891</v>
      </c>
      <c r="D126" s="356" t="s">
        <v>892</v>
      </c>
      <c r="E126" s="541"/>
      <c r="F126" s="545"/>
      <c r="G126" s="789" t="s">
        <v>835</v>
      </c>
      <c r="H126" s="342"/>
      <c r="I126" s="343"/>
      <c r="J126" s="237"/>
    </row>
    <row r="127" spans="1:10" x14ac:dyDescent="0.35">
      <c r="A127" s="237"/>
      <c r="B127" s="241"/>
      <c r="C127" s="797"/>
      <c r="D127" s="341" t="s">
        <v>893</v>
      </c>
      <c r="E127" s="571"/>
      <c r="F127" s="529"/>
      <c r="G127" s="797"/>
      <c r="H127" s="342"/>
      <c r="I127" s="343"/>
      <c r="J127" s="237"/>
    </row>
    <row r="128" spans="1:10" x14ac:dyDescent="0.35">
      <c r="A128" s="237"/>
      <c r="B128" s="241"/>
      <c r="C128" s="797"/>
      <c r="D128" s="341" t="s">
        <v>894</v>
      </c>
      <c r="E128" s="569"/>
      <c r="F128" s="544"/>
      <c r="G128" s="797"/>
      <c r="H128" s="342"/>
      <c r="I128" s="343"/>
      <c r="J128" s="237"/>
    </row>
    <row r="129" spans="1:10" x14ac:dyDescent="0.35">
      <c r="A129" s="237"/>
      <c r="B129" s="241"/>
      <c r="C129" s="797"/>
      <c r="D129" s="338" t="s">
        <v>895</v>
      </c>
      <c r="E129" s="568"/>
      <c r="F129" s="544"/>
      <c r="G129" s="797"/>
      <c r="H129" s="342"/>
      <c r="I129" s="343"/>
      <c r="J129" s="237"/>
    </row>
    <row r="130" spans="1:10" x14ac:dyDescent="0.35">
      <c r="A130" s="237"/>
      <c r="B130" s="241"/>
      <c r="C130" s="797"/>
      <c r="D130" s="341" t="s">
        <v>896</v>
      </c>
      <c r="E130" s="575"/>
      <c r="F130" s="544"/>
      <c r="G130" s="797"/>
      <c r="H130" s="342"/>
      <c r="I130" s="343"/>
      <c r="J130" s="237"/>
    </row>
    <row r="131" spans="1:10" x14ac:dyDescent="0.35">
      <c r="A131" s="237"/>
      <c r="B131" s="241"/>
      <c r="C131" s="797"/>
      <c r="D131" s="341" t="s">
        <v>897</v>
      </c>
      <c r="E131" s="539"/>
      <c r="F131" s="544">
        <v>163380</v>
      </c>
      <c r="G131" s="797"/>
      <c r="H131" s="342"/>
      <c r="I131" s="343"/>
      <c r="J131" s="237"/>
    </row>
    <row r="132" spans="1:10" ht="15" thickBot="1" x14ac:dyDescent="0.4">
      <c r="A132" s="237"/>
      <c r="B132" s="241"/>
      <c r="C132" s="798"/>
      <c r="D132" s="339" t="s">
        <v>898</v>
      </c>
      <c r="E132" s="566"/>
      <c r="F132" s="534"/>
      <c r="G132" s="798"/>
      <c r="H132" s="342"/>
      <c r="I132" s="343"/>
      <c r="J132" s="237"/>
    </row>
    <row r="133" spans="1:10" x14ac:dyDescent="0.35">
      <c r="A133" s="237"/>
      <c r="B133" s="241"/>
      <c r="C133" s="809" t="s">
        <v>899</v>
      </c>
      <c r="D133" s="358" t="s">
        <v>900</v>
      </c>
      <c r="E133" s="579">
        <v>127952.5</v>
      </c>
      <c r="F133" s="549">
        <v>127952.5</v>
      </c>
      <c r="G133" s="359" t="s">
        <v>901</v>
      </c>
      <c r="H133" s="342"/>
      <c r="I133" s="343"/>
      <c r="J133" s="237"/>
    </row>
    <row r="134" spans="1:10" ht="15" thickBot="1" x14ac:dyDescent="0.4">
      <c r="A134" s="237"/>
      <c r="B134" s="241"/>
      <c r="C134" s="810"/>
      <c r="D134" s="360" t="s">
        <v>855</v>
      </c>
      <c r="E134" s="580">
        <v>181940</v>
      </c>
      <c r="F134" s="550"/>
      <c r="G134" s="361"/>
      <c r="H134" s="342"/>
      <c r="I134" s="343"/>
      <c r="J134" s="237"/>
    </row>
    <row r="135" spans="1:10" ht="15" thickBot="1" x14ac:dyDescent="0.4">
      <c r="A135" s="237"/>
      <c r="B135" s="241"/>
      <c r="C135" s="809" t="s">
        <v>902</v>
      </c>
      <c r="D135" s="362" t="s">
        <v>903</v>
      </c>
      <c r="E135" s="581">
        <v>1500</v>
      </c>
      <c r="F135" s="551"/>
      <c r="G135" s="809" t="s">
        <v>904</v>
      </c>
      <c r="H135" s="342"/>
      <c r="I135" s="343"/>
      <c r="J135" s="237"/>
    </row>
    <row r="136" spans="1:10" ht="15" thickBot="1" x14ac:dyDescent="0.4">
      <c r="A136" s="237"/>
      <c r="B136" s="241"/>
      <c r="C136" s="811"/>
      <c r="D136" s="362" t="s">
        <v>905</v>
      </c>
      <c r="E136" s="581">
        <v>3400</v>
      </c>
      <c r="F136" s="551">
        <v>3400</v>
      </c>
      <c r="G136" s="811"/>
      <c r="H136" s="342"/>
      <c r="I136" s="343"/>
      <c r="J136" s="237"/>
    </row>
    <row r="137" spans="1:10" ht="42.5" thickBot="1" x14ac:dyDescent="0.4">
      <c r="A137" s="237"/>
      <c r="B137" s="241"/>
      <c r="C137" s="334" t="s">
        <v>906</v>
      </c>
      <c r="D137" s="335" t="s">
        <v>777</v>
      </c>
      <c r="E137" s="542"/>
      <c r="F137" s="537">
        <v>30270</v>
      </c>
      <c r="G137" s="363" t="s">
        <v>907</v>
      </c>
      <c r="H137" s="342"/>
      <c r="I137" s="343"/>
      <c r="J137" s="237"/>
    </row>
    <row r="138" spans="1:10" ht="42.5" thickBot="1" x14ac:dyDescent="0.4">
      <c r="A138" s="237"/>
      <c r="B138" s="241"/>
      <c r="C138" s="364" t="s">
        <v>908</v>
      </c>
      <c r="D138" s="335" t="s">
        <v>779</v>
      </c>
      <c r="E138" s="582"/>
      <c r="F138" s="537">
        <v>21437.5</v>
      </c>
      <c r="G138" s="335" t="s">
        <v>909</v>
      </c>
      <c r="H138" s="342"/>
      <c r="I138" s="343"/>
      <c r="J138" s="237"/>
    </row>
    <row r="139" spans="1:10" x14ac:dyDescent="0.35">
      <c r="A139" s="237"/>
      <c r="B139" s="241"/>
      <c r="C139" s="803" t="s">
        <v>910</v>
      </c>
      <c r="D139" s="356" t="s">
        <v>911</v>
      </c>
      <c r="E139" s="583"/>
      <c r="F139" s="538"/>
      <c r="G139" s="789" t="s">
        <v>912</v>
      </c>
      <c r="H139" s="342"/>
      <c r="I139" s="343"/>
      <c r="J139" s="237"/>
    </row>
    <row r="140" spans="1:10" x14ac:dyDescent="0.35">
      <c r="A140" s="237"/>
      <c r="B140" s="241"/>
      <c r="C140" s="804"/>
      <c r="D140" s="341" t="s">
        <v>913</v>
      </c>
      <c r="E140" s="584"/>
      <c r="F140" s="552"/>
      <c r="G140" s="797"/>
      <c r="H140" s="342"/>
      <c r="I140" s="343"/>
      <c r="J140" s="237"/>
    </row>
    <row r="141" spans="1:10" x14ac:dyDescent="0.35">
      <c r="A141" s="237"/>
      <c r="B141" s="241"/>
      <c r="C141" s="807"/>
      <c r="D141" s="344" t="s">
        <v>914</v>
      </c>
      <c r="E141" s="584"/>
      <c r="F141" s="533"/>
      <c r="G141" s="797"/>
      <c r="H141" s="342"/>
      <c r="I141" s="343"/>
      <c r="J141" s="237"/>
    </row>
    <row r="142" spans="1:10" x14ac:dyDescent="0.35">
      <c r="A142" s="237"/>
      <c r="B142" s="241"/>
      <c r="C142" s="807"/>
      <c r="D142" s="341" t="s">
        <v>817</v>
      </c>
      <c r="E142" s="585"/>
      <c r="F142" s="552"/>
      <c r="G142" s="797"/>
      <c r="H142" s="342"/>
      <c r="I142" s="343"/>
      <c r="J142" s="237"/>
    </row>
    <row r="143" spans="1:10" x14ac:dyDescent="0.35">
      <c r="A143" s="237"/>
      <c r="B143" s="241"/>
      <c r="C143" s="807"/>
      <c r="D143" s="365" t="s">
        <v>915</v>
      </c>
      <c r="E143" s="586"/>
      <c r="F143" s="552"/>
      <c r="G143" s="797"/>
      <c r="H143" s="342"/>
      <c r="I143" s="343"/>
      <c r="J143" s="237"/>
    </row>
    <row r="144" spans="1:10" ht="15" thickBot="1" x14ac:dyDescent="0.4">
      <c r="A144" s="237"/>
      <c r="B144" s="241"/>
      <c r="C144" s="808"/>
      <c r="D144" s="345" t="s">
        <v>916</v>
      </c>
      <c r="E144" s="536"/>
      <c r="F144" s="534">
        <v>30300</v>
      </c>
      <c r="G144" s="798"/>
      <c r="H144" s="342"/>
      <c r="I144" s="343"/>
      <c r="J144" s="237"/>
    </row>
    <row r="145" spans="1:10" ht="42.5" thickBot="1" x14ac:dyDescent="0.4">
      <c r="A145" s="237"/>
      <c r="B145" s="241"/>
      <c r="C145" s="366" t="s">
        <v>917</v>
      </c>
      <c r="D145" s="363" t="s">
        <v>782</v>
      </c>
      <c r="E145" s="587"/>
      <c r="F145" s="537">
        <v>42400</v>
      </c>
      <c r="G145" s="367" t="s">
        <v>918</v>
      </c>
      <c r="H145" s="342"/>
      <c r="I145" s="343"/>
      <c r="J145" s="237"/>
    </row>
    <row r="146" spans="1:10" ht="15" thickBot="1" x14ac:dyDescent="0.4">
      <c r="A146" s="237"/>
      <c r="B146" s="241"/>
      <c r="C146" s="806" t="s">
        <v>919</v>
      </c>
      <c r="D146" s="363" t="s">
        <v>790</v>
      </c>
      <c r="E146" s="587"/>
      <c r="F146" s="537">
        <v>5200</v>
      </c>
      <c r="G146" s="806" t="s">
        <v>860</v>
      </c>
      <c r="H146" s="342"/>
      <c r="I146" s="343"/>
      <c r="J146" s="237"/>
    </row>
    <row r="147" spans="1:10" ht="15" thickBot="1" x14ac:dyDescent="0.4">
      <c r="A147" s="237"/>
      <c r="B147" s="241"/>
      <c r="C147" s="797"/>
      <c r="D147" s="363" t="s">
        <v>815</v>
      </c>
      <c r="E147" s="587"/>
      <c r="F147" s="537"/>
      <c r="G147" s="807"/>
      <c r="H147" s="342"/>
      <c r="I147" s="343"/>
      <c r="J147" s="237"/>
    </row>
    <row r="148" spans="1:10" ht="15" thickBot="1" x14ac:dyDescent="0.4">
      <c r="A148" s="237"/>
      <c r="B148" s="241"/>
      <c r="C148" s="798"/>
      <c r="D148" s="363" t="s">
        <v>920</v>
      </c>
      <c r="E148" s="587"/>
      <c r="F148" s="537"/>
      <c r="G148" s="808"/>
      <c r="H148" s="342"/>
      <c r="I148" s="343"/>
      <c r="J148" s="237"/>
    </row>
    <row r="149" spans="1:10" ht="15" thickBot="1" x14ac:dyDescent="0.4">
      <c r="A149" s="237"/>
      <c r="B149" s="241"/>
      <c r="C149" s="812" t="s">
        <v>921</v>
      </c>
      <c r="D149" s="363" t="s">
        <v>922</v>
      </c>
      <c r="E149" s="587">
        <v>12187.5</v>
      </c>
      <c r="F149" s="537"/>
      <c r="G149" s="367"/>
      <c r="H149" s="342"/>
      <c r="I149" s="343"/>
      <c r="J149" s="237"/>
    </row>
    <row r="150" spans="1:10" ht="15" thickBot="1" x14ac:dyDescent="0.4">
      <c r="A150" s="237"/>
      <c r="B150" s="241"/>
      <c r="C150" s="798"/>
      <c r="D150" s="363" t="s">
        <v>923</v>
      </c>
      <c r="E150" s="587">
        <v>10335</v>
      </c>
      <c r="F150" s="537">
        <v>10335</v>
      </c>
      <c r="G150" s="367" t="s">
        <v>924</v>
      </c>
      <c r="H150" s="342"/>
      <c r="I150" s="343"/>
      <c r="J150" s="237"/>
    </row>
    <row r="151" spans="1:10" ht="15" thickBot="1" x14ac:dyDescent="0.4">
      <c r="A151" s="237"/>
      <c r="B151" s="241"/>
      <c r="C151" s="806" t="s">
        <v>925</v>
      </c>
      <c r="D151" s="363" t="s">
        <v>786</v>
      </c>
      <c r="E151" s="587"/>
      <c r="F151" s="537">
        <v>39498.5</v>
      </c>
      <c r="G151" s="806" t="s">
        <v>926</v>
      </c>
      <c r="H151" s="342"/>
      <c r="I151" s="343"/>
      <c r="J151" s="237"/>
    </row>
    <row r="152" spans="1:10" ht="15" thickBot="1" x14ac:dyDescent="0.4">
      <c r="A152" s="237"/>
      <c r="B152" s="241"/>
      <c r="C152" s="797"/>
      <c r="D152" s="363" t="s">
        <v>834</v>
      </c>
      <c r="E152" s="587"/>
      <c r="F152" s="537"/>
      <c r="G152" s="807"/>
      <c r="H152" s="342"/>
      <c r="I152" s="343"/>
      <c r="J152" s="237"/>
    </row>
    <row r="153" spans="1:10" ht="15" thickBot="1" x14ac:dyDescent="0.4">
      <c r="A153" s="237"/>
      <c r="B153" s="241"/>
      <c r="C153" s="797"/>
      <c r="D153" s="363" t="s">
        <v>927</v>
      </c>
      <c r="E153" s="587"/>
      <c r="F153" s="537"/>
      <c r="G153" s="807"/>
      <c r="H153" s="342"/>
      <c r="I153" s="343"/>
      <c r="J153" s="237"/>
    </row>
    <row r="154" spans="1:10" ht="15" thickBot="1" x14ac:dyDescent="0.4">
      <c r="A154" s="237"/>
      <c r="B154" s="241"/>
      <c r="C154" s="798"/>
      <c r="D154" s="363" t="s">
        <v>928</v>
      </c>
      <c r="E154" s="587"/>
      <c r="F154" s="537"/>
      <c r="G154" s="808"/>
      <c r="H154" s="342"/>
      <c r="I154" s="343"/>
      <c r="J154" s="237"/>
    </row>
    <row r="155" spans="1:10" ht="15" thickBot="1" x14ac:dyDescent="0.4">
      <c r="A155" s="237"/>
      <c r="B155" s="241"/>
      <c r="C155" s="806" t="s">
        <v>929</v>
      </c>
      <c r="D155" s="363" t="s">
        <v>882</v>
      </c>
      <c r="E155" s="587">
        <v>5079.95</v>
      </c>
      <c r="F155" s="537">
        <v>5079.95</v>
      </c>
      <c r="G155" s="367" t="s">
        <v>930</v>
      </c>
      <c r="H155" s="342"/>
      <c r="I155" s="343"/>
      <c r="J155" s="237"/>
    </row>
    <row r="156" spans="1:10" ht="15" thickBot="1" x14ac:dyDescent="0.4">
      <c r="A156" s="237"/>
      <c r="B156" s="241"/>
      <c r="C156" s="798"/>
      <c r="D156" s="368" t="s">
        <v>744</v>
      </c>
      <c r="E156" s="587">
        <v>6153.75</v>
      </c>
      <c r="F156" s="553"/>
      <c r="G156" s="367"/>
      <c r="H156" s="342"/>
      <c r="I156" s="343"/>
      <c r="J156" s="237"/>
    </row>
    <row r="157" spans="1:10" ht="15" thickBot="1" x14ac:dyDescent="0.4">
      <c r="A157" s="237"/>
      <c r="B157" s="241"/>
      <c r="C157" s="806" t="s">
        <v>931</v>
      </c>
      <c r="D157" s="368" t="s">
        <v>744</v>
      </c>
      <c r="E157" s="587">
        <v>5702.23</v>
      </c>
      <c r="F157" s="553">
        <v>5702.23</v>
      </c>
      <c r="G157" s="367" t="s">
        <v>873</v>
      </c>
      <c r="H157" s="342"/>
      <c r="I157" s="343"/>
      <c r="J157" s="237"/>
    </row>
    <row r="158" spans="1:10" ht="15" thickBot="1" x14ac:dyDescent="0.4">
      <c r="A158" s="237"/>
      <c r="B158" s="241"/>
      <c r="C158" s="798"/>
      <c r="D158" s="368" t="s">
        <v>932</v>
      </c>
      <c r="E158" s="587">
        <v>5811.17</v>
      </c>
      <c r="F158" s="553"/>
      <c r="G158" s="367"/>
      <c r="H158" s="342"/>
      <c r="I158" s="343"/>
      <c r="J158" s="237"/>
    </row>
    <row r="159" spans="1:10" ht="56.5" thickBot="1" x14ac:dyDescent="0.4">
      <c r="A159" s="237"/>
      <c r="B159" s="241"/>
      <c r="C159" s="366" t="s">
        <v>933</v>
      </c>
      <c r="D159" s="363" t="s">
        <v>796</v>
      </c>
      <c r="E159" s="587">
        <v>417492</v>
      </c>
      <c r="F159" s="537">
        <v>417492</v>
      </c>
      <c r="G159" s="367" t="s">
        <v>926</v>
      </c>
      <c r="H159" s="342"/>
      <c r="I159" s="343"/>
      <c r="J159" s="237"/>
    </row>
    <row r="160" spans="1:10" ht="15" thickBot="1" x14ac:dyDescent="0.4">
      <c r="A160" s="237"/>
      <c r="B160" s="241"/>
      <c r="C160" s="806" t="s">
        <v>934</v>
      </c>
      <c r="D160" s="363" t="s">
        <v>852</v>
      </c>
      <c r="E160" s="587">
        <v>13925.01</v>
      </c>
      <c r="F160" s="553">
        <v>13925.01</v>
      </c>
      <c r="G160" s="806" t="s">
        <v>851</v>
      </c>
      <c r="H160" s="342"/>
      <c r="I160" s="343"/>
      <c r="J160" s="237"/>
    </row>
    <row r="161" spans="1:10" ht="15" thickBot="1" x14ac:dyDescent="0.4">
      <c r="A161" s="237"/>
      <c r="B161" s="241"/>
      <c r="C161" s="797"/>
      <c r="D161" s="363" t="s">
        <v>874</v>
      </c>
      <c r="E161" s="587">
        <v>14179.06</v>
      </c>
      <c r="F161" s="553"/>
      <c r="G161" s="807"/>
      <c r="H161" s="342"/>
      <c r="I161" s="343"/>
      <c r="J161" s="237"/>
    </row>
    <row r="162" spans="1:10" ht="15" thickBot="1" x14ac:dyDescent="0.4">
      <c r="A162" s="237"/>
      <c r="B162" s="241"/>
      <c r="C162" s="798"/>
      <c r="D162" s="363" t="s">
        <v>935</v>
      </c>
      <c r="E162" s="587">
        <v>21753.25</v>
      </c>
      <c r="F162" s="553"/>
      <c r="G162" s="808"/>
      <c r="H162" s="342"/>
      <c r="I162" s="343"/>
      <c r="J162" s="237"/>
    </row>
    <row r="163" spans="1:10" ht="42.5" thickBot="1" x14ac:dyDescent="0.4">
      <c r="A163" s="237"/>
      <c r="B163" s="241"/>
      <c r="C163" s="355" t="s">
        <v>936</v>
      </c>
      <c r="D163" s="363" t="s">
        <v>937</v>
      </c>
      <c r="E163" s="587"/>
      <c r="F163" s="553"/>
      <c r="G163" s="813" t="s">
        <v>938</v>
      </c>
      <c r="H163" s="342"/>
      <c r="I163" s="343"/>
      <c r="J163" s="237"/>
    </row>
    <row r="164" spans="1:10" ht="15" thickBot="1" x14ac:dyDescent="0.4">
      <c r="A164" s="237"/>
      <c r="B164" s="241"/>
      <c r="C164" s="355" t="s">
        <v>939</v>
      </c>
      <c r="D164" s="363" t="s">
        <v>940</v>
      </c>
      <c r="E164" s="587"/>
      <c r="F164" s="553"/>
      <c r="G164" s="814"/>
      <c r="H164" s="342"/>
      <c r="I164" s="343"/>
      <c r="J164" s="237"/>
    </row>
    <row r="165" spans="1:10" ht="15" thickBot="1" x14ac:dyDescent="0.4">
      <c r="A165" s="237"/>
      <c r="B165" s="241"/>
      <c r="C165" s="369"/>
      <c r="D165" s="363" t="s">
        <v>941</v>
      </c>
      <c r="E165" s="587"/>
      <c r="F165" s="553">
        <v>38444</v>
      </c>
      <c r="G165" s="815"/>
      <c r="H165" s="342"/>
      <c r="I165" s="343"/>
      <c r="J165" s="237"/>
    </row>
    <row r="166" spans="1:10" ht="15" thickBot="1" x14ac:dyDescent="0.4">
      <c r="A166" s="237"/>
      <c r="B166" s="241"/>
      <c r="C166" s="806" t="s">
        <v>942</v>
      </c>
      <c r="D166" s="363" t="s">
        <v>737</v>
      </c>
      <c r="E166" s="587">
        <v>595162.5</v>
      </c>
      <c r="F166" s="553"/>
      <c r="G166" s="367"/>
      <c r="H166" s="342"/>
      <c r="I166" s="343"/>
      <c r="J166" s="237"/>
    </row>
    <row r="167" spans="1:10" ht="15" thickBot="1" x14ac:dyDescent="0.4">
      <c r="A167" s="237"/>
      <c r="B167" s="241"/>
      <c r="C167" s="797"/>
      <c r="D167" s="363" t="s">
        <v>943</v>
      </c>
      <c r="E167" s="587">
        <v>145192.15</v>
      </c>
      <c r="F167" s="553">
        <v>145192.15</v>
      </c>
      <c r="G167" s="367" t="s">
        <v>944</v>
      </c>
      <c r="H167" s="342"/>
      <c r="I167" s="343"/>
      <c r="J167" s="237"/>
    </row>
    <row r="168" spans="1:10" ht="15" thickBot="1" x14ac:dyDescent="0.4">
      <c r="A168" s="237"/>
      <c r="B168" s="241"/>
      <c r="C168" s="798"/>
      <c r="D168" s="363" t="s">
        <v>945</v>
      </c>
      <c r="E168" s="587">
        <v>594918</v>
      </c>
      <c r="F168" s="553"/>
      <c r="G168" s="367"/>
      <c r="H168" s="342"/>
      <c r="I168" s="343"/>
      <c r="J168" s="237"/>
    </row>
    <row r="169" spans="1:10" ht="15" thickBot="1" x14ac:dyDescent="0.4">
      <c r="A169" s="237"/>
      <c r="B169" s="241"/>
      <c r="C169" s="812" t="s">
        <v>946</v>
      </c>
      <c r="D169" s="363" t="s">
        <v>842</v>
      </c>
      <c r="E169" s="587">
        <v>74708.59</v>
      </c>
      <c r="F169" s="553"/>
      <c r="G169" s="367"/>
      <c r="H169" s="342"/>
      <c r="I169" s="343"/>
      <c r="J169" s="237"/>
    </row>
    <row r="170" spans="1:10" ht="15" thickBot="1" x14ac:dyDescent="0.4">
      <c r="A170" s="237"/>
      <c r="B170" s="241"/>
      <c r="C170" s="797"/>
      <c r="D170" s="363" t="s">
        <v>838</v>
      </c>
      <c r="E170" s="587">
        <v>70605.56</v>
      </c>
      <c r="F170" s="553"/>
      <c r="G170" s="367"/>
      <c r="H170" s="342"/>
      <c r="I170" s="343"/>
      <c r="J170" s="237"/>
    </row>
    <row r="171" spans="1:10" ht="15" thickBot="1" x14ac:dyDescent="0.4">
      <c r="A171" s="237"/>
      <c r="B171" s="241"/>
      <c r="C171" s="798"/>
      <c r="D171" s="363" t="s">
        <v>841</v>
      </c>
      <c r="E171" s="587">
        <v>77212.210000000006</v>
      </c>
      <c r="F171" s="553">
        <v>77212.210000000006</v>
      </c>
      <c r="G171" s="367" t="s">
        <v>873</v>
      </c>
      <c r="H171" s="342"/>
      <c r="I171" s="343"/>
      <c r="J171" s="237"/>
    </row>
    <row r="172" spans="1:10" ht="15" thickBot="1" x14ac:dyDescent="0.4">
      <c r="A172" s="237"/>
      <c r="B172" s="241"/>
      <c r="C172" s="816" t="s">
        <v>947</v>
      </c>
      <c r="D172" s="370" t="s">
        <v>948</v>
      </c>
      <c r="E172" s="588"/>
      <c r="F172" s="554"/>
      <c r="G172" s="819" t="s">
        <v>949</v>
      </c>
      <c r="H172" s="342"/>
      <c r="I172" s="343"/>
      <c r="J172" s="237"/>
    </row>
    <row r="173" spans="1:10" ht="15" thickBot="1" x14ac:dyDescent="0.4">
      <c r="A173" s="237"/>
      <c r="B173" s="241"/>
      <c r="C173" s="817"/>
      <c r="D173" s="370" t="s">
        <v>950</v>
      </c>
      <c r="E173" s="588"/>
      <c r="F173" s="554"/>
      <c r="G173" s="817"/>
      <c r="H173" s="342"/>
      <c r="I173" s="343"/>
      <c r="J173" s="237"/>
    </row>
    <row r="174" spans="1:10" ht="15" thickBot="1" x14ac:dyDescent="0.4">
      <c r="A174" s="237"/>
      <c r="B174" s="241"/>
      <c r="C174" s="817"/>
      <c r="D174" s="370" t="s">
        <v>951</v>
      </c>
      <c r="E174" s="588"/>
      <c r="F174" s="554"/>
      <c r="G174" s="817"/>
      <c r="H174" s="342"/>
      <c r="I174" s="343"/>
      <c r="J174" s="237"/>
    </row>
    <row r="175" spans="1:10" ht="15" thickBot="1" x14ac:dyDescent="0.4">
      <c r="A175" s="237"/>
      <c r="B175" s="241"/>
      <c r="C175" s="817"/>
      <c r="D175" s="370" t="s">
        <v>952</v>
      </c>
      <c r="E175" s="588"/>
      <c r="F175" s="554"/>
      <c r="G175" s="817"/>
      <c r="H175" s="342"/>
      <c r="I175" s="343"/>
      <c r="J175" s="237"/>
    </row>
    <row r="176" spans="1:10" ht="15" thickBot="1" x14ac:dyDescent="0.4">
      <c r="A176" s="237"/>
      <c r="B176" s="241"/>
      <c r="C176" s="817"/>
      <c r="D176" s="370" t="s">
        <v>953</v>
      </c>
      <c r="E176" s="588"/>
      <c r="F176" s="554"/>
      <c r="G176" s="817"/>
      <c r="H176" s="342"/>
      <c r="I176" s="343"/>
      <c r="J176" s="237"/>
    </row>
    <row r="177" spans="1:10" ht="15" thickBot="1" x14ac:dyDescent="0.4">
      <c r="A177" s="237"/>
      <c r="B177" s="241"/>
      <c r="C177" s="817"/>
      <c r="D177" s="370" t="s">
        <v>954</v>
      </c>
      <c r="E177" s="588"/>
      <c r="F177" s="554"/>
      <c r="G177" s="817"/>
      <c r="H177" s="342"/>
      <c r="I177" s="343"/>
      <c r="J177" s="237"/>
    </row>
    <row r="178" spans="1:10" ht="15" thickBot="1" x14ac:dyDescent="0.4">
      <c r="A178" s="237"/>
      <c r="B178" s="241"/>
      <c r="C178" s="817"/>
      <c r="D178" s="370" t="s">
        <v>955</v>
      </c>
      <c r="E178" s="588"/>
      <c r="F178" s="554"/>
      <c r="G178" s="817"/>
      <c r="H178" s="342"/>
      <c r="I178" s="343"/>
      <c r="J178" s="237"/>
    </row>
    <row r="179" spans="1:10" ht="15" thickBot="1" x14ac:dyDescent="0.4">
      <c r="A179" s="237"/>
      <c r="B179" s="241"/>
      <c r="C179" s="817"/>
      <c r="D179" s="370" t="s">
        <v>956</v>
      </c>
      <c r="E179" s="588"/>
      <c r="F179" s="554"/>
      <c r="G179" s="817"/>
      <c r="H179" s="342"/>
      <c r="I179" s="343"/>
      <c r="J179" s="237"/>
    </row>
    <row r="180" spans="1:10" ht="15" thickBot="1" x14ac:dyDescent="0.4">
      <c r="A180" s="237"/>
      <c r="B180" s="241"/>
      <c r="C180" s="817"/>
      <c r="D180" s="370" t="s">
        <v>957</v>
      </c>
      <c r="E180" s="588"/>
      <c r="F180" s="554"/>
      <c r="G180" s="817"/>
      <c r="H180" s="342"/>
      <c r="I180" s="343"/>
      <c r="J180" s="237"/>
    </row>
    <row r="181" spans="1:10" ht="15" thickBot="1" x14ac:dyDescent="0.4">
      <c r="A181" s="237"/>
      <c r="B181" s="241"/>
      <c r="C181" s="817"/>
      <c r="D181" s="370" t="s">
        <v>806</v>
      </c>
      <c r="E181" s="588"/>
      <c r="F181" s="554">
        <v>43750</v>
      </c>
      <c r="G181" s="817"/>
      <c r="H181" s="342"/>
      <c r="I181" s="343"/>
      <c r="J181" s="237"/>
    </row>
    <row r="182" spans="1:10" ht="15" thickBot="1" x14ac:dyDescent="0.4">
      <c r="A182" s="237"/>
      <c r="B182" s="241"/>
      <c r="C182" s="818"/>
      <c r="D182" s="370" t="s">
        <v>958</v>
      </c>
      <c r="E182" s="588"/>
      <c r="F182" s="554"/>
      <c r="G182" s="818"/>
      <c r="H182" s="342"/>
      <c r="I182" s="343"/>
      <c r="J182" s="237"/>
    </row>
    <row r="183" spans="1:10" ht="49.4" customHeight="1" thickBot="1" x14ac:dyDescent="0.4">
      <c r="A183" s="237"/>
      <c r="B183" s="241"/>
      <c r="C183" s="372" t="s">
        <v>917</v>
      </c>
      <c r="D183" s="363" t="s">
        <v>782</v>
      </c>
      <c r="E183" s="587">
        <v>40000</v>
      </c>
      <c r="F183" s="537">
        <v>40000</v>
      </c>
      <c r="G183" s="367" t="s">
        <v>959</v>
      </c>
      <c r="H183" s="342"/>
      <c r="I183" s="343"/>
      <c r="J183" s="237"/>
    </row>
    <row r="184" spans="1:10" ht="15" thickBot="1" x14ac:dyDescent="0.4">
      <c r="A184" s="237"/>
      <c r="B184" s="241"/>
      <c r="C184" s="812" t="s">
        <v>960</v>
      </c>
      <c r="D184" s="363" t="s">
        <v>812</v>
      </c>
      <c r="E184" s="587">
        <v>17471.73</v>
      </c>
      <c r="F184" s="537">
        <v>17471.13</v>
      </c>
      <c r="G184" s="806" t="s">
        <v>873</v>
      </c>
      <c r="H184" s="342"/>
      <c r="I184" s="343"/>
      <c r="J184" s="237"/>
    </row>
    <row r="185" spans="1:10" ht="31.4" customHeight="1" thickBot="1" x14ac:dyDescent="0.4">
      <c r="A185" s="237"/>
      <c r="B185" s="241"/>
      <c r="C185" s="798"/>
      <c r="D185" s="363" t="s">
        <v>744</v>
      </c>
      <c r="E185" s="587">
        <v>15862.5</v>
      </c>
      <c r="F185" s="537"/>
      <c r="G185" s="798"/>
      <c r="H185" s="342"/>
      <c r="I185" s="343"/>
      <c r="J185" s="237"/>
    </row>
    <row r="186" spans="1:10" ht="15.65" customHeight="1" thickBot="1" x14ac:dyDescent="0.4">
      <c r="A186" s="237"/>
      <c r="B186" s="241"/>
      <c r="C186" s="812" t="s">
        <v>963</v>
      </c>
      <c r="D186" s="363" t="s">
        <v>964</v>
      </c>
      <c r="E186" s="587"/>
      <c r="F186" s="537"/>
      <c r="G186" s="376"/>
      <c r="H186" s="342"/>
      <c r="I186" s="343"/>
      <c r="J186" s="237"/>
    </row>
    <row r="187" spans="1:10" ht="17.5" customHeight="1" thickBot="1" x14ac:dyDescent="0.4">
      <c r="A187" s="237"/>
      <c r="B187" s="241"/>
      <c r="C187" s="797"/>
      <c r="D187" s="363" t="s">
        <v>965</v>
      </c>
      <c r="E187" s="587"/>
      <c r="F187" s="537"/>
      <c r="G187" s="376"/>
      <c r="H187" s="342"/>
      <c r="I187" s="343"/>
      <c r="J187" s="237"/>
    </row>
    <row r="188" spans="1:10" ht="17.5" customHeight="1" thickBot="1" x14ac:dyDescent="0.4">
      <c r="A188" s="237"/>
      <c r="B188" s="241"/>
      <c r="C188" s="797"/>
      <c r="D188" s="363" t="s">
        <v>961</v>
      </c>
      <c r="E188" s="587"/>
      <c r="F188" s="537">
        <v>71145</v>
      </c>
      <c r="G188" s="376" t="s">
        <v>967</v>
      </c>
      <c r="H188" s="342"/>
      <c r="I188" s="343"/>
      <c r="J188" s="237"/>
    </row>
    <row r="189" spans="1:10" ht="15" customHeight="1" thickBot="1" x14ac:dyDescent="0.4">
      <c r="A189" s="237"/>
      <c r="B189" s="241"/>
      <c r="C189" s="797"/>
      <c r="D189" s="363" t="s">
        <v>815</v>
      </c>
      <c r="E189" s="587"/>
      <c r="F189" s="555"/>
      <c r="G189" s="376"/>
      <c r="H189" s="342"/>
      <c r="I189" s="343"/>
      <c r="J189" s="237"/>
    </row>
    <row r="190" spans="1:10" ht="17.149999999999999" customHeight="1" thickBot="1" x14ac:dyDescent="0.4">
      <c r="A190" s="237"/>
      <c r="B190" s="241"/>
      <c r="C190" s="798"/>
      <c r="D190" s="363" t="s">
        <v>966</v>
      </c>
      <c r="E190" s="587"/>
      <c r="F190" s="555"/>
      <c r="G190" s="376"/>
      <c r="H190" s="342"/>
      <c r="I190" s="343"/>
      <c r="J190" s="237"/>
    </row>
    <row r="191" spans="1:10" x14ac:dyDescent="0.35">
      <c r="A191" s="237"/>
      <c r="B191" s="241"/>
      <c r="C191" s="342"/>
      <c r="D191" s="342"/>
      <c r="E191" s="342"/>
      <c r="F191" s="342"/>
      <c r="G191" s="342"/>
      <c r="H191" s="342"/>
      <c r="I191" s="343"/>
      <c r="J191" s="237"/>
    </row>
    <row r="192" spans="1:10" x14ac:dyDescent="0.35">
      <c r="A192" s="237"/>
      <c r="B192" s="241"/>
      <c r="C192" s="342"/>
      <c r="D192" s="342"/>
      <c r="E192" s="342"/>
      <c r="F192" s="342"/>
      <c r="G192" s="342"/>
      <c r="H192" s="342"/>
      <c r="I192" s="343"/>
      <c r="J192" s="237"/>
    </row>
    <row r="193" spans="1:10" ht="15" thickBot="1" x14ac:dyDescent="0.4">
      <c r="A193" s="237"/>
      <c r="B193" s="373"/>
      <c r="C193" s="374"/>
      <c r="D193" s="374"/>
      <c r="E193" s="374"/>
      <c r="F193" s="374"/>
      <c r="G193" s="374"/>
      <c r="H193" s="374"/>
      <c r="I193" s="375"/>
      <c r="J193" s="237"/>
    </row>
    <row r="194" spans="1:10" x14ac:dyDescent="0.35">
      <c r="A194" s="237"/>
      <c r="B194" s="237"/>
      <c r="C194" s="237"/>
      <c r="D194" s="237"/>
      <c r="E194" s="237"/>
      <c r="F194" s="237"/>
      <c r="G194" s="237"/>
      <c r="H194" s="237"/>
      <c r="I194" s="237"/>
      <c r="J194" s="237"/>
    </row>
    <row r="195" spans="1:10" x14ac:dyDescent="0.35">
      <c r="A195" s="237"/>
      <c r="B195" s="237"/>
      <c r="C195" s="237"/>
      <c r="D195" s="237"/>
      <c r="E195" s="237"/>
      <c r="F195" s="237"/>
      <c r="G195" s="237"/>
      <c r="H195" s="237"/>
      <c r="I195" s="237"/>
      <c r="J195" s="237"/>
    </row>
    <row r="196" spans="1:10" x14ac:dyDescent="0.35">
      <c r="A196" s="237"/>
      <c r="B196" s="237"/>
      <c r="C196" s="237"/>
      <c r="D196" s="237"/>
      <c r="E196" s="237"/>
      <c r="F196" s="237"/>
      <c r="G196" s="237"/>
      <c r="H196" s="237"/>
      <c r="I196" s="237"/>
      <c r="J196" s="237"/>
    </row>
    <row r="197" spans="1:10" x14ac:dyDescent="0.35">
      <c r="A197" s="237"/>
      <c r="B197" s="237"/>
      <c r="C197" s="237"/>
      <c r="D197" s="237"/>
      <c r="E197" s="237"/>
      <c r="F197" s="237"/>
      <c r="G197" s="237"/>
      <c r="H197" s="237"/>
      <c r="I197" s="237"/>
      <c r="J197" s="237"/>
    </row>
    <row r="198" spans="1:10" x14ac:dyDescent="0.35">
      <c r="A198" s="237"/>
      <c r="B198" s="237"/>
      <c r="C198" s="237"/>
      <c r="D198" s="237"/>
      <c r="E198" s="237"/>
      <c r="F198" s="237"/>
      <c r="G198" s="237"/>
      <c r="H198" s="237"/>
      <c r="I198" s="237"/>
      <c r="J198" s="237"/>
    </row>
    <row r="199" spans="1:10" x14ac:dyDescent="0.35">
      <c r="A199" s="237"/>
      <c r="B199" s="237"/>
      <c r="C199" s="237"/>
      <c r="D199" s="237"/>
      <c r="E199" s="237"/>
      <c r="F199" s="237"/>
      <c r="G199" s="237"/>
      <c r="H199" s="237"/>
      <c r="I199" s="237"/>
      <c r="J199" s="237"/>
    </row>
    <row r="200" spans="1:10" x14ac:dyDescent="0.35">
      <c r="A200" s="237"/>
      <c r="B200" s="237"/>
      <c r="C200" s="237"/>
      <c r="D200" s="237"/>
      <c r="E200" s="237"/>
      <c r="F200" s="237"/>
      <c r="G200" s="237"/>
      <c r="H200" s="237"/>
      <c r="I200" s="237"/>
      <c r="J200" s="237"/>
    </row>
    <row r="201" spans="1:10" x14ac:dyDescent="0.35">
      <c r="A201" s="237"/>
      <c r="B201" s="237"/>
      <c r="C201" s="237"/>
      <c r="D201" s="237"/>
      <c r="E201" s="237"/>
      <c r="F201" s="237"/>
      <c r="G201" s="237"/>
      <c r="H201" s="237"/>
      <c r="I201" s="237"/>
      <c r="J201" s="237"/>
    </row>
  </sheetData>
  <mergeCells count="70">
    <mergeCell ref="C186:C190"/>
    <mergeCell ref="C166:C168"/>
    <mergeCell ref="C169:C171"/>
    <mergeCell ref="C172:C182"/>
    <mergeCell ref="G172:G182"/>
    <mergeCell ref="C184:C185"/>
    <mergeCell ref="G184:G185"/>
    <mergeCell ref="C155:C156"/>
    <mergeCell ref="C157:C158"/>
    <mergeCell ref="C160:C162"/>
    <mergeCell ref="G160:G162"/>
    <mergeCell ref="G163:G165"/>
    <mergeCell ref="C146:C148"/>
    <mergeCell ref="G146:G148"/>
    <mergeCell ref="C149:C150"/>
    <mergeCell ref="C151:C154"/>
    <mergeCell ref="G151:G154"/>
    <mergeCell ref="C133:C134"/>
    <mergeCell ref="C135:C136"/>
    <mergeCell ref="G135:G136"/>
    <mergeCell ref="C139:C144"/>
    <mergeCell ref="G139:G144"/>
    <mergeCell ref="C115:C119"/>
    <mergeCell ref="C120:C121"/>
    <mergeCell ref="C122:C124"/>
    <mergeCell ref="G122:G124"/>
    <mergeCell ref="C126:C132"/>
    <mergeCell ref="G126:G132"/>
    <mergeCell ref="C104:C107"/>
    <mergeCell ref="G104:G107"/>
    <mergeCell ref="C108:C111"/>
    <mergeCell ref="G108:G111"/>
    <mergeCell ref="C112:C114"/>
    <mergeCell ref="C96:C98"/>
    <mergeCell ref="G96:G98"/>
    <mergeCell ref="C99:C100"/>
    <mergeCell ref="G99:G100"/>
    <mergeCell ref="C101:C103"/>
    <mergeCell ref="G101:G103"/>
    <mergeCell ref="C89:C91"/>
    <mergeCell ref="G89:G91"/>
    <mergeCell ref="I89:I91"/>
    <mergeCell ref="C92:C94"/>
    <mergeCell ref="D92:D94"/>
    <mergeCell ref="E92:E94"/>
    <mergeCell ref="G92:G94"/>
    <mergeCell ref="I92:I94"/>
    <mergeCell ref="I71:I80"/>
    <mergeCell ref="C81:C83"/>
    <mergeCell ref="G81:G83"/>
    <mergeCell ref="I81:I83"/>
    <mergeCell ref="C84:C88"/>
    <mergeCell ref="G84:G88"/>
    <mergeCell ref="I84:I88"/>
    <mergeCell ref="C62:E62"/>
    <mergeCell ref="C64:C70"/>
    <mergeCell ref="G64:G70"/>
    <mergeCell ref="C71:C80"/>
    <mergeCell ref="G71:G80"/>
    <mergeCell ref="C12:H12"/>
    <mergeCell ref="G28:G29"/>
    <mergeCell ref="H28:H29"/>
    <mergeCell ref="C43:C44"/>
    <mergeCell ref="C61:D61"/>
    <mergeCell ref="C11:D11"/>
    <mergeCell ref="C3:H3"/>
    <mergeCell ref="B4:H4"/>
    <mergeCell ref="B6:H6"/>
    <mergeCell ref="C8:H8"/>
    <mergeCell ref="C9:F9"/>
  </mergeCells>
  <dataValidations count="2">
    <dataValidation type="whole" allowBlank="1" showInputMessage="1" showErrorMessage="1" sqref="E109:H109">
      <formula1>-999999999</formula1>
      <formula2>999999999</formula2>
    </dataValidation>
    <dataValidation type="list" allowBlank="1" showInputMessage="1" showErrorMessage="1" sqref="E113:H113">
      <formula1>$M$122:$M$123</formula1>
    </dataValidation>
  </dataValidations>
  <pageMargins left="0.2" right="0.21" top="0.17" bottom="0.17" header="0.17" footer="0.17"/>
  <pageSetup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abSelected="1" workbookViewId="0">
      <selection activeCell="I3" sqref="I3"/>
    </sheetView>
  </sheetViews>
  <sheetFormatPr defaultColWidth="8.54296875" defaultRowHeight="14.5" x14ac:dyDescent="0.35"/>
  <cols>
    <col min="1" max="2" width="1.54296875" customWidth="1"/>
    <col min="3" max="3" width="38.453125" customWidth="1"/>
    <col min="4" max="4" width="27.81640625" customWidth="1"/>
    <col min="5" max="5" width="22.54296875" customWidth="1"/>
    <col min="6" max="6" width="64.453125" customWidth="1"/>
    <col min="7" max="7" width="2.54296875" customWidth="1"/>
    <col min="8" max="8" width="1.453125" customWidth="1"/>
  </cols>
  <sheetData>
    <row r="1" spans="1:8" ht="15" thickBot="1" x14ac:dyDescent="0.4">
      <c r="A1" s="17"/>
      <c r="B1" s="17"/>
      <c r="C1" s="17"/>
      <c r="D1" s="17"/>
      <c r="E1" s="17"/>
      <c r="F1" s="17"/>
      <c r="G1" s="17"/>
      <c r="H1" s="17"/>
    </row>
    <row r="2" spans="1:8" ht="15" thickBot="1" x14ac:dyDescent="0.4">
      <c r="A2" s="17"/>
      <c r="B2" s="99"/>
      <c r="C2" s="60"/>
      <c r="D2" s="60"/>
      <c r="E2" s="60"/>
      <c r="F2" s="60"/>
      <c r="G2" s="61"/>
      <c r="H2" s="17"/>
    </row>
    <row r="3" spans="1:8" ht="20.5" thickBot="1" x14ac:dyDescent="0.45">
      <c r="A3" s="17"/>
      <c r="B3" s="100"/>
      <c r="C3" s="720" t="s">
        <v>222</v>
      </c>
      <c r="D3" s="721"/>
      <c r="E3" s="721"/>
      <c r="F3" s="722"/>
      <c r="G3" s="53"/>
      <c r="H3" s="17"/>
    </row>
    <row r="4" spans="1:8" x14ac:dyDescent="0.35">
      <c r="A4" s="17"/>
      <c r="B4" s="869"/>
      <c r="C4" s="870"/>
      <c r="D4" s="870"/>
      <c r="E4" s="870"/>
      <c r="F4" s="870"/>
      <c r="G4" s="53"/>
      <c r="H4" s="17"/>
    </row>
    <row r="5" spans="1:8" x14ac:dyDescent="0.35">
      <c r="A5" s="17"/>
      <c r="B5" s="54"/>
      <c r="C5" s="871"/>
      <c r="D5" s="871"/>
      <c r="E5" s="871"/>
      <c r="F5" s="871"/>
      <c r="G5" s="53"/>
      <c r="H5" s="17"/>
    </row>
    <row r="6" spans="1:8" x14ac:dyDescent="0.35">
      <c r="A6" s="17"/>
      <c r="B6" s="54"/>
      <c r="C6" s="55"/>
      <c r="D6" s="56"/>
      <c r="E6" s="55"/>
      <c r="F6" s="56"/>
      <c r="G6" s="53"/>
      <c r="H6" s="17"/>
    </row>
    <row r="7" spans="1:8" x14ac:dyDescent="0.35">
      <c r="A7" s="17"/>
      <c r="B7" s="54"/>
      <c r="C7" s="872" t="s">
        <v>233</v>
      </c>
      <c r="D7" s="872"/>
      <c r="E7" s="57"/>
      <c r="F7" s="56"/>
      <c r="G7" s="53"/>
      <c r="H7" s="17"/>
    </row>
    <row r="8" spans="1:8" ht="15" customHeight="1" thickBot="1" x14ac:dyDescent="0.4">
      <c r="A8" s="17"/>
      <c r="B8" s="54"/>
      <c r="C8" s="873" t="s">
        <v>314</v>
      </c>
      <c r="D8" s="873"/>
      <c r="E8" s="873"/>
      <c r="F8" s="873"/>
      <c r="G8" s="53"/>
      <c r="H8" s="17"/>
    </row>
    <row r="9" spans="1:8" ht="15" customHeight="1" thickBot="1" x14ac:dyDescent="0.4">
      <c r="A9" s="17"/>
      <c r="B9" s="54"/>
      <c r="C9" s="29" t="s">
        <v>235</v>
      </c>
      <c r="D9" s="30" t="s">
        <v>234</v>
      </c>
      <c r="E9" s="841" t="s">
        <v>282</v>
      </c>
      <c r="F9" s="842"/>
      <c r="G9" s="53"/>
      <c r="H9" s="17"/>
    </row>
    <row r="10" spans="1:8" ht="17.5" customHeight="1" thickBot="1" x14ac:dyDescent="0.4">
      <c r="A10" s="17"/>
      <c r="B10" s="54"/>
      <c r="C10" s="857" t="s">
        <v>968</v>
      </c>
      <c r="D10" s="858"/>
      <c r="E10" s="857"/>
      <c r="F10" s="857"/>
      <c r="G10" s="53"/>
      <c r="H10" s="17"/>
    </row>
    <row r="11" spans="1:8" ht="80.25" customHeight="1" x14ac:dyDescent="0.35">
      <c r="A11" s="17"/>
      <c r="B11" s="54"/>
      <c r="C11" s="859" t="s">
        <v>969</v>
      </c>
      <c r="D11" s="856" t="s">
        <v>970</v>
      </c>
      <c r="E11" s="864" t="s">
        <v>971</v>
      </c>
      <c r="F11" s="864"/>
      <c r="G11" s="53"/>
      <c r="H11" s="834"/>
    </row>
    <row r="12" spans="1:8" ht="74.150000000000006" customHeight="1" x14ac:dyDescent="0.35">
      <c r="A12" s="17"/>
      <c r="B12" s="54"/>
      <c r="C12" s="860"/>
      <c r="D12" s="856"/>
      <c r="E12" s="839" t="s">
        <v>972</v>
      </c>
      <c r="F12" s="839"/>
      <c r="G12" s="53"/>
      <c r="H12" s="835"/>
    </row>
    <row r="13" spans="1:8" ht="117" customHeight="1" x14ac:dyDescent="0.35">
      <c r="A13" s="17"/>
      <c r="B13" s="54"/>
      <c r="C13" s="837"/>
      <c r="D13" s="856"/>
      <c r="E13" s="839" t="s">
        <v>973</v>
      </c>
      <c r="F13" s="839"/>
      <c r="G13" s="53"/>
      <c r="H13" s="835"/>
    </row>
    <row r="14" spans="1:8" ht="90" customHeight="1" x14ac:dyDescent="0.35">
      <c r="A14" s="17"/>
      <c r="B14" s="54"/>
      <c r="C14" s="837"/>
      <c r="D14" s="856"/>
      <c r="E14" s="839" t="s">
        <v>974</v>
      </c>
      <c r="F14" s="839"/>
      <c r="G14" s="53"/>
      <c r="H14" s="835"/>
    </row>
    <row r="15" spans="1:8" ht="61.4" customHeight="1" x14ac:dyDescent="0.35">
      <c r="A15" s="17"/>
      <c r="B15" s="54"/>
      <c r="C15" s="837"/>
      <c r="D15" s="856"/>
      <c r="E15" s="846" t="s">
        <v>975</v>
      </c>
      <c r="F15" s="846"/>
      <c r="G15" s="53"/>
      <c r="H15" s="836"/>
    </row>
    <row r="16" spans="1:8" ht="74.5" customHeight="1" x14ac:dyDescent="0.35">
      <c r="A16" s="17"/>
      <c r="B16" s="54"/>
      <c r="C16" s="838"/>
      <c r="D16" s="856"/>
      <c r="E16" s="845" t="s">
        <v>976</v>
      </c>
      <c r="F16" s="845"/>
      <c r="G16" s="53"/>
      <c r="H16" s="386"/>
    </row>
    <row r="17" spans="1:8" ht="30" customHeight="1" thickBot="1" x14ac:dyDescent="0.4">
      <c r="A17" s="17"/>
      <c r="B17" s="54"/>
      <c r="C17" s="849" t="s">
        <v>977</v>
      </c>
      <c r="D17" s="850"/>
      <c r="E17" s="850"/>
      <c r="F17" s="850"/>
      <c r="G17" s="53"/>
      <c r="H17" s="386"/>
    </row>
    <row r="18" spans="1:8" ht="102" customHeight="1" thickBot="1" x14ac:dyDescent="0.4">
      <c r="A18" s="17"/>
      <c r="B18" s="54"/>
      <c r="C18" s="387" t="s">
        <v>978</v>
      </c>
      <c r="D18" s="388" t="s">
        <v>970</v>
      </c>
      <c r="E18" s="865" t="s">
        <v>979</v>
      </c>
      <c r="F18" s="866"/>
      <c r="G18" s="53"/>
      <c r="H18" s="386"/>
    </row>
    <row r="19" spans="1:8" ht="85.4" customHeight="1" thickBot="1" x14ac:dyDescent="0.4">
      <c r="A19" s="17"/>
      <c r="B19" s="54"/>
      <c r="C19" s="389" t="s">
        <v>980</v>
      </c>
      <c r="D19" s="390" t="s">
        <v>970</v>
      </c>
      <c r="E19" s="847" t="s">
        <v>981</v>
      </c>
      <c r="F19" s="848"/>
      <c r="G19" s="53"/>
      <c r="H19" s="386"/>
    </row>
    <row r="20" spans="1:8" ht="18.649999999999999" customHeight="1" x14ac:dyDescent="0.35">
      <c r="A20" s="17"/>
      <c r="B20" s="54"/>
      <c r="C20" s="851" t="s">
        <v>982</v>
      </c>
      <c r="D20" s="852"/>
      <c r="E20" s="852"/>
      <c r="F20" s="852"/>
      <c r="G20" s="53"/>
      <c r="H20" s="386"/>
    </row>
    <row r="21" spans="1:8" ht="63" customHeight="1" x14ac:dyDescent="0.35">
      <c r="A21" s="17"/>
      <c r="B21" s="54"/>
      <c r="C21" s="853" t="s">
        <v>983</v>
      </c>
      <c r="D21" s="856" t="s">
        <v>984</v>
      </c>
      <c r="E21" s="840" t="s">
        <v>985</v>
      </c>
      <c r="F21" s="840"/>
      <c r="G21" s="53"/>
      <c r="H21" s="17"/>
    </row>
    <row r="22" spans="1:8" ht="176.5" customHeight="1" x14ac:dyDescent="0.35">
      <c r="A22" s="17"/>
      <c r="B22" s="54"/>
      <c r="C22" s="854"/>
      <c r="D22" s="856"/>
      <c r="E22" s="840" t="s">
        <v>986</v>
      </c>
      <c r="F22" s="840"/>
      <c r="G22" s="53"/>
      <c r="H22" s="17"/>
    </row>
    <row r="23" spans="1:8" ht="47.15" customHeight="1" x14ac:dyDescent="0.35">
      <c r="A23" s="17"/>
      <c r="B23" s="54"/>
      <c r="C23" s="854"/>
      <c r="D23" s="856"/>
      <c r="E23" s="840" t="s">
        <v>987</v>
      </c>
      <c r="F23" s="840"/>
      <c r="G23" s="53"/>
      <c r="H23" s="17"/>
    </row>
    <row r="24" spans="1:8" ht="47.5" customHeight="1" x14ac:dyDescent="0.35">
      <c r="A24" s="17"/>
      <c r="B24" s="54"/>
      <c r="C24" s="855"/>
      <c r="D24" s="856"/>
      <c r="E24" s="867" t="s">
        <v>988</v>
      </c>
      <c r="F24" s="868"/>
      <c r="G24" s="53"/>
      <c r="H24" s="17"/>
    </row>
    <row r="25" spans="1:8" ht="62.5" customHeight="1" x14ac:dyDescent="0.35">
      <c r="A25" s="17"/>
      <c r="B25" s="54"/>
      <c r="C25" s="391" t="s">
        <v>989</v>
      </c>
      <c r="D25" s="392" t="s">
        <v>970</v>
      </c>
      <c r="E25" s="867" t="s">
        <v>990</v>
      </c>
      <c r="F25" s="868"/>
      <c r="G25" s="53"/>
      <c r="H25" s="17"/>
    </row>
    <row r="26" spans="1:8" ht="47.15" customHeight="1" x14ac:dyDescent="0.35">
      <c r="A26" s="17"/>
      <c r="B26" s="54"/>
      <c r="C26" s="855" t="s">
        <v>991</v>
      </c>
      <c r="D26" s="832" t="s">
        <v>970</v>
      </c>
      <c r="E26" s="833" t="s">
        <v>992</v>
      </c>
      <c r="F26" s="833"/>
      <c r="G26" s="53"/>
      <c r="H26" s="17"/>
    </row>
    <row r="27" spans="1:8" ht="78" customHeight="1" x14ac:dyDescent="0.35">
      <c r="A27" s="17"/>
      <c r="B27" s="54"/>
      <c r="C27" s="861"/>
      <c r="D27" s="832"/>
      <c r="E27" s="833" t="s">
        <v>993</v>
      </c>
      <c r="F27" s="833"/>
      <c r="G27" s="53"/>
      <c r="H27" s="17"/>
    </row>
    <row r="28" spans="1:8" ht="63" customHeight="1" x14ac:dyDescent="0.35">
      <c r="A28" s="17"/>
      <c r="B28" s="54"/>
      <c r="C28" s="861"/>
      <c r="D28" s="832"/>
      <c r="E28" s="833" t="s">
        <v>994</v>
      </c>
      <c r="F28" s="833"/>
      <c r="G28" s="53"/>
      <c r="H28" s="17"/>
    </row>
    <row r="29" spans="1:8" ht="30.65" customHeight="1" x14ac:dyDescent="0.35">
      <c r="A29" s="17"/>
      <c r="B29" s="54"/>
      <c r="C29" s="861"/>
      <c r="D29" s="832"/>
      <c r="E29" s="833" t="s">
        <v>995</v>
      </c>
      <c r="F29" s="833"/>
      <c r="G29" s="53"/>
      <c r="H29" s="17"/>
    </row>
    <row r="30" spans="1:8" ht="45" customHeight="1" x14ac:dyDescent="0.35">
      <c r="A30" s="17"/>
      <c r="B30" s="54"/>
      <c r="C30" s="861"/>
      <c r="D30" s="832"/>
      <c r="E30" s="833" t="s">
        <v>996</v>
      </c>
      <c r="F30" s="833"/>
      <c r="G30" s="53"/>
      <c r="H30" s="17"/>
    </row>
    <row r="31" spans="1:8" ht="31.5" customHeight="1" x14ac:dyDescent="0.35">
      <c r="A31" s="17"/>
      <c r="B31" s="54"/>
      <c r="C31" s="843" t="s">
        <v>997</v>
      </c>
      <c r="D31" s="844"/>
      <c r="E31" s="844"/>
      <c r="F31" s="844"/>
      <c r="G31" s="53"/>
      <c r="H31" s="17"/>
    </row>
    <row r="32" spans="1:8" ht="32.5" customHeight="1" x14ac:dyDescent="0.35">
      <c r="A32" s="17"/>
      <c r="B32" s="54"/>
      <c r="C32" s="699" t="s">
        <v>998</v>
      </c>
      <c r="D32" s="700" t="s">
        <v>970</v>
      </c>
      <c r="E32" s="828" t="s">
        <v>999</v>
      </c>
      <c r="F32" s="828"/>
      <c r="G32" s="53"/>
      <c r="H32" s="17"/>
    </row>
    <row r="33" spans="1:8" ht="49.4" customHeight="1" x14ac:dyDescent="0.35">
      <c r="A33" s="17"/>
      <c r="B33" s="54"/>
      <c r="C33" s="393" t="s">
        <v>1000</v>
      </c>
      <c r="D33" s="394" t="s">
        <v>984</v>
      </c>
      <c r="E33" s="828" t="s">
        <v>1001</v>
      </c>
      <c r="F33" s="828"/>
      <c r="G33" s="53"/>
      <c r="H33" s="17"/>
    </row>
    <row r="34" spans="1:8" ht="34.4" customHeight="1" x14ac:dyDescent="0.35">
      <c r="A34" s="17"/>
      <c r="B34" s="54"/>
      <c r="C34" s="699" t="s">
        <v>1002</v>
      </c>
      <c r="D34" s="700" t="s">
        <v>970</v>
      </c>
      <c r="E34" s="828" t="s">
        <v>1003</v>
      </c>
      <c r="F34" s="828"/>
      <c r="G34" s="53"/>
      <c r="H34" s="17"/>
    </row>
    <row r="35" spans="1:8" ht="109.4" customHeight="1" x14ac:dyDescent="0.35">
      <c r="A35" s="17"/>
      <c r="B35" s="54"/>
      <c r="C35" s="828" t="s">
        <v>1004</v>
      </c>
      <c r="D35" s="829" t="s">
        <v>984</v>
      </c>
      <c r="E35" s="830" t="s">
        <v>1005</v>
      </c>
      <c r="F35" s="828"/>
      <c r="G35" s="53"/>
      <c r="H35" s="17"/>
    </row>
    <row r="36" spans="1:8" ht="112.4" customHeight="1" x14ac:dyDescent="0.35">
      <c r="A36" s="17"/>
      <c r="B36" s="54"/>
      <c r="C36" s="828"/>
      <c r="D36" s="829"/>
      <c r="E36" s="830" t="s">
        <v>1006</v>
      </c>
      <c r="F36" s="828"/>
      <c r="G36" s="53"/>
      <c r="H36" s="17"/>
    </row>
    <row r="37" spans="1:8" ht="49.4" customHeight="1" x14ac:dyDescent="0.35">
      <c r="A37" s="17"/>
      <c r="B37" s="54"/>
      <c r="C37" s="828"/>
      <c r="D37" s="829"/>
      <c r="E37" s="830" t="s">
        <v>1007</v>
      </c>
      <c r="F37" s="828"/>
      <c r="G37" s="53"/>
      <c r="H37" s="17"/>
    </row>
    <row r="38" spans="1:8" ht="139.4" customHeight="1" x14ac:dyDescent="0.35">
      <c r="A38" s="17"/>
      <c r="B38" s="54"/>
      <c r="C38" s="828"/>
      <c r="D38" s="829"/>
      <c r="E38" s="831" t="s">
        <v>1008</v>
      </c>
      <c r="F38" s="831"/>
      <c r="G38" s="53"/>
      <c r="H38" s="17"/>
    </row>
    <row r="39" spans="1:8" ht="45.65" customHeight="1" x14ac:dyDescent="0.35">
      <c r="A39" s="17"/>
      <c r="B39" s="54"/>
      <c r="C39" s="828"/>
      <c r="D39" s="829"/>
      <c r="E39" s="831" t="s">
        <v>1009</v>
      </c>
      <c r="F39" s="831"/>
      <c r="G39" s="53"/>
      <c r="H39" s="17"/>
    </row>
    <row r="40" spans="1:8" x14ac:dyDescent="0.35">
      <c r="A40" s="17"/>
      <c r="B40" s="54"/>
      <c r="C40" s="56"/>
      <c r="D40" s="56"/>
      <c r="E40" s="56"/>
      <c r="F40" s="56"/>
      <c r="G40" s="53"/>
      <c r="H40" s="17"/>
    </row>
    <row r="41" spans="1:8" x14ac:dyDescent="0.35">
      <c r="A41" s="17"/>
      <c r="B41" s="54"/>
      <c r="C41" s="820" t="s">
        <v>265</v>
      </c>
      <c r="D41" s="820"/>
      <c r="E41" s="820"/>
      <c r="F41" s="820"/>
      <c r="G41" s="53"/>
      <c r="H41" s="17"/>
    </row>
    <row r="42" spans="1:8" ht="15" thickBot="1" x14ac:dyDescent="0.4">
      <c r="A42" s="17"/>
      <c r="B42" s="54"/>
      <c r="C42" s="821" t="s">
        <v>280</v>
      </c>
      <c r="D42" s="821"/>
      <c r="E42" s="821"/>
      <c r="F42" s="821"/>
      <c r="G42" s="53"/>
      <c r="H42" s="17"/>
    </row>
    <row r="43" spans="1:8" ht="15" customHeight="1" thickBot="1" x14ac:dyDescent="0.4">
      <c r="A43" s="17"/>
      <c r="B43" s="54"/>
      <c r="C43" s="395" t="s">
        <v>235</v>
      </c>
      <c r="D43" s="396" t="s">
        <v>234</v>
      </c>
      <c r="E43" s="822" t="s">
        <v>282</v>
      </c>
      <c r="F43" s="823"/>
      <c r="G43" s="53"/>
      <c r="H43" s="17"/>
    </row>
    <row r="44" spans="1:8" ht="98" x14ac:dyDescent="0.35">
      <c r="A44" s="17"/>
      <c r="B44" s="54"/>
      <c r="C44" s="397" t="s">
        <v>1010</v>
      </c>
      <c r="D44" s="398" t="s">
        <v>1011</v>
      </c>
      <c r="E44" s="824" t="s">
        <v>1012</v>
      </c>
      <c r="F44" s="825"/>
      <c r="G44" s="53"/>
      <c r="H44" s="17"/>
    </row>
    <row r="45" spans="1:8" ht="50.5" customHeight="1" thickBot="1" x14ac:dyDescent="0.4">
      <c r="A45" s="17"/>
      <c r="B45" s="54"/>
      <c r="C45" s="31" t="s">
        <v>1013</v>
      </c>
      <c r="D45" s="399" t="s">
        <v>970</v>
      </c>
      <c r="E45" s="826" t="s">
        <v>1014</v>
      </c>
      <c r="F45" s="827"/>
      <c r="G45" s="53"/>
      <c r="H45" s="17"/>
    </row>
    <row r="46" spans="1:8" x14ac:dyDescent="0.35">
      <c r="A46" s="17"/>
      <c r="B46" s="54"/>
      <c r="C46" s="56"/>
      <c r="D46" s="56"/>
      <c r="E46" s="56"/>
      <c r="F46" s="56"/>
      <c r="G46" s="53"/>
      <c r="H46" s="17"/>
    </row>
    <row r="47" spans="1:8" x14ac:dyDescent="0.35">
      <c r="A47" s="17"/>
      <c r="B47" s="54"/>
      <c r="C47" s="56"/>
      <c r="D47" s="56"/>
      <c r="E47" s="56"/>
      <c r="F47" s="56"/>
      <c r="G47" s="53"/>
      <c r="H47" s="17"/>
    </row>
    <row r="48" spans="1:8" ht="14.5" customHeight="1" x14ac:dyDescent="0.35">
      <c r="A48" s="17"/>
      <c r="B48" s="54"/>
      <c r="C48" s="875" t="s">
        <v>264</v>
      </c>
      <c r="D48" s="875"/>
      <c r="E48" s="875"/>
      <c r="F48" s="875"/>
      <c r="G48" s="53"/>
      <c r="H48" s="17"/>
    </row>
    <row r="49" spans="1:8" ht="15" customHeight="1" thickBot="1" x14ac:dyDescent="0.4">
      <c r="A49" s="17"/>
      <c r="B49" s="54"/>
      <c r="C49" s="873" t="s">
        <v>283</v>
      </c>
      <c r="D49" s="873"/>
      <c r="E49" s="876"/>
      <c r="F49" s="876"/>
      <c r="G49" s="53"/>
      <c r="H49" s="17"/>
    </row>
    <row r="50" spans="1:8" ht="85.4" customHeight="1" thickBot="1" x14ac:dyDescent="0.4">
      <c r="A50" s="17"/>
      <c r="B50" s="54"/>
      <c r="C50" s="877" t="s">
        <v>1015</v>
      </c>
      <c r="D50" s="878"/>
      <c r="E50" s="878"/>
      <c r="F50" s="879"/>
      <c r="G50" s="53"/>
      <c r="H50" s="17"/>
    </row>
    <row r="51" spans="1:8" ht="14.5" customHeight="1" x14ac:dyDescent="0.35">
      <c r="A51" s="17"/>
      <c r="B51" s="54"/>
      <c r="C51" s="56"/>
      <c r="D51" s="56"/>
      <c r="E51" s="56"/>
      <c r="F51" s="56"/>
      <c r="G51" s="53"/>
      <c r="H51" s="17"/>
    </row>
    <row r="52" spans="1:8" x14ac:dyDescent="0.35">
      <c r="A52" s="17"/>
      <c r="B52" s="54"/>
      <c r="C52" s="56"/>
      <c r="D52" s="56"/>
      <c r="E52" s="56"/>
      <c r="F52" s="56"/>
      <c r="G52" s="53"/>
      <c r="H52" s="17"/>
    </row>
    <row r="53" spans="1:8" x14ac:dyDescent="0.35">
      <c r="A53" s="17"/>
      <c r="B53" s="54"/>
      <c r="C53" s="56"/>
      <c r="D53" s="56"/>
      <c r="E53" s="56"/>
      <c r="F53" s="56"/>
      <c r="G53" s="53"/>
      <c r="H53" s="17"/>
    </row>
    <row r="54" spans="1:8" ht="15" thickBot="1" x14ac:dyDescent="0.4">
      <c r="A54" s="17"/>
      <c r="B54" s="400"/>
      <c r="C54" s="51"/>
      <c r="D54" s="51"/>
      <c r="E54" s="51"/>
      <c r="F54" s="51"/>
      <c r="G54" s="68"/>
      <c r="H54" s="17"/>
    </row>
    <row r="55" spans="1:8" x14ac:dyDescent="0.35">
      <c r="A55" s="17"/>
      <c r="B55" s="11"/>
      <c r="C55" s="11"/>
      <c r="D55" s="11"/>
      <c r="E55" s="11"/>
      <c r="F55" s="11"/>
      <c r="G55" s="11"/>
      <c r="H55" s="17"/>
    </row>
    <row r="56" spans="1:8" x14ac:dyDescent="0.35">
      <c r="B56" s="6"/>
      <c r="C56" s="862"/>
      <c r="D56" s="862"/>
      <c r="E56" s="6"/>
      <c r="F56" s="6"/>
      <c r="G56" s="6"/>
    </row>
    <row r="57" spans="1:8" x14ac:dyDescent="0.35">
      <c r="B57" s="6"/>
      <c r="C57" s="862"/>
      <c r="D57" s="862"/>
      <c r="E57" s="863"/>
      <c r="F57" s="863"/>
      <c r="G57" s="6"/>
    </row>
    <row r="58" spans="1:8" x14ac:dyDescent="0.35">
      <c r="B58" s="6"/>
      <c r="C58" s="874"/>
      <c r="D58" s="874"/>
      <c r="E58" s="863"/>
      <c r="F58" s="863"/>
      <c r="G58" s="6"/>
    </row>
    <row r="59" spans="1:8" x14ac:dyDescent="0.35">
      <c r="B59" s="6"/>
      <c r="C59" s="8"/>
      <c r="D59" s="6"/>
      <c r="E59" s="8"/>
      <c r="F59" s="6"/>
      <c r="G59" s="6"/>
    </row>
    <row r="60" spans="1:8" x14ac:dyDescent="0.35">
      <c r="B60" s="6"/>
      <c r="C60" s="8"/>
      <c r="D60" s="8"/>
      <c r="E60" s="8"/>
      <c r="F60" s="8"/>
      <c r="G60" s="9"/>
    </row>
  </sheetData>
  <mergeCells count="60">
    <mergeCell ref="C58:D58"/>
    <mergeCell ref="E58:F58"/>
    <mergeCell ref="C48:F48"/>
    <mergeCell ref="C49:D49"/>
    <mergeCell ref="E49:F49"/>
    <mergeCell ref="C50:F50"/>
    <mergeCell ref="C3:F3"/>
    <mergeCell ref="C56:D56"/>
    <mergeCell ref="C57:D57"/>
    <mergeCell ref="E57:F57"/>
    <mergeCell ref="E11:F11"/>
    <mergeCell ref="E12:F12"/>
    <mergeCell ref="E18:F18"/>
    <mergeCell ref="E32:F32"/>
    <mergeCell ref="E24:F24"/>
    <mergeCell ref="E25:F25"/>
    <mergeCell ref="E26:F26"/>
    <mergeCell ref="E27:F27"/>
    <mergeCell ref="B4:F4"/>
    <mergeCell ref="C5:F5"/>
    <mergeCell ref="C7:D7"/>
    <mergeCell ref="C8:F8"/>
    <mergeCell ref="E9:F9"/>
    <mergeCell ref="C31:F31"/>
    <mergeCell ref="E16:F16"/>
    <mergeCell ref="E28:F28"/>
    <mergeCell ref="E15:F15"/>
    <mergeCell ref="E19:F19"/>
    <mergeCell ref="C17:F17"/>
    <mergeCell ref="C20:F20"/>
    <mergeCell ref="C21:C24"/>
    <mergeCell ref="D21:D24"/>
    <mergeCell ref="E21:F21"/>
    <mergeCell ref="C10:F10"/>
    <mergeCell ref="C11:C12"/>
    <mergeCell ref="D11:D16"/>
    <mergeCell ref="E23:F23"/>
    <mergeCell ref="C26:C30"/>
    <mergeCell ref="H11:H15"/>
    <mergeCell ref="C13:C16"/>
    <mergeCell ref="E13:F13"/>
    <mergeCell ref="E14:F14"/>
    <mergeCell ref="E22:F22"/>
    <mergeCell ref="D26:D30"/>
    <mergeCell ref="E29:F29"/>
    <mergeCell ref="E30:F30"/>
    <mergeCell ref="E33:F33"/>
    <mergeCell ref="E34:F34"/>
    <mergeCell ref="C35:C39"/>
    <mergeCell ref="D35:D39"/>
    <mergeCell ref="E35:F35"/>
    <mergeCell ref="E36:F36"/>
    <mergeCell ref="E37:F37"/>
    <mergeCell ref="E38:F38"/>
    <mergeCell ref="E39:F39"/>
    <mergeCell ref="C41:F41"/>
    <mergeCell ref="C42:F42"/>
    <mergeCell ref="E43:F43"/>
    <mergeCell ref="E44:F44"/>
    <mergeCell ref="E45:F45"/>
  </mergeCells>
  <dataValidations count="1">
    <dataValidation type="list" allowBlank="1" showInputMessage="1" showErrorMessage="1" sqref="E57">
      <formula1>#REF!</formula1>
    </dataValidation>
  </dataValidations>
  <pageMargins left="0.25" right="0.25" top="0.17" bottom="0.17" header="0.17" footer="0.17"/>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85"/>
  <sheetViews>
    <sheetView topLeftCell="A226" zoomScale="60" zoomScaleNormal="60" zoomScalePageLayoutView="80" workbookViewId="0">
      <selection activeCell="L12" sqref="L12"/>
    </sheetView>
  </sheetViews>
  <sheetFormatPr defaultColWidth="8.54296875" defaultRowHeight="14.5" x14ac:dyDescent="0.35"/>
  <cols>
    <col min="1" max="1" width="2.1796875" customWidth="1"/>
    <col min="2" max="2" width="2.453125" customWidth="1"/>
    <col min="3" max="3" width="22.453125" style="10" customWidth="1"/>
    <col min="4" max="4" width="15.453125" customWidth="1"/>
    <col min="5" max="5" width="20.54296875" customWidth="1"/>
    <col min="6" max="6" width="18.54296875" customWidth="1"/>
    <col min="7" max="7" width="12.54296875" customWidth="1"/>
    <col min="8" max="8" width="81.81640625" customWidth="1"/>
    <col min="9" max="9" width="15.453125" customWidth="1"/>
    <col min="10" max="10" width="2.54296875" customWidth="1"/>
    <col min="11" max="11" width="2" customWidth="1"/>
    <col min="12" max="12" width="40.54296875" customWidth="1"/>
  </cols>
  <sheetData>
    <row r="1" spans="1:52" ht="15" thickBot="1" x14ac:dyDescent="0.4">
      <c r="A1" s="17"/>
      <c r="B1" s="17"/>
      <c r="C1" s="16"/>
      <c r="D1" s="17"/>
      <c r="E1" s="17"/>
      <c r="F1" s="17"/>
      <c r="G1" s="17"/>
      <c r="H1" s="25"/>
      <c r="I1" s="25"/>
      <c r="J1" s="17"/>
      <c r="K1" s="17"/>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row>
    <row r="2" spans="1:52" ht="15" thickBot="1" x14ac:dyDescent="0.4">
      <c r="A2" s="17"/>
      <c r="B2" s="35"/>
      <c r="C2" s="36"/>
      <c r="D2" s="37"/>
      <c r="E2" s="37"/>
      <c r="F2" s="37"/>
      <c r="G2" s="37"/>
      <c r="H2" s="409"/>
      <c r="I2" s="409"/>
      <c r="J2" s="38"/>
      <c r="K2" s="17"/>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row>
    <row r="3" spans="1:52" ht="20.5" thickBot="1" x14ac:dyDescent="0.45">
      <c r="A3" s="17"/>
      <c r="B3" s="100"/>
      <c r="C3" s="720" t="s">
        <v>261</v>
      </c>
      <c r="D3" s="721"/>
      <c r="E3" s="721"/>
      <c r="F3" s="721"/>
      <c r="G3" s="721"/>
      <c r="H3" s="721"/>
      <c r="I3" s="722"/>
      <c r="J3" s="86"/>
      <c r="K3" s="17"/>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row>
    <row r="4" spans="1:52" ht="15" customHeight="1" x14ac:dyDescent="0.35">
      <c r="A4" s="17"/>
      <c r="B4" s="39"/>
      <c r="C4" s="938" t="s">
        <v>223</v>
      </c>
      <c r="D4" s="938"/>
      <c r="E4" s="938"/>
      <c r="F4" s="938"/>
      <c r="G4" s="938"/>
      <c r="H4" s="938"/>
      <c r="I4" s="938"/>
      <c r="J4" s="40"/>
      <c r="K4" s="17"/>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row>
    <row r="5" spans="1:52" ht="15" customHeight="1" x14ac:dyDescent="0.35">
      <c r="A5" s="17"/>
      <c r="B5" s="39"/>
      <c r="C5" s="215"/>
      <c r="D5" s="215"/>
      <c r="E5" s="215"/>
      <c r="F5" s="215"/>
      <c r="G5" s="215"/>
      <c r="H5" s="215"/>
      <c r="I5" s="215"/>
      <c r="J5" s="40"/>
      <c r="K5" s="17"/>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row>
    <row r="6" spans="1:52" x14ac:dyDescent="0.35">
      <c r="A6" s="17"/>
      <c r="B6" s="39"/>
      <c r="C6" s="215"/>
      <c r="D6" s="215"/>
      <c r="E6" s="215"/>
      <c r="F6" s="215"/>
      <c r="G6" s="215"/>
      <c r="H6" s="215"/>
      <c r="I6" s="215"/>
      <c r="J6" s="40"/>
      <c r="K6" s="17"/>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row>
    <row r="7" spans="1:52" ht="15.75" customHeight="1" x14ac:dyDescent="0.35">
      <c r="A7" s="17"/>
      <c r="B7" s="39"/>
      <c r="C7" s="215"/>
      <c r="D7" s="215"/>
      <c r="E7" s="215"/>
      <c r="F7" s="215"/>
      <c r="G7" s="215"/>
      <c r="H7" s="215"/>
      <c r="I7" s="215"/>
      <c r="J7" s="40"/>
      <c r="K7" s="17"/>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row>
    <row r="8" spans="1:52" s="10" customFormat="1" ht="40.4" customHeight="1" thickBot="1" x14ac:dyDescent="0.4">
      <c r="A8" s="17"/>
      <c r="B8" s="44"/>
      <c r="C8" s="47"/>
      <c r="D8" s="897" t="s">
        <v>262</v>
      </c>
      <c r="E8" s="897"/>
      <c r="F8" s="897" t="s">
        <v>266</v>
      </c>
      <c r="G8" s="897"/>
      <c r="H8" s="95" t="s">
        <v>267</v>
      </c>
      <c r="I8" s="95" t="s">
        <v>232</v>
      </c>
      <c r="J8" s="45"/>
      <c r="K8" s="18"/>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row>
    <row r="9" spans="1:52" s="10" customFormat="1" ht="33.65" customHeight="1" thickBot="1" x14ac:dyDescent="0.4">
      <c r="A9" s="17"/>
      <c r="B9" s="44"/>
      <c r="C9" s="94" t="s">
        <v>259</v>
      </c>
      <c r="D9" s="909" t="s">
        <v>1016</v>
      </c>
      <c r="E9" s="910"/>
      <c r="F9" s="909" t="s">
        <v>1017</v>
      </c>
      <c r="G9" s="910"/>
      <c r="H9" s="404" t="s">
        <v>1018</v>
      </c>
      <c r="I9" s="405" t="s">
        <v>20</v>
      </c>
      <c r="J9" s="45"/>
      <c r="K9" s="18"/>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row>
    <row r="10" spans="1:52" s="10" customFormat="1" ht="64.75" customHeight="1" thickBot="1" x14ac:dyDescent="0.4">
      <c r="A10" s="17"/>
      <c r="B10" s="44"/>
      <c r="C10" s="94"/>
      <c r="D10" s="939" t="s">
        <v>1019</v>
      </c>
      <c r="E10" s="940"/>
      <c r="F10" s="909" t="s">
        <v>1020</v>
      </c>
      <c r="G10" s="910"/>
      <c r="H10" s="406" t="s">
        <v>1364</v>
      </c>
      <c r="I10" s="405" t="s">
        <v>20</v>
      </c>
      <c r="J10" s="45"/>
      <c r="K10" s="17"/>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row>
    <row r="11" spans="1:52" s="10" customFormat="1" ht="40.75" customHeight="1" thickBot="1" x14ac:dyDescent="0.4">
      <c r="A11" s="17"/>
      <c r="B11" s="44"/>
      <c r="C11" s="94"/>
      <c r="D11" s="909" t="s">
        <v>1021</v>
      </c>
      <c r="E11" s="941"/>
      <c r="F11" s="944" t="s">
        <v>1022</v>
      </c>
      <c r="G11" s="945"/>
      <c r="H11" s="401" t="s">
        <v>1363</v>
      </c>
      <c r="I11" s="946" t="s">
        <v>20</v>
      </c>
      <c r="J11" s="45"/>
      <c r="K11" s="17"/>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row>
    <row r="12" spans="1:52" s="10" customFormat="1" ht="99" customHeight="1" thickBot="1" x14ac:dyDescent="0.4">
      <c r="A12" s="17"/>
      <c r="B12" s="44"/>
      <c r="C12" s="94"/>
      <c r="D12" s="942"/>
      <c r="E12" s="943"/>
      <c r="F12" s="900" t="s">
        <v>1023</v>
      </c>
      <c r="G12" s="901"/>
      <c r="H12" s="407" t="s">
        <v>1024</v>
      </c>
      <c r="I12" s="947"/>
      <c r="J12" s="45"/>
      <c r="K12" s="17"/>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row>
    <row r="13" spans="1:52" s="10" customFormat="1" ht="15" thickBot="1" x14ac:dyDescent="0.4">
      <c r="A13" s="17"/>
      <c r="B13" s="44"/>
      <c r="C13" s="41"/>
      <c r="D13" s="41"/>
      <c r="E13" s="41"/>
      <c r="F13" s="41"/>
      <c r="G13" s="41"/>
      <c r="H13" s="96" t="s">
        <v>263</v>
      </c>
      <c r="I13" s="411" t="s">
        <v>20</v>
      </c>
      <c r="J13" s="45"/>
      <c r="K13" s="17"/>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row>
    <row r="14" spans="1:52" s="10" customFormat="1" x14ac:dyDescent="0.35">
      <c r="A14" s="17"/>
      <c r="B14" s="44"/>
      <c r="C14" s="41"/>
      <c r="D14" s="41"/>
      <c r="E14" s="41"/>
      <c r="F14" s="41"/>
      <c r="G14" s="41"/>
      <c r="H14" s="79"/>
      <c r="I14" s="41"/>
      <c r="J14" s="45"/>
      <c r="K14" s="17"/>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row>
    <row r="15" spans="1:52" s="10" customFormat="1" ht="15" thickBot="1" x14ac:dyDescent="0.4">
      <c r="A15" s="17"/>
      <c r="B15" s="44"/>
      <c r="C15" s="41"/>
      <c r="D15" s="128" t="s">
        <v>289</v>
      </c>
      <c r="E15" s="412"/>
      <c r="F15" s="41"/>
      <c r="G15" s="41"/>
      <c r="H15" s="97"/>
      <c r="I15" s="41"/>
      <c r="J15" s="45"/>
      <c r="K15" s="17"/>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row>
    <row r="16" spans="1:52" s="10" customFormat="1" ht="13.5" customHeight="1" thickBot="1" x14ac:dyDescent="0.4">
      <c r="A16" s="17"/>
      <c r="B16" s="44"/>
      <c r="C16" s="41"/>
      <c r="D16" s="79" t="s">
        <v>60</v>
      </c>
      <c r="E16" s="886" t="s">
        <v>704</v>
      </c>
      <c r="F16" s="887"/>
      <c r="G16" s="887"/>
      <c r="H16" s="888"/>
      <c r="I16" s="41"/>
      <c r="J16" s="45"/>
      <c r="K16" s="17"/>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row>
    <row r="17" spans="1:52" s="10" customFormat="1" ht="30.75" customHeight="1" thickBot="1" x14ac:dyDescent="0.4">
      <c r="A17" s="17"/>
      <c r="B17" s="44"/>
      <c r="C17" s="41"/>
      <c r="D17" s="79" t="s">
        <v>62</v>
      </c>
      <c r="E17" s="948" t="s">
        <v>705</v>
      </c>
      <c r="F17" s="949"/>
      <c r="G17" s="949"/>
      <c r="H17" s="950"/>
      <c r="I17" s="41"/>
      <c r="J17" s="45"/>
      <c r="K17" s="17"/>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row>
    <row r="18" spans="1:52" s="10" customFormat="1" ht="30.75" customHeight="1" x14ac:dyDescent="0.35">
      <c r="A18" s="17"/>
      <c r="B18" s="44"/>
      <c r="C18" s="41"/>
      <c r="D18" s="79"/>
      <c r="E18" s="79"/>
      <c r="F18" s="79"/>
      <c r="G18" s="79"/>
      <c r="H18" s="79"/>
      <c r="I18" s="41"/>
      <c r="J18" s="45"/>
      <c r="K18" s="17"/>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row>
    <row r="19" spans="1:52" s="10" customFormat="1" ht="30.75" customHeight="1" x14ac:dyDescent="0.35">
      <c r="A19" s="17"/>
      <c r="B19" s="44"/>
      <c r="C19" s="41"/>
      <c r="D19" s="79"/>
      <c r="E19" s="79"/>
      <c r="F19" s="79"/>
      <c r="G19" s="79"/>
      <c r="H19" s="79"/>
      <c r="I19" s="41"/>
      <c r="J19" s="45"/>
      <c r="K19" s="17"/>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row>
    <row r="20" spans="1:52" s="10" customFormat="1" ht="30.75" customHeight="1" thickBot="1" x14ac:dyDescent="0.4">
      <c r="A20" s="17"/>
      <c r="B20" s="39"/>
      <c r="C20" s="41"/>
      <c r="D20" s="897" t="s">
        <v>262</v>
      </c>
      <c r="E20" s="897"/>
      <c r="F20" s="897" t="s">
        <v>266</v>
      </c>
      <c r="G20" s="897"/>
      <c r="H20" s="95" t="s">
        <v>267</v>
      </c>
      <c r="I20" s="95" t="s">
        <v>232</v>
      </c>
      <c r="J20" s="40"/>
      <c r="K20" s="17"/>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row>
    <row r="21" spans="1:52" s="10" customFormat="1" ht="63" customHeight="1" x14ac:dyDescent="0.35">
      <c r="A21" s="16"/>
      <c r="B21" s="44"/>
      <c r="C21" s="94"/>
      <c r="D21" s="909" t="s">
        <v>1025</v>
      </c>
      <c r="E21" s="910"/>
      <c r="F21" s="909" t="s">
        <v>1018</v>
      </c>
      <c r="G21" s="910"/>
      <c r="H21" s="413" t="s">
        <v>1026</v>
      </c>
      <c r="I21" s="946" t="s">
        <v>20</v>
      </c>
      <c r="J21" s="45"/>
      <c r="K21" s="16"/>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row>
    <row r="22" spans="1:52" s="10" customFormat="1" ht="18" customHeight="1" thickBot="1" x14ac:dyDescent="0.4">
      <c r="A22" s="16"/>
      <c r="B22" s="44"/>
      <c r="C22" s="94"/>
      <c r="D22" s="911"/>
      <c r="E22" s="912"/>
      <c r="F22" s="911"/>
      <c r="G22" s="912"/>
      <c r="H22" s="617" t="s">
        <v>1027</v>
      </c>
      <c r="I22" s="951"/>
      <c r="J22" s="45"/>
      <c r="K22" s="16"/>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row>
    <row r="23" spans="1:52" ht="104.15" customHeight="1" thickBot="1" x14ac:dyDescent="0.4">
      <c r="A23" s="16"/>
      <c r="B23" s="44"/>
      <c r="C23" s="94"/>
      <c r="D23" s="898" t="s">
        <v>1028</v>
      </c>
      <c r="E23" s="825"/>
      <c r="F23" s="898" t="s">
        <v>1018</v>
      </c>
      <c r="G23" s="824"/>
      <c r="H23" s="461" t="s">
        <v>1029</v>
      </c>
      <c r="I23" s="415" t="s">
        <v>20</v>
      </c>
      <c r="J23" s="45"/>
      <c r="K23" s="16"/>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row>
    <row r="24" spans="1:52" ht="77.5" customHeight="1" thickBot="1" x14ac:dyDescent="0.4">
      <c r="A24" s="16"/>
      <c r="B24" s="44"/>
      <c r="C24" s="94"/>
      <c r="D24" s="877" t="s">
        <v>1030</v>
      </c>
      <c r="E24" s="879"/>
      <c r="F24" s="877" t="s">
        <v>1018</v>
      </c>
      <c r="G24" s="879"/>
      <c r="H24" s="414" t="s">
        <v>1368</v>
      </c>
      <c r="I24" s="416" t="s">
        <v>20</v>
      </c>
      <c r="J24" s="45"/>
      <c r="K24" s="16"/>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row>
    <row r="25" spans="1:52" ht="48.65" customHeight="1" thickBot="1" x14ac:dyDescent="0.4">
      <c r="A25" s="16"/>
      <c r="B25" s="44"/>
      <c r="C25" s="94"/>
      <c r="D25" s="877" t="s">
        <v>1031</v>
      </c>
      <c r="E25" s="879"/>
      <c r="F25" s="877" t="s">
        <v>1032</v>
      </c>
      <c r="G25" s="879"/>
      <c r="H25" s="417" t="s">
        <v>1369</v>
      </c>
      <c r="I25" s="416" t="s">
        <v>1033</v>
      </c>
      <c r="J25" s="45"/>
      <c r="K25" s="16"/>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row>
    <row r="26" spans="1:52" ht="48" customHeight="1" thickBot="1" x14ac:dyDescent="0.4">
      <c r="A26" s="16"/>
      <c r="B26" s="44"/>
      <c r="C26" s="94"/>
      <c r="D26" s="877" t="s">
        <v>1034</v>
      </c>
      <c r="E26" s="879"/>
      <c r="F26" s="877" t="s">
        <v>1035</v>
      </c>
      <c r="G26" s="879"/>
      <c r="H26" s="417"/>
      <c r="I26" s="416" t="s">
        <v>1036</v>
      </c>
      <c r="J26" s="45"/>
      <c r="K26" s="16"/>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row>
    <row r="27" spans="1:52" ht="18.75" customHeight="1" thickBot="1" x14ac:dyDescent="0.4">
      <c r="A27" s="16"/>
      <c r="B27" s="44"/>
      <c r="C27" s="94"/>
      <c r="D27" s="877" t="s">
        <v>1037</v>
      </c>
      <c r="E27" s="879"/>
      <c r="F27" s="877" t="s">
        <v>1035</v>
      </c>
      <c r="G27" s="879"/>
      <c r="H27" s="417"/>
      <c r="I27" s="416" t="s">
        <v>1036</v>
      </c>
      <c r="J27" s="45"/>
      <c r="K27" s="16"/>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row>
    <row r="28" spans="1:52" ht="15" thickBot="1" x14ac:dyDescent="0.4">
      <c r="A28" s="16"/>
      <c r="B28" s="44"/>
      <c r="C28" s="94"/>
      <c r="D28" s="877" t="s">
        <v>1038</v>
      </c>
      <c r="E28" s="879"/>
      <c r="F28" s="877" t="s">
        <v>1035</v>
      </c>
      <c r="G28" s="879"/>
      <c r="H28" s="417"/>
      <c r="I28" s="416" t="s">
        <v>1036</v>
      </c>
      <c r="J28" s="45"/>
      <c r="K28" s="16"/>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row>
    <row r="29" spans="1:52" ht="76.400000000000006" customHeight="1" thickBot="1" x14ac:dyDescent="0.4">
      <c r="A29" s="16"/>
      <c r="B29" s="44"/>
      <c r="C29" s="94"/>
      <c r="D29" s="898" t="s">
        <v>1039</v>
      </c>
      <c r="E29" s="825"/>
      <c r="F29" s="877" t="s">
        <v>1040</v>
      </c>
      <c r="G29" s="879"/>
      <c r="H29" s="371" t="s">
        <v>1041</v>
      </c>
      <c r="I29" s="418" t="s">
        <v>20</v>
      </c>
      <c r="J29" s="45"/>
      <c r="K29" s="16"/>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row>
    <row r="30" spans="1:52" ht="41.5" customHeight="1" thickBot="1" x14ac:dyDescent="0.4">
      <c r="A30" s="16"/>
      <c r="B30" s="44"/>
      <c r="C30" s="94"/>
      <c r="D30" s="902"/>
      <c r="E30" s="904"/>
      <c r="F30" s="898" t="s">
        <v>1042</v>
      </c>
      <c r="G30" s="824"/>
      <c r="H30" s="419" t="s">
        <v>1043</v>
      </c>
      <c r="I30" s="420" t="s">
        <v>20</v>
      </c>
      <c r="J30" s="45"/>
      <c r="K30" s="16"/>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row>
    <row r="31" spans="1:52" ht="66" customHeight="1" thickBot="1" x14ac:dyDescent="0.4">
      <c r="A31" s="16"/>
      <c r="B31" s="44"/>
      <c r="C31" s="94"/>
      <c r="D31" s="902"/>
      <c r="E31" s="904"/>
      <c r="F31" s="898" t="s">
        <v>1044</v>
      </c>
      <c r="G31" s="825"/>
      <c r="H31" s="421" t="s">
        <v>1045</v>
      </c>
      <c r="I31" s="422" t="s">
        <v>20</v>
      </c>
      <c r="J31" s="45"/>
      <c r="K31" s="16"/>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row>
    <row r="32" spans="1:52" ht="22.75" customHeight="1" thickBot="1" x14ac:dyDescent="0.4">
      <c r="A32" s="16"/>
      <c r="B32" s="44"/>
      <c r="C32" s="94"/>
      <c r="D32" s="905"/>
      <c r="E32" s="906"/>
      <c r="F32" s="877" t="s">
        <v>1046</v>
      </c>
      <c r="G32" s="879"/>
      <c r="H32" s="423" t="s">
        <v>1346</v>
      </c>
      <c r="I32" s="416" t="s">
        <v>20</v>
      </c>
      <c r="J32" s="45"/>
      <c r="K32" s="16"/>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row>
    <row r="33" spans="1:52" ht="60.65" customHeight="1" x14ac:dyDescent="0.35">
      <c r="A33" s="16"/>
      <c r="B33" s="44"/>
      <c r="C33" s="94"/>
      <c r="D33" s="898" t="s">
        <v>1047</v>
      </c>
      <c r="E33" s="825"/>
      <c r="F33" s="898" t="s">
        <v>1048</v>
      </c>
      <c r="G33" s="825"/>
      <c r="H33" s="424" t="s">
        <v>1049</v>
      </c>
      <c r="I33" s="923" t="s">
        <v>20</v>
      </c>
      <c r="J33" s="45"/>
      <c r="K33" s="16"/>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row>
    <row r="34" spans="1:52" ht="46.4" customHeight="1" thickBot="1" x14ac:dyDescent="0.4">
      <c r="A34" s="16"/>
      <c r="B34" s="44"/>
      <c r="C34" s="94"/>
      <c r="D34" s="902"/>
      <c r="E34" s="904"/>
      <c r="F34" s="902"/>
      <c r="G34" s="904"/>
      <c r="H34" s="425" t="s">
        <v>1050</v>
      </c>
      <c r="I34" s="930"/>
      <c r="J34" s="45"/>
      <c r="K34" s="16"/>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row>
    <row r="35" spans="1:52" ht="37.4" customHeight="1" x14ac:dyDescent="0.35">
      <c r="A35" s="16"/>
      <c r="B35" s="44"/>
      <c r="C35" s="94"/>
      <c r="D35" s="898" t="s">
        <v>1051</v>
      </c>
      <c r="E35" s="825"/>
      <c r="F35" s="898" t="s">
        <v>1312</v>
      </c>
      <c r="G35" s="824"/>
      <c r="H35" s="424" t="s">
        <v>1052</v>
      </c>
      <c r="I35" s="931" t="s">
        <v>1053</v>
      </c>
      <c r="J35" s="45"/>
      <c r="K35" s="16"/>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row>
    <row r="36" spans="1:52" ht="44.5" customHeight="1" x14ac:dyDescent="0.35">
      <c r="A36" s="16"/>
      <c r="B36" s="44"/>
      <c r="C36" s="94"/>
      <c r="D36" s="902"/>
      <c r="E36" s="904"/>
      <c r="F36" s="902"/>
      <c r="G36" s="903"/>
      <c r="H36" s="421" t="s">
        <v>1378</v>
      </c>
      <c r="I36" s="932"/>
      <c r="J36" s="45"/>
      <c r="K36" s="16"/>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row>
    <row r="37" spans="1:52" ht="93.65" customHeight="1" x14ac:dyDescent="0.35">
      <c r="A37" s="16"/>
      <c r="B37" s="44"/>
      <c r="C37" s="94"/>
      <c r="D37" s="902"/>
      <c r="E37" s="904"/>
      <c r="F37" s="902"/>
      <c r="G37" s="903"/>
      <c r="H37" s="421" t="s">
        <v>1311</v>
      </c>
      <c r="I37" s="932"/>
      <c r="J37" s="45"/>
      <c r="K37" s="16"/>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row>
    <row r="38" spans="1:52" ht="175.4" customHeight="1" x14ac:dyDescent="0.35">
      <c r="A38" s="16"/>
      <c r="B38" s="44"/>
      <c r="C38" s="94"/>
      <c r="D38" s="902"/>
      <c r="E38" s="904"/>
      <c r="F38" s="902"/>
      <c r="G38" s="903"/>
      <c r="H38" s="709" t="s">
        <v>1345</v>
      </c>
      <c r="I38" s="932"/>
      <c r="J38" s="45"/>
      <c r="K38" s="16"/>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row>
    <row r="39" spans="1:52" ht="86.5" customHeight="1" thickBot="1" x14ac:dyDescent="0.4">
      <c r="A39" s="16"/>
      <c r="B39" s="44"/>
      <c r="C39" s="94"/>
      <c r="D39" s="905"/>
      <c r="E39" s="906"/>
      <c r="F39" s="905"/>
      <c r="G39" s="933"/>
      <c r="H39" s="708" t="s">
        <v>1347</v>
      </c>
      <c r="I39" s="934"/>
      <c r="J39" s="45"/>
      <c r="K39" s="16"/>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row>
    <row r="40" spans="1:52" ht="72.650000000000006" customHeight="1" x14ac:dyDescent="0.35">
      <c r="A40" s="16"/>
      <c r="B40" s="44"/>
      <c r="C40" s="94"/>
      <c r="D40" s="898" t="s">
        <v>1054</v>
      </c>
      <c r="E40" s="825"/>
      <c r="F40" s="898" t="s">
        <v>1055</v>
      </c>
      <c r="G40" s="824"/>
      <c r="H40" s="384" t="s">
        <v>1056</v>
      </c>
      <c r="I40" s="415" t="s">
        <v>1053</v>
      </c>
      <c r="J40" s="45"/>
      <c r="K40" s="16"/>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row>
    <row r="41" spans="1:52" ht="70" x14ac:dyDescent="0.35">
      <c r="A41" s="16"/>
      <c r="B41" s="44"/>
      <c r="C41" s="94"/>
      <c r="D41" s="902"/>
      <c r="E41" s="904"/>
      <c r="F41" s="902"/>
      <c r="G41" s="903"/>
      <c r="H41" s="427" t="s">
        <v>1057</v>
      </c>
      <c r="I41" s="428"/>
      <c r="J41" s="45"/>
      <c r="K41" s="16"/>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52" ht="53.15" customHeight="1" x14ac:dyDescent="0.35">
      <c r="A42" s="16"/>
      <c r="B42" s="44"/>
      <c r="C42" s="94"/>
      <c r="D42" s="902"/>
      <c r="E42" s="904"/>
      <c r="F42" s="429"/>
      <c r="G42" s="430"/>
      <c r="H42" s="431" t="s">
        <v>1058</v>
      </c>
      <c r="I42" s="428"/>
      <c r="J42" s="45"/>
      <c r="K42" s="16"/>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row>
    <row r="43" spans="1:52" ht="42.65" customHeight="1" thickBot="1" x14ac:dyDescent="0.4">
      <c r="A43" s="16"/>
      <c r="B43" s="44"/>
      <c r="C43" s="94"/>
      <c r="D43" s="902"/>
      <c r="E43" s="904"/>
      <c r="F43" s="429"/>
      <c r="G43" s="430"/>
      <c r="H43" s="431" t="s">
        <v>1059</v>
      </c>
      <c r="I43" s="428"/>
      <c r="J43" s="45"/>
      <c r="K43" s="16"/>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row>
    <row r="44" spans="1:52" s="10" customFormat="1" ht="68.150000000000006" customHeight="1" x14ac:dyDescent="0.35">
      <c r="A44" s="16"/>
      <c r="B44" s="44"/>
      <c r="C44" s="94"/>
      <c r="D44" s="898" t="s">
        <v>1060</v>
      </c>
      <c r="E44" s="825"/>
      <c r="F44" s="898" t="s">
        <v>1061</v>
      </c>
      <c r="G44" s="825"/>
      <c r="H44" s="423" t="s">
        <v>1062</v>
      </c>
      <c r="I44" s="930"/>
      <c r="J44" s="45"/>
      <c r="K44" s="16"/>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row>
    <row r="45" spans="1:52" s="10" customFormat="1" ht="39" customHeight="1" x14ac:dyDescent="0.35">
      <c r="A45" s="16"/>
      <c r="B45" s="44"/>
      <c r="C45" s="94"/>
      <c r="D45" s="902"/>
      <c r="E45" s="904"/>
      <c r="F45" s="902"/>
      <c r="G45" s="904"/>
      <c r="H45" s="431" t="s">
        <v>1063</v>
      </c>
      <c r="I45" s="930"/>
      <c r="J45" s="45"/>
      <c r="K45" s="16"/>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row>
    <row r="46" spans="1:52" s="10" customFormat="1" ht="81" customHeight="1" thickBot="1" x14ac:dyDescent="0.4">
      <c r="A46" s="16"/>
      <c r="B46" s="44"/>
      <c r="C46" s="94"/>
      <c r="D46" s="905"/>
      <c r="E46" s="906"/>
      <c r="F46" s="905"/>
      <c r="G46" s="906"/>
      <c r="H46" s="426" t="s">
        <v>1064</v>
      </c>
      <c r="I46" s="930"/>
      <c r="J46" s="45"/>
      <c r="K46" s="16"/>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row>
    <row r="47" spans="1:52" s="10" customFormat="1" ht="33" customHeight="1" thickBot="1" x14ac:dyDescent="0.4">
      <c r="A47" s="16"/>
      <c r="B47" s="44"/>
      <c r="C47" s="94"/>
      <c r="D47" s="877" t="s">
        <v>1065</v>
      </c>
      <c r="E47" s="879"/>
      <c r="F47" s="877" t="s">
        <v>1066</v>
      </c>
      <c r="G47" s="879"/>
      <c r="H47" s="404" t="s">
        <v>1067</v>
      </c>
      <c r="I47" s="924"/>
      <c r="J47" s="45"/>
      <c r="K47" s="16"/>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row>
    <row r="48" spans="1:52" s="10" customFormat="1" ht="36.65" customHeight="1" thickBot="1" x14ac:dyDescent="0.4">
      <c r="A48" s="16"/>
      <c r="B48" s="44"/>
      <c r="C48" s="94"/>
      <c r="D48" s="877" t="s">
        <v>1068</v>
      </c>
      <c r="E48" s="879"/>
      <c r="F48" s="877"/>
      <c r="G48" s="879"/>
      <c r="H48" s="407" t="s">
        <v>1069</v>
      </c>
      <c r="I48" s="415" t="s">
        <v>1036</v>
      </c>
      <c r="J48" s="45"/>
      <c r="K48" s="16"/>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row>
    <row r="49" spans="1:52" ht="36.65" customHeight="1" thickBot="1" x14ac:dyDescent="0.4">
      <c r="A49" s="16"/>
      <c r="B49" s="44"/>
      <c r="C49" s="94"/>
      <c r="D49" s="877" t="s">
        <v>1070</v>
      </c>
      <c r="E49" s="879"/>
      <c r="F49" s="877"/>
      <c r="G49" s="879"/>
      <c r="H49" s="432"/>
      <c r="I49" s="415" t="s">
        <v>1036</v>
      </c>
      <c r="J49" s="45"/>
      <c r="K49" s="16"/>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row>
    <row r="50" spans="1:52" ht="33.65" customHeight="1" x14ac:dyDescent="0.35">
      <c r="A50" s="16"/>
      <c r="B50" s="44"/>
      <c r="C50" s="94"/>
      <c r="D50" s="898" t="s">
        <v>1071</v>
      </c>
      <c r="E50" s="825"/>
      <c r="F50" s="898" t="s">
        <v>1072</v>
      </c>
      <c r="G50" s="824"/>
      <c r="H50" s="371" t="s">
        <v>1073</v>
      </c>
      <c r="I50" s="923" t="s">
        <v>1053</v>
      </c>
      <c r="J50" s="45"/>
      <c r="K50" s="16"/>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row>
    <row r="51" spans="1:52" ht="32.5" customHeight="1" x14ac:dyDescent="0.35">
      <c r="A51" s="16"/>
      <c r="B51" s="44"/>
      <c r="C51" s="94"/>
      <c r="D51" s="902"/>
      <c r="E51" s="904"/>
      <c r="F51" s="902"/>
      <c r="G51" s="903"/>
      <c r="H51" s="427" t="s">
        <v>1074</v>
      </c>
      <c r="I51" s="930"/>
      <c r="J51" s="45"/>
      <c r="K51" s="16"/>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row>
    <row r="52" spans="1:52" ht="38.15" customHeight="1" thickBot="1" x14ac:dyDescent="0.4">
      <c r="A52" s="16"/>
      <c r="B52" s="44"/>
      <c r="C52" s="94"/>
      <c r="D52" s="902"/>
      <c r="E52" s="904"/>
      <c r="F52" s="902"/>
      <c r="G52" s="903"/>
      <c r="H52" s="433" t="s">
        <v>1075</v>
      </c>
      <c r="I52" s="930"/>
      <c r="J52" s="45"/>
      <c r="K52" s="16"/>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row>
    <row r="53" spans="1:52" ht="121.4" customHeight="1" x14ac:dyDescent="0.35">
      <c r="A53" s="16"/>
      <c r="B53" s="44"/>
      <c r="C53" s="94"/>
      <c r="D53" s="898" t="s">
        <v>1076</v>
      </c>
      <c r="E53" s="825"/>
      <c r="F53" s="898" t="s">
        <v>1077</v>
      </c>
      <c r="G53" s="824"/>
      <c r="H53" s="434" t="s">
        <v>1078</v>
      </c>
      <c r="I53" s="931" t="s">
        <v>20</v>
      </c>
      <c r="J53" s="45"/>
      <c r="K53" s="16"/>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row>
    <row r="54" spans="1:52" ht="70.400000000000006" customHeight="1" x14ac:dyDescent="0.35">
      <c r="A54" s="16"/>
      <c r="B54" s="44"/>
      <c r="C54" s="94"/>
      <c r="D54" s="902"/>
      <c r="E54" s="904"/>
      <c r="F54" s="902"/>
      <c r="G54" s="903"/>
      <c r="H54" s="435" t="s">
        <v>1079</v>
      </c>
      <c r="I54" s="932"/>
      <c r="J54" s="45"/>
      <c r="K54" s="16"/>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row>
    <row r="55" spans="1:52" ht="69" customHeight="1" x14ac:dyDescent="0.35">
      <c r="A55" s="16"/>
      <c r="B55" s="44"/>
      <c r="C55" s="94"/>
      <c r="D55" s="902"/>
      <c r="E55" s="904"/>
      <c r="F55" s="902"/>
      <c r="G55" s="903"/>
      <c r="H55" s="425" t="s">
        <v>1080</v>
      </c>
      <c r="I55" s="932"/>
      <c r="J55" s="45"/>
      <c r="K55" s="16"/>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row>
    <row r="56" spans="1:52" ht="90.65" customHeight="1" thickBot="1" x14ac:dyDescent="0.4">
      <c r="A56" s="16"/>
      <c r="B56" s="44"/>
      <c r="C56" s="94"/>
      <c r="D56" s="905"/>
      <c r="E56" s="906"/>
      <c r="F56" s="905"/>
      <c r="G56" s="933"/>
      <c r="H56" s="426" t="s">
        <v>1081</v>
      </c>
      <c r="I56" s="934"/>
      <c r="J56" s="45"/>
      <c r="K56" s="16"/>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row>
    <row r="57" spans="1:52" ht="159" customHeight="1" x14ac:dyDescent="0.35">
      <c r="A57" s="16"/>
      <c r="B57" s="44"/>
      <c r="C57" s="94"/>
      <c r="D57" s="898" t="s">
        <v>1082</v>
      </c>
      <c r="E57" s="824"/>
      <c r="F57" s="898" t="s">
        <v>1083</v>
      </c>
      <c r="G57" s="825"/>
      <c r="H57" s="423" t="s">
        <v>1084</v>
      </c>
      <c r="I57" s="436" t="s">
        <v>20</v>
      </c>
      <c r="J57" s="45"/>
      <c r="K57" s="16"/>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row>
    <row r="58" spans="1:52" ht="86.15" customHeight="1" x14ac:dyDescent="0.35">
      <c r="A58" s="16"/>
      <c r="B58" s="44"/>
      <c r="C58" s="94"/>
      <c r="D58" s="902"/>
      <c r="E58" s="903"/>
      <c r="F58" s="902"/>
      <c r="G58" s="904"/>
      <c r="H58" s="437" t="s">
        <v>1085</v>
      </c>
      <c r="I58" s="438"/>
      <c r="J58" s="45"/>
      <c r="K58" s="16"/>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row>
    <row r="59" spans="1:52" ht="163.4" customHeight="1" x14ac:dyDescent="0.35">
      <c r="A59" s="16"/>
      <c r="B59" s="44"/>
      <c r="C59" s="94"/>
      <c r="D59" s="902"/>
      <c r="E59" s="903"/>
      <c r="F59" s="902"/>
      <c r="G59" s="904"/>
      <c r="H59" s="437" t="s">
        <v>1086</v>
      </c>
      <c r="I59" s="935"/>
      <c r="J59" s="45"/>
      <c r="K59" s="16"/>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row>
    <row r="60" spans="1:52" ht="93.65" customHeight="1" thickBot="1" x14ac:dyDescent="0.4">
      <c r="A60" s="16"/>
      <c r="B60" s="44"/>
      <c r="C60" s="94"/>
      <c r="D60" s="902"/>
      <c r="E60" s="903"/>
      <c r="F60" s="902"/>
      <c r="G60" s="904"/>
      <c r="H60" s="439" t="s">
        <v>1087</v>
      </c>
      <c r="I60" s="935"/>
      <c r="J60" s="45"/>
      <c r="K60" s="16"/>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row>
    <row r="61" spans="1:52" ht="98" x14ac:dyDescent="0.35">
      <c r="A61" s="16"/>
      <c r="B61" s="44"/>
      <c r="C61" s="94"/>
      <c r="D61" s="902"/>
      <c r="E61" s="903"/>
      <c r="F61" s="440"/>
      <c r="G61" s="441"/>
      <c r="H61" s="442" t="s">
        <v>1088</v>
      </c>
      <c r="I61" s="438"/>
      <c r="J61" s="45"/>
      <c r="K61" s="16"/>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row>
    <row r="62" spans="1:52" ht="90" customHeight="1" x14ac:dyDescent="0.35">
      <c r="A62" s="16"/>
      <c r="B62" s="44"/>
      <c r="C62" s="94"/>
      <c r="D62" s="902"/>
      <c r="E62" s="903"/>
      <c r="F62" s="440"/>
      <c r="G62" s="441"/>
      <c r="H62" s="442" t="s">
        <v>1089</v>
      </c>
      <c r="I62" s="438"/>
      <c r="J62" s="45"/>
      <c r="K62" s="16"/>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row>
    <row r="63" spans="1:52" ht="100.4" customHeight="1" thickBot="1" x14ac:dyDescent="0.4">
      <c r="A63" s="16"/>
      <c r="B63" s="44"/>
      <c r="C63" s="94"/>
      <c r="D63" s="902"/>
      <c r="E63" s="903"/>
      <c r="F63" s="443"/>
      <c r="G63" s="444"/>
      <c r="H63" s="439" t="s">
        <v>1385</v>
      </c>
      <c r="I63" s="445"/>
      <c r="J63" s="45"/>
      <c r="K63" s="16"/>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row>
    <row r="64" spans="1:52" ht="107.15" customHeight="1" x14ac:dyDescent="0.35">
      <c r="A64" s="16"/>
      <c r="B64" s="44"/>
      <c r="C64" s="94"/>
      <c r="D64" s="902"/>
      <c r="E64" s="904"/>
      <c r="F64" s="898" t="s">
        <v>1090</v>
      </c>
      <c r="G64" s="824"/>
      <c r="H64" s="371" t="s">
        <v>1091</v>
      </c>
      <c r="I64" s="446" t="s">
        <v>20</v>
      </c>
      <c r="J64" s="45"/>
      <c r="K64" s="16"/>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row>
    <row r="65" spans="1:52" ht="81.650000000000006" customHeight="1" x14ac:dyDescent="0.35">
      <c r="A65" s="16"/>
      <c r="B65" s="44"/>
      <c r="C65" s="94"/>
      <c r="D65" s="902"/>
      <c r="E65" s="904"/>
      <c r="F65" s="902"/>
      <c r="G65" s="903"/>
      <c r="H65" s="427" t="s">
        <v>1092</v>
      </c>
      <c r="I65" s="447"/>
      <c r="J65" s="45"/>
      <c r="K65" s="16"/>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row>
    <row r="66" spans="1:52" ht="101.15" customHeight="1" x14ac:dyDescent="0.35">
      <c r="A66" s="16"/>
      <c r="B66" s="44"/>
      <c r="C66" s="94"/>
      <c r="D66" s="902"/>
      <c r="E66" s="904"/>
      <c r="F66" s="902"/>
      <c r="G66" s="903"/>
      <c r="H66" s="427" t="s">
        <v>1093</v>
      </c>
      <c r="I66" s="447"/>
      <c r="J66" s="45"/>
      <c r="K66" s="16"/>
    </row>
    <row r="67" spans="1:52" ht="85.4" customHeight="1" x14ac:dyDescent="0.35">
      <c r="A67" s="16"/>
      <c r="B67" s="44"/>
      <c r="C67" s="94"/>
      <c r="D67" s="902"/>
      <c r="E67" s="904"/>
      <c r="F67" s="902"/>
      <c r="G67" s="903"/>
      <c r="H67" s="448" t="s">
        <v>1094</v>
      </c>
      <c r="I67" s="447" t="s">
        <v>1095</v>
      </c>
      <c r="J67" s="45"/>
      <c r="K67" s="16"/>
    </row>
    <row r="68" spans="1:52" ht="77.150000000000006" customHeight="1" x14ac:dyDescent="0.35">
      <c r="A68" s="16"/>
      <c r="B68" s="44"/>
      <c r="C68" s="94"/>
      <c r="D68" s="902"/>
      <c r="E68" s="904"/>
      <c r="F68" s="902"/>
      <c r="G68" s="903"/>
      <c r="H68" s="448" t="s">
        <v>1096</v>
      </c>
      <c r="I68" s="936"/>
      <c r="J68" s="45"/>
      <c r="K68" s="16"/>
    </row>
    <row r="69" spans="1:52" ht="98.15" customHeight="1" x14ac:dyDescent="0.35">
      <c r="A69" s="16"/>
      <c r="B69" s="44"/>
      <c r="C69" s="94"/>
      <c r="D69" s="440"/>
      <c r="E69" s="441"/>
      <c r="F69" s="440"/>
      <c r="G69" s="449"/>
      <c r="H69" s="448" t="s">
        <v>1097</v>
      </c>
      <c r="I69" s="936"/>
      <c r="J69" s="45"/>
      <c r="K69" s="16"/>
    </row>
    <row r="70" spans="1:52" ht="80.5" customHeight="1" x14ac:dyDescent="0.35">
      <c r="A70" s="16"/>
      <c r="B70" s="44"/>
      <c r="C70" s="94"/>
      <c r="D70" s="440"/>
      <c r="E70" s="441"/>
      <c r="F70" s="440"/>
      <c r="G70" s="449"/>
      <c r="H70" s="448" t="s">
        <v>1098</v>
      </c>
      <c r="I70" s="936"/>
      <c r="J70" s="45"/>
      <c r="K70" s="16"/>
    </row>
    <row r="71" spans="1:52" ht="41.5" customHeight="1" thickBot="1" x14ac:dyDescent="0.4">
      <c r="A71" s="16"/>
      <c r="B71" s="44"/>
      <c r="C71" s="94"/>
      <c r="D71" s="440"/>
      <c r="E71" s="441"/>
      <c r="F71" s="443"/>
      <c r="G71" s="444"/>
      <c r="H71" s="450" t="s">
        <v>1099</v>
      </c>
      <c r="I71" s="937"/>
      <c r="J71" s="45"/>
      <c r="K71" s="16"/>
    </row>
    <row r="72" spans="1:52" ht="113.15" customHeight="1" x14ac:dyDescent="0.35">
      <c r="A72" s="16"/>
      <c r="B72" s="44"/>
      <c r="C72" s="94"/>
      <c r="D72" s="440"/>
      <c r="E72" s="441"/>
      <c r="F72" s="898" t="s">
        <v>1100</v>
      </c>
      <c r="G72" s="824"/>
      <c r="H72" s="451" t="s">
        <v>1101</v>
      </c>
      <c r="I72" s="447" t="s">
        <v>20</v>
      </c>
      <c r="J72" s="45"/>
      <c r="K72" s="16"/>
    </row>
    <row r="73" spans="1:52" ht="154" x14ac:dyDescent="0.35">
      <c r="A73" s="16"/>
      <c r="B73" s="44"/>
      <c r="C73" s="94"/>
      <c r="D73" s="440"/>
      <c r="E73" s="441"/>
      <c r="F73" s="902"/>
      <c r="G73" s="903"/>
      <c r="H73" s="448" t="s">
        <v>1102</v>
      </c>
      <c r="I73" s="447"/>
      <c r="J73" s="45"/>
      <c r="K73" s="16"/>
    </row>
    <row r="74" spans="1:52" ht="93" customHeight="1" x14ac:dyDescent="0.35">
      <c r="A74" s="16"/>
      <c r="B74" s="44"/>
      <c r="C74" s="94"/>
      <c r="D74" s="440"/>
      <c r="E74" s="441"/>
      <c r="F74" s="902"/>
      <c r="G74" s="903"/>
      <c r="H74" s="448" t="s">
        <v>1103</v>
      </c>
      <c r="I74" s="447"/>
      <c r="J74" s="45"/>
      <c r="K74" s="16"/>
    </row>
    <row r="75" spans="1:52" ht="67.400000000000006" customHeight="1" thickBot="1" x14ac:dyDescent="0.4">
      <c r="A75" s="16"/>
      <c r="B75" s="44"/>
      <c r="C75" s="94"/>
      <c r="D75" s="440"/>
      <c r="E75" s="441"/>
      <c r="F75" s="905"/>
      <c r="G75" s="933"/>
      <c r="H75" s="450" t="s">
        <v>1104</v>
      </c>
      <c r="I75" s="445"/>
      <c r="J75" s="45"/>
      <c r="K75" s="16"/>
    </row>
    <row r="76" spans="1:52" ht="53.15" customHeight="1" x14ac:dyDescent="0.35">
      <c r="A76" s="16"/>
      <c r="B76" s="44"/>
      <c r="C76" s="94"/>
      <c r="D76" s="440"/>
      <c r="E76" s="441"/>
      <c r="F76" s="898" t="s">
        <v>1105</v>
      </c>
      <c r="G76" s="825"/>
      <c r="H76" s="451" t="s">
        <v>1106</v>
      </c>
      <c r="I76" s="447" t="s">
        <v>20</v>
      </c>
      <c r="J76" s="45"/>
      <c r="K76" s="16"/>
    </row>
    <row r="77" spans="1:52" ht="106.4" customHeight="1" x14ac:dyDescent="0.35">
      <c r="A77" s="16"/>
      <c r="B77" s="44"/>
      <c r="C77" s="94"/>
      <c r="D77" s="440"/>
      <c r="E77" s="441"/>
      <c r="F77" s="902"/>
      <c r="G77" s="904"/>
      <c r="H77" s="448" t="s">
        <v>1107</v>
      </c>
      <c r="I77" s="447"/>
      <c r="J77" s="45"/>
      <c r="K77" s="16"/>
    </row>
    <row r="78" spans="1:52" ht="42" customHeight="1" x14ac:dyDescent="0.35">
      <c r="A78" s="16"/>
      <c r="B78" s="44"/>
      <c r="C78" s="94"/>
      <c r="D78" s="440"/>
      <c r="E78" s="441"/>
      <c r="F78" s="902"/>
      <c r="G78" s="904"/>
      <c r="H78" s="427" t="s">
        <v>1108</v>
      </c>
      <c r="I78" s="447"/>
      <c r="J78" s="45"/>
      <c r="K78" s="16"/>
    </row>
    <row r="79" spans="1:52" ht="39" customHeight="1" thickBot="1" x14ac:dyDescent="0.4">
      <c r="A79" s="16"/>
      <c r="B79" s="44"/>
      <c r="C79" s="94"/>
      <c r="D79" s="440"/>
      <c r="E79" s="441"/>
      <c r="F79" s="905"/>
      <c r="G79" s="906"/>
      <c r="H79" s="452" t="s">
        <v>1109</v>
      </c>
      <c r="I79" s="447"/>
      <c r="J79" s="45"/>
      <c r="K79" s="16"/>
    </row>
    <row r="80" spans="1:52" ht="50.15" customHeight="1" x14ac:dyDescent="0.35">
      <c r="A80" s="16"/>
      <c r="B80" s="44"/>
      <c r="C80" s="94"/>
      <c r="D80" s="907" t="s">
        <v>1110</v>
      </c>
      <c r="E80" s="908"/>
      <c r="F80" s="898" t="s">
        <v>1111</v>
      </c>
      <c r="G80" s="825"/>
      <c r="H80" s="371" t="s">
        <v>1112</v>
      </c>
      <c r="I80" s="923" t="s">
        <v>20</v>
      </c>
      <c r="J80" s="45"/>
      <c r="K80" s="16"/>
    </row>
    <row r="81" spans="1:11" ht="52.4" customHeight="1" thickBot="1" x14ac:dyDescent="0.4">
      <c r="A81" s="16"/>
      <c r="B81" s="44"/>
      <c r="C81" s="94"/>
      <c r="D81" s="918"/>
      <c r="E81" s="920"/>
      <c r="F81" s="905"/>
      <c r="G81" s="906"/>
      <c r="H81" s="452" t="s">
        <v>1113</v>
      </c>
      <c r="I81" s="924"/>
      <c r="J81" s="45"/>
      <c r="K81" s="16"/>
    </row>
    <row r="82" spans="1:11" ht="78.650000000000006" customHeight="1" x14ac:dyDescent="0.35">
      <c r="A82" s="16"/>
      <c r="B82" s="44"/>
      <c r="C82" s="94"/>
      <c r="D82" s="898" t="s">
        <v>1114</v>
      </c>
      <c r="E82" s="825"/>
      <c r="F82" s="898" t="s">
        <v>1115</v>
      </c>
      <c r="G82" s="824"/>
      <c r="H82" s="371" t="s">
        <v>1116</v>
      </c>
      <c r="I82" s="931" t="s">
        <v>20</v>
      </c>
      <c r="J82" s="45"/>
      <c r="K82" s="16"/>
    </row>
    <row r="83" spans="1:11" ht="110.5" customHeight="1" x14ac:dyDescent="0.35">
      <c r="A83" s="16"/>
      <c r="B83" s="44"/>
      <c r="C83" s="94"/>
      <c r="D83" s="902"/>
      <c r="E83" s="904"/>
      <c r="F83" s="902"/>
      <c r="G83" s="903"/>
      <c r="H83" s="427" t="s">
        <v>1117</v>
      </c>
      <c r="I83" s="932"/>
      <c r="J83" s="45"/>
      <c r="K83" s="16"/>
    </row>
    <row r="84" spans="1:11" ht="81" customHeight="1" x14ac:dyDescent="0.35">
      <c r="A84" s="16"/>
      <c r="B84" s="44"/>
      <c r="C84" s="94"/>
      <c r="D84" s="902"/>
      <c r="E84" s="904"/>
      <c r="F84" s="902"/>
      <c r="G84" s="903"/>
      <c r="H84" s="427" t="s">
        <v>1388</v>
      </c>
      <c r="I84" s="932"/>
      <c r="J84" s="45"/>
      <c r="K84" s="16"/>
    </row>
    <row r="85" spans="1:11" ht="68.150000000000006" customHeight="1" x14ac:dyDescent="0.35">
      <c r="A85" s="16"/>
      <c r="B85" s="44"/>
      <c r="C85" s="94"/>
      <c r="D85" s="902"/>
      <c r="E85" s="904"/>
      <c r="F85" s="902"/>
      <c r="G85" s="903"/>
      <c r="H85" s="427" t="s">
        <v>1118</v>
      </c>
      <c r="I85" s="932"/>
      <c r="J85" s="45"/>
      <c r="K85" s="16"/>
    </row>
    <row r="86" spans="1:11" ht="81.650000000000006" customHeight="1" x14ac:dyDescent="0.35">
      <c r="A86" s="16"/>
      <c r="B86" s="44"/>
      <c r="C86" s="94"/>
      <c r="D86" s="902"/>
      <c r="E86" s="904"/>
      <c r="F86" s="902"/>
      <c r="G86" s="903"/>
      <c r="H86" s="427" t="s">
        <v>1119</v>
      </c>
      <c r="I86" s="932"/>
      <c r="J86" s="45"/>
      <c r="K86" s="16"/>
    </row>
    <row r="87" spans="1:11" ht="95.15" customHeight="1" x14ac:dyDescent="0.35">
      <c r="A87" s="16"/>
      <c r="B87" s="44"/>
      <c r="C87" s="94"/>
      <c r="D87" s="902"/>
      <c r="E87" s="904"/>
      <c r="F87" s="902"/>
      <c r="G87" s="903"/>
      <c r="H87" s="427" t="s">
        <v>1120</v>
      </c>
      <c r="I87" s="932"/>
      <c r="J87" s="45"/>
      <c r="K87" s="16"/>
    </row>
    <row r="88" spans="1:11" ht="80.5" customHeight="1" x14ac:dyDescent="0.35">
      <c r="A88" s="16"/>
      <c r="B88" s="44"/>
      <c r="C88" s="94"/>
      <c r="D88" s="902"/>
      <c r="E88" s="904"/>
      <c r="F88" s="902"/>
      <c r="G88" s="903"/>
      <c r="H88" s="427" t="s">
        <v>1121</v>
      </c>
      <c r="I88" s="932"/>
      <c r="J88" s="45"/>
      <c r="K88" s="16"/>
    </row>
    <row r="89" spans="1:11" ht="143.15" customHeight="1" x14ac:dyDescent="0.35">
      <c r="A89" s="16"/>
      <c r="B89" s="44"/>
      <c r="C89" s="94"/>
      <c r="D89" s="902"/>
      <c r="E89" s="904"/>
      <c r="F89" s="902"/>
      <c r="G89" s="903"/>
      <c r="H89" s="427" t="s">
        <v>1122</v>
      </c>
      <c r="I89" s="932"/>
      <c r="J89" s="45"/>
      <c r="K89" s="16"/>
    </row>
    <row r="90" spans="1:11" ht="93.65" customHeight="1" thickBot="1" x14ac:dyDescent="0.4">
      <c r="A90" s="16"/>
      <c r="B90" s="44"/>
      <c r="C90" s="94"/>
      <c r="D90" s="902"/>
      <c r="E90" s="904"/>
      <c r="F90" s="905"/>
      <c r="G90" s="933"/>
      <c r="H90" s="452" t="s">
        <v>1123</v>
      </c>
      <c r="I90" s="934"/>
      <c r="J90" s="45"/>
      <c r="K90" s="16"/>
    </row>
    <row r="91" spans="1:11" ht="42.65" customHeight="1" thickBot="1" x14ac:dyDescent="0.4">
      <c r="A91" s="16"/>
      <c r="B91" s="44"/>
      <c r="C91" s="94"/>
      <c r="D91" s="902"/>
      <c r="E91" s="904"/>
      <c r="F91" s="907" t="s">
        <v>1124</v>
      </c>
      <c r="G91" s="908"/>
      <c r="H91" s="404" t="s">
        <v>1125</v>
      </c>
      <c r="I91" s="418" t="s">
        <v>20</v>
      </c>
      <c r="J91" s="45"/>
      <c r="K91" s="16"/>
    </row>
    <row r="92" spans="1:11" ht="49.4" customHeight="1" x14ac:dyDescent="0.35">
      <c r="A92" s="16"/>
      <c r="B92" s="44"/>
      <c r="C92" s="94"/>
      <c r="D92" s="898" t="s">
        <v>1126</v>
      </c>
      <c r="E92" s="825"/>
      <c r="F92" s="898" t="s">
        <v>1127</v>
      </c>
      <c r="G92" s="824"/>
      <c r="H92" s="453" t="s">
        <v>1128</v>
      </c>
      <c r="I92" s="415" t="s">
        <v>20</v>
      </c>
      <c r="J92" s="45"/>
      <c r="K92" s="16"/>
    </row>
    <row r="93" spans="1:11" ht="102.65" customHeight="1" x14ac:dyDescent="0.35">
      <c r="A93" s="16"/>
      <c r="B93" s="44"/>
      <c r="C93" s="94"/>
      <c r="D93" s="902"/>
      <c r="E93" s="904"/>
      <c r="F93" s="902"/>
      <c r="G93" s="903"/>
      <c r="H93" s="454" t="s">
        <v>1390</v>
      </c>
      <c r="I93" s="428"/>
      <c r="J93" s="45"/>
      <c r="K93" s="16"/>
    </row>
    <row r="94" spans="1:11" ht="147" customHeight="1" x14ac:dyDescent="0.35">
      <c r="A94" s="16"/>
      <c r="B94" s="44"/>
      <c r="C94" s="94"/>
      <c r="D94" s="902"/>
      <c r="E94" s="904"/>
      <c r="F94" s="902"/>
      <c r="G94" s="903"/>
      <c r="H94" s="454" t="s">
        <v>1129</v>
      </c>
      <c r="I94" s="428"/>
      <c r="J94" s="45"/>
      <c r="K94" s="16"/>
    </row>
    <row r="95" spans="1:11" ht="111" customHeight="1" x14ac:dyDescent="0.35">
      <c r="A95" s="16"/>
      <c r="B95" s="44"/>
      <c r="C95" s="94"/>
      <c r="D95" s="902"/>
      <c r="E95" s="904"/>
      <c r="F95" s="902"/>
      <c r="G95" s="903"/>
      <c r="H95" s="454" t="s">
        <v>1130</v>
      </c>
      <c r="I95" s="422"/>
      <c r="J95" s="45"/>
      <c r="K95" s="16"/>
    </row>
    <row r="96" spans="1:11" ht="66.650000000000006" customHeight="1" x14ac:dyDescent="0.35">
      <c r="A96" s="16"/>
      <c r="B96" s="44"/>
      <c r="C96" s="94"/>
      <c r="D96" s="902"/>
      <c r="E96" s="904"/>
      <c r="F96" s="902"/>
      <c r="G96" s="903"/>
      <c r="H96" s="454" t="s">
        <v>1131</v>
      </c>
      <c r="I96" s="422"/>
      <c r="J96" s="45"/>
      <c r="K96" s="16"/>
    </row>
    <row r="97" spans="1:11" ht="80.5" customHeight="1" x14ac:dyDescent="0.35">
      <c r="A97" s="16"/>
      <c r="B97" s="44"/>
      <c r="C97" s="94"/>
      <c r="D97" s="902"/>
      <c r="E97" s="904"/>
      <c r="F97" s="902"/>
      <c r="G97" s="903"/>
      <c r="H97" s="454" t="s">
        <v>1132</v>
      </c>
      <c r="I97" s="422"/>
      <c r="J97" s="45"/>
      <c r="K97" s="16"/>
    </row>
    <row r="98" spans="1:11" ht="48.65" customHeight="1" x14ac:dyDescent="0.35">
      <c r="A98" s="16"/>
      <c r="B98" s="44"/>
      <c r="C98" s="94"/>
      <c r="D98" s="902"/>
      <c r="E98" s="904"/>
      <c r="F98" s="902"/>
      <c r="G98" s="903"/>
      <c r="H98" s="454" t="s">
        <v>1314</v>
      </c>
      <c r="I98" s="422"/>
      <c r="J98" s="45"/>
      <c r="K98" s="16"/>
    </row>
    <row r="99" spans="1:11" ht="62.5" customHeight="1" x14ac:dyDescent="0.35">
      <c r="A99" s="16"/>
      <c r="B99" s="44"/>
      <c r="C99" s="94"/>
      <c r="D99" s="902"/>
      <c r="E99" s="904"/>
      <c r="F99" s="902"/>
      <c r="G99" s="903"/>
      <c r="H99" s="454" t="s">
        <v>1133</v>
      </c>
      <c r="I99" s="422"/>
      <c r="J99" s="45"/>
      <c r="K99" s="16"/>
    </row>
    <row r="100" spans="1:11" ht="48.65" customHeight="1" x14ac:dyDescent="0.35">
      <c r="A100" s="16"/>
      <c r="B100" s="44"/>
      <c r="C100" s="94"/>
      <c r="D100" s="902"/>
      <c r="E100" s="904"/>
      <c r="F100" s="902"/>
      <c r="G100" s="903"/>
      <c r="H100" s="454" t="s">
        <v>1134</v>
      </c>
      <c r="I100" s="422"/>
      <c r="J100" s="45"/>
      <c r="K100" s="16"/>
    </row>
    <row r="101" spans="1:11" ht="63" customHeight="1" x14ac:dyDescent="0.35">
      <c r="A101" s="16"/>
      <c r="B101" s="44"/>
      <c r="C101" s="94"/>
      <c r="D101" s="902"/>
      <c r="E101" s="904"/>
      <c r="F101" s="902"/>
      <c r="G101" s="903"/>
      <c r="H101" s="454" t="s">
        <v>1135</v>
      </c>
      <c r="I101" s="623"/>
      <c r="J101" s="45"/>
      <c r="K101" s="16"/>
    </row>
    <row r="102" spans="1:11" ht="105" customHeight="1" x14ac:dyDescent="0.35">
      <c r="A102" s="16"/>
      <c r="B102" s="44"/>
      <c r="C102" s="94"/>
      <c r="D102" s="902"/>
      <c r="E102" s="904"/>
      <c r="F102" s="902"/>
      <c r="G102" s="903"/>
      <c r="H102" s="454" t="s">
        <v>1348</v>
      </c>
      <c r="I102" s="623"/>
      <c r="J102" s="45"/>
      <c r="K102" s="16"/>
    </row>
    <row r="103" spans="1:11" ht="105" customHeight="1" x14ac:dyDescent="0.35">
      <c r="A103" s="16"/>
      <c r="B103" s="44"/>
      <c r="C103" s="94"/>
      <c r="D103" s="902"/>
      <c r="E103" s="904"/>
      <c r="F103" s="902"/>
      <c r="G103" s="903"/>
      <c r="H103" s="454" t="s">
        <v>1349</v>
      </c>
      <c r="I103" s="623"/>
      <c r="J103" s="45"/>
      <c r="K103" s="16"/>
    </row>
    <row r="104" spans="1:11" ht="30" customHeight="1" x14ac:dyDescent="0.35">
      <c r="A104" s="16"/>
      <c r="B104" s="44"/>
      <c r="C104" s="94"/>
      <c r="D104" s="902"/>
      <c r="E104" s="904"/>
      <c r="F104" s="902"/>
      <c r="G104" s="903"/>
      <c r="H104" s="454" t="s">
        <v>1350</v>
      </c>
      <c r="I104" s="623"/>
      <c r="J104" s="45"/>
      <c r="K104" s="16"/>
    </row>
    <row r="105" spans="1:11" ht="40.75" customHeight="1" x14ac:dyDescent="0.35">
      <c r="A105" s="16"/>
      <c r="B105" s="44"/>
      <c r="C105" s="94"/>
      <c r="D105" s="902"/>
      <c r="E105" s="904"/>
      <c r="F105" s="902"/>
      <c r="G105" s="903"/>
      <c r="H105" s="454" t="s">
        <v>1351</v>
      </c>
      <c r="I105" s="623"/>
      <c r="J105" s="45"/>
      <c r="K105" s="16"/>
    </row>
    <row r="106" spans="1:11" ht="64.400000000000006" customHeight="1" x14ac:dyDescent="0.35">
      <c r="A106" s="16"/>
      <c r="B106" s="44"/>
      <c r="C106" s="94"/>
      <c r="D106" s="902"/>
      <c r="E106" s="904"/>
      <c r="F106" s="902"/>
      <c r="G106" s="903"/>
      <c r="H106" s="454" t="s">
        <v>1352</v>
      </c>
      <c r="I106" s="623"/>
      <c r="J106" s="45"/>
      <c r="K106" s="16"/>
    </row>
    <row r="107" spans="1:11" ht="57" customHeight="1" thickBot="1" x14ac:dyDescent="0.4">
      <c r="A107" s="16"/>
      <c r="B107" s="44"/>
      <c r="C107" s="94"/>
      <c r="D107" s="905"/>
      <c r="E107" s="906"/>
      <c r="F107" s="905"/>
      <c r="G107" s="933"/>
      <c r="H107" s="455" t="s">
        <v>1353</v>
      </c>
      <c r="I107" s="456"/>
      <c r="J107" s="45"/>
      <c r="K107" s="16"/>
    </row>
    <row r="108" spans="1:11" ht="15" thickBot="1" x14ac:dyDescent="0.4">
      <c r="A108" s="16"/>
      <c r="B108" s="44"/>
      <c r="C108" s="94"/>
      <c r="D108" s="877" t="s">
        <v>1136</v>
      </c>
      <c r="E108" s="879"/>
      <c r="F108" s="877" t="s">
        <v>1137</v>
      </c>
      <c r="G108" s="879"/>
      <c r="H108" s="457"/>
      <c r="I108" s="416" t="s">
        <v>1036</v>
      </c>
      <c r="J108" s="45"/>
      <c r="K108" s="16"/>
    </row>
    <row r="109" spans="1:11" ht="35.5" customHeight="1" thickBot="1" x14ac:dyDescent="0.4">
      <c r="A109" s="16"/>
      <c r="B109" s="44"/>
      <c r="C109" s="94"/>
      <c r="D109" s="877" t="s">
        <v>1138</v>
      </c>
      <c r="E109" s="879"/>
      <c r="F109" s="877" t="s">
        <v>1139</v>
      </c>
      <c r="G109" s="879"/>
      <c r="H109" s="453" t="s">
        <v>1354</v>
      </c>
      <c r="I109" s="416" t="s">
        <v>20</v>
      </c>
      <c r="J109" s="45"/>
      <c r="K109" s="16"/>
    </row>
    <row r="110" spans="1:11" ht="51" customHeight="1" x14ac:dyDescent="0.35">
      <c r="A110" s="16"/>
      <c r="B110" s="44"/>
      <c r="C110" s="94"/>
      <c r="D110" s="898" t="s">
        <v>1140</v>
      </c>
      <c r="E110" s="825"/>
      <c r="F110" s="898" t="s">
        <v>1141</v>
      </c>
      <c r="G110" s="824"/>
      <c r="H110" s="453" t="s">
        <v>1142</v>
      </c>
      <c r="I110" s="931" t="s">
        <v>20</v>
      </c>
      <c r="J110" s="45"/>
      <c r="K110" s="16"/>
    </row>
    <row r="111" spans="1:11" ht="54.65" customHeight="1" x14ac:dyDescent="0.35">
      <c r="A111" s="16"/>
      <c r="B111" s="44"/>
      <c r="C111" s="94"/>
      <c r="D111" s="902"/>
      <c r="E111" s="904"/>
      <c r="F111" s="902"/>
      <c r="G111" s="903"/>
      <c r="H111" s="454" t="s">
        <v>1143</v>
      </c>
      <c r="I111" s="932"/>
      <c r="J111" s="45"/>
      <c r="K111" s="16"/>
    </row>
    <row r="112" spans="1:11" ht="120" customHeight="1" x14ac:dyDescent="0.35">
      <c r="A112" s="16"/>
      <c r="B112" s="44"/>
      <c r="C112" s="94"/>
      <c r="D112" s="902"/>
      <c r="E112" s="904"/>
      <c r="F112" s="902"/>
      <c r="G112" s="903"/>
      <c r="H112" s="454" t="s">
        <v>1144</v>
      </c>
      <c r="I112" s="932"/>
      <c r="J112" s="45"/>
      <c r="K112" s="16"/>
    </row>
    <row r="113" spans="1:11" ht="87.65" customHeight="1" x14ac:dyDescent="0.35">
      <c r="A113" s="16"/>
      <c r="B113" s="44"/>
      <c r="C113" s="94"/>
      <c r="D113" s="902"/>
      <c r="E113" s="904"/>
      <c r="F113" s="902"/>
      <c r="G113" s="903"/>
      <c r="H113" s="454" t="s">
        <v>1145</v>
      </c>
      <c r="I113" s="932"/>
      <c r="J113" s="45"/>
      <c r="K113" s="16"/>
    </row>
    <row r="114" spans="1:11" ht="155.5" customHeight="1" x14ac:dyDescent="0.35">
      <c r="A114" s="16"/>
      <c r="B114" s="44"/>
      <c r="C114" s="94"/>
      <c r="D114" s="902"/>
      <c r="E114" s="904"/>
      <c r="F114" s="902"/>
      <c r="G114" s="903"/>
      <c r="H114" s="454" t="s">
        <v>1146</v>
      </c>
      <c r="I114" s="932"/>
      <c r="J114" s="45"/>
      <c r="K114" s="16"/>
    </row>
    <row r="115" spans="1:11" ht="142.4" customHeight="1" x14ac:dyDescent="0.35">
      <c r="A115" s="16"/>
      <c r="B115" s="44"/>
      <c r="C115" s="94"/>
      <c r="D115" s="440"/>
      <c r="E115" s="441"/>
      <c r="F115" s="902"/>
      <c r="G115" s="903"/>
      <c r="H115" s="454" t="s">
        <v>1147</v>
      </c>
      <c r="I115" s="428"/>
      <c r="J115" s="45"/>
      <c r="K115" s="16"/>
    </row>
    <row r="116" spans="1:11" ht="72.650000000000006" customHeight="1" x14ac:dyDescent="0.35">
      <c r="A116" s="16"/>
      <c r="B116" s="44"/>
      <c r="C116" s="94"/>
      <c r="D116" s="440"/>
      <c r="E116" s="441"/>
      <c r="F116" s="440"/>
      <c r="G116" s="449"/>
      <c r="H116" s="454" t="s">
        <v>1148</v>
      </c>
      <c r="I116" s="428"/>
      <c r="J116" s="45"/>
      <c r="K116" s="16"/>
    </row>
    <row r="117" spans="1:11" ht="77.150000000000006" customHeight="1" x14ac:dyDescent="0.35">
      <c r="A117" s="16"/>
      <c r="B117" s="44"/>
      <c r="C117" s="94"/>
      <c r="D117" s="440"/>
      <c r="E117" s="441"/>
      <c r="F117" s="440"/>
      <c r="G117" s="449"/>
      <c r="H117" s="454" t="s">
        <v>1149</v>
      </c>
      <c r="I117" s="428"/>
      <c r="J117" s="45"/>
      <c r="K117" s="16"/>
    </row>
    <row r="118" spans="1:11" ht="88.75" customHeight="1" x14ac:dyDescent="0.35">
      <c r="A118" s="16"/>
      <c r="B118" s="44"/>
      <c r="C118" s="94"/>
      <c r="D118" s="620"/>
      <c r="E118" s="622"/>
      <c r="F118" s="620"/>
      <c r="G118" s="621"/>
      <c r="H118" s="448" t="s">
        <v>1355</v>
      </c>
      <c r="I118" s="624"/>
      <c r="J118" s="45"/>
      <c r="K118" s="16"/>
    </row>
    <row r="119" spans="1:11" ht="73.400000000000006" customHeight="1" thickBot="1" x14ac:dyDescent="0.4">
      <c r="A119" s="16"/>
      <c r="B119" s="44"/>
      <c r="C119" s="94"/>
      <c r="D119" s="522"/>
      <c r="E119" s="524"/>
      <c r="F119" s="522"/>
      <c r="G119" s="523"/>
      <c r="H119" s="455" t="s">
        <v>1356</v>
      </c>
      <c r="I119" s="525"/>
      <c r="J119" s="45"/>
      <c r="K119" s="16"/>
    </row>
    <row r="120" spans="1:11" ht="22.75" customHeight="1" thickBot="1" x14ac:dyDescent="0.4">
      <c r="A120" s="16"/>
      <c r="B120" s="44"/>
      <c r="C120" s="94"/>
      <c r="D120" s="898" t="s">
        <v>1150</v>
      </c>
      <c r="E120" s="825"/>
      <c r="F120" s="877" t="s">
        <v>1151</v>
      </c>
      <c r="G120" s="879"/>
      <c r="H120" s="458" t="s">
        <v>1152</v>
      </c>
      <c r="I120" s="418" t="s">
        <v>20</v>
      </c>
      <c r="J120" s="45"/>
      <c r="K120" s="16"/>
    </row>
    <row r="121" spans="1:11" ht="33" customHeight="1" x14ac:dyDescent="0.35">
      <c r="A121" s="16"/>
      <c r="B121" s="44"/>
      <c r="C121" s="94"/>
      <c r="D121" s="902"/>
      <c r="E121" s="903"/>
      <c r="F121" s="898" t="s">
        <v>1153</v>
      </c>
      <c r="G121" s="825"/>
      <c r="H121" s="619" t="s">
        <v>1313</v>
      </c>
      <c r="I121" s="931" t="s">
        <v>20</v>
      </c>
      <c r="J121" s="45"/>
      <c r="K121" s="16"/>
    </row>
    <row r="122" spans="1:11" ht="72.650000000000006" customHeight="1" thickBot="1" x14ac:dyDescent="0.4">
      <c r="A122" s="16"/>
      <c r="B122" s="44"/>
      <c r="C122" s="94"/>
      <c r="D122" s="902"/>
      <c r="E122" s="903"/>
      <c r="F122" s="905"/>
      <c r="G122" s="906"/>
      <c r="H122" s="452" t="s">
        <v>1357</v>
      </c>
      <c r="I122" s="932"/>
      <c r="J122" s="45"/>
      <c r="K122" s="16"/>
    </row>
    <row r="123" spans="1:11" ht="117" customHeight="1" x14ac:dyDescent="0.35">
      <c r="A123" s="16"/>
      <c r="B123" s="44"/>
      <c r="C123" s="94"/>
      <c r="D123" s="902"/>
      <c r="E123" s="904"/>
      <c r="F123" s="915" t="s">
        <v>1154</v>
      </c>
      <c r="G123" s="916"/>
      <c r="H123" s="427" t="s">
        <v>1155</v>
      </c>
      <c r="I123" s="931" t="s">
        <v>20</v>
      </c>
      <c r="J123" s="45"/>
      <c r="K123" s="16"/>
    </row>
    <row r="124" spans="1:11" ht="107.15" customHeight="1" x14ac:dyDescent="0.35">
      <c r="A124" s="16"/>
      <c r="B124" s="44"/>
      <c r="C124" s="94"/>
      <c r="D124" s="902"/>
      <c r="E124" s="904"/>
      <c r="F124" s="915"/>
      <c r="G124" s="916"/>
      <c r="H124" s="454" t="s">
        <v>1156</v>
      </c>
      <c r="I124" s="932"/>
      <c r="J124" s="45"/>
      <c r="K124" s="16"/>
    </row>
    <row r="125" spans="1:11" ht="126" x14ac:dyDescent="0.35">
      <c r="A125" s="16"/>
      <c r="B125" s="44"/>
      <c r="C125" s="94"/>
      <c r="D125" s="902"/>
      <c r="E125" s="904"/>
      <c r="F125" s="915"/>
      <c r="G125" s="916"/>
      <c r="H125" s="454" t="s">
        <v>1157</v>
      </c>
      <c r="I125" s="932"/>
      <c r="J125" s="45"/>
      <c r="K125" s="16"/>
    </row>
    <row r="126" spans="1:11" ht="94.4" customHeight="1" x14ac:dyDescent="0.35">
      <c r="A126" s="16"/>
      <c r="B126" s="44"/>
      <c r="C126" s="94"/>
      <c r="D126" s="902"/>
      <c r="E126" s="904"/>
      <c r="F126" s="915"/>
      <c r="G126" s="916"/>
      <c r="H126" s="454" t="s">
        <v>1158</v>
      </c>
      <c r="I126" s="932"/>
      <c r="J126" s="45"/>
      <c r="K126" s="16"/>
    </row>
    <row r="127" spans="1:11" ht="154" x14ac:dyDescent="0.35">
      <c r="A127" s="16"/>
      <c r="B127" s="44"/>
      <c r="C127" s="94"/>
      <c r="D127" s="902"/>
      <c r="E127" s="904"/>
      <c r="F127" s="915"/>
      <c r="G127" s="916"/>
      <c r="H127" s="454" t="s">
        <v>1159</v>
      </c>
      <c r="I127" s="932"/>
      <c r="J127" s="45"/>
      <c r="K127" s="16"/>
    </row>
    <row r="128" spans="1:11" ht="28" x14ac:dyDescent="0.35">
      <c r="A128" s="16"/>
      <c r="B128" s="44"/>
      <c r="C128" s="94"/>
      <c r="D128" s="902"/>
      <c r="E128" s="904"/>
      <c r="F128" s="915"/>
      <c r="G128" s="916"/>
      <c r="H128" s="454" t="s">
        <v>1160</v>
      </c>
      <c r="I128" s="932"/>
      <c r="J128" s="45"/>
      <c r="K128" s="16"/>
    </row>
    <row r="129" spans="1:11" ht="124.4" customHeight="1" thickBot="1" x14ac:dyDescent="0.4">
      <c r="A129" s="16"/>
      <c r="B129" s="44"/>
      <c r="C129" s="94"/>
      <c r="D129" s="902"/>
      <c r="E129" s="904"/>
      <c r="F129" s="459"/>
      <c r="G129" s="460"/>
      <c r="H129" s="455" t="s">
        <v>1161</v>
      </c>
      <c r="I129" s="428"/>
      <c r="J129" s="45"/>
      <c r="K129" s="16"/>
    </row>
    <row r="130" spans="1:11" ht="15" thickBot="1" x14ac:dyDescent="0.4">
      <c r="A130" s="16"/>
      <c r="B130" s="44"/>
      <c r="C130" s="94"/>
      <c r="D130" s="898" t="s">
        <v>1162</v>
      </c>
      <c r="E130" s="825"/>
      <c r="F130" s="898" t="s">
        <v>1163</v>
      </c>
      <c r="G130" s="824"/>
      <c r="H130" s="453" t="s">
        <v>1164</v>
      </c>
      <c r="I130" s="415" t="s">
        <v>1053</v>
      </c>
      <c r="J130" s="45"/>
      <c r="K130" s="16"/>
    </row>
    <row r="131" spans="1:11" ht="168" x14ac:dyDescent="0.35">
      <c r="A131" s="16"/>
      <c r="B131" s="44"/>
      <c r="C131" s="94"/>
      <c r="D131" s="898" t="s">
        <v>1165</v>
      </c>
      <c r="E131" s="825"/>
      <c r="F131" s="898" t="s">
        <v>1166</v>
      </c>
      <c r="G131" s="825"/>
      <c r="H131" s="453" t="s">
        <v>1167</v>
      </c>
      <c r="I131" s="923" t="s">
        <v>1053</v>
      </c>
      <c r="J131" s="45"/>
      <c r="K131" s="16"/>
    </row>
    <row r="132" spans="1:11" ht="107.15" customHeight="1" x14ac:dyDescent="0.35">
      <c r="A132" s="16"/>
      <c r="B132" s="44"/>
      <c r="C132" s="94"/>
      <c r="D132" s="902"/>
      <c r="E132" s="904"/>
      <c r="F132" s="902"/>
      <c r="G132" s="904"/>
      <c r="H132" s="454" t="s">
        <v>1168</v>
      </c>
      <c r="I132" s="930"/>
      <c r="J132" s="45"/>
      <c r="K132" s="16"/>
    </row>
    <row r="133" spans="1:11" ht="78.650000000000006" customHeight="1" x14ac:dyDescent="0.35">
      <c r="A133" s="16"/>
      <c r="B133" s="44"/>
      <c r="C133" s="94"/>
      <c r="D133" s="902"/>
      <c r="E133" s="904"/>
      <c r="F133" s="902"/>
      <c r="G133" s="904"/>
      <c r="H133" s="454" t="s">
        <v>1169</v>
      </c>
      <c r="I133" s="930"/>
      <c r="J133" s="45"/>
      <c r="K133" s="16"/>
    </row>
    <row r="134" spans="1:11" ht="84" customHeight="1" x14ac:dyDescent="0.35">
      <c r="A134" s="16"/>
      <c r="B134" s="44"/>
      <c r="C134" s="94"/>
      <c r="D134" s="902"/>
      <c r="E134" s="904"/>
      <c r="F134" s="902"/>
      <c r="G134" s="904"/>
      <c r="H134" s="454" t="s">
        <v>1170</v>
      </c>
      <c r="I134" s="930"/>
      <c r="J134" s="45"/>
      <c r="K134" s="16"/>
    </row>
    <row r="135" spans="1:11" ht="95.5" customHeight="1" thickBot="1" x14ac:dyDescent="0.4">
      <c r="A135" s="16"/>
      <c r="B135" s="44"/>
      <c r="C135" s="94"/>
      <c r="D135" s="902"/>
      <c r="E135" s="904"/>
      <c r="F135" s="905"/>
      <c r="G135" s="906"/>
      <c r="H135" s="455" t="s">
        <v>1171</v>
      </c>
      <c r="I135" s="924"/>
      <c r="J135" s="45"/>
      <c r="K135" s="16"/>
    </row>
    <row r="136" spans="1:11" ht="190.4" customHeight="1" x14ac:dyDescent="0.35">
      <c r="A136" s="16"/>
      <c r="B136" s="44"/>
      <c r="C136" s="94"/>
      <c r="D136" s="902"/>
      <c r="E136" s="904"/>
      <c r="F136" s="898" t="s">
        <v>1172</v>
      </c>
      <c r="G136" s="825"/>
      <c r="H136" s="371" t="s">
        <v>1173</v>
      </c>
      <c r="I136" s="923" t="s">
        <v>20</v>
      </c>
      <c r="J136" s="45"/>
      <c r="K136" s="16"/>
    </row>
    <row r="137" spans="1:11" ht="51.65" customHeight="1" thickBot="1" x14ac:dyDescent="0.4">
      <c r="A137" s="16"/>
      <c r="B137" s="44"/>
      <c r="C137" s="94"/>
      <c r="D137" s="905"/>
      <c r="E137" s="906"/>
      <c r="F137" s="905"/>
      <c r="G137" s="906"/>
      <c r="H137" s="452" t="s">
        <v>1174</v>
      </c>
      <c r="I137" s="924"/>
      <c r="J137" s="45"/>
      <c r="K137" s="16"/>
    </row>
    <row r="138" spans="1:11" ht="60.65" customHeight="1" thickBot="1" x14ac:dyDescent="0.4">
      <c r="A138" s="16"/>
      <c r="B138" s="44"/>
      <c r="C138" s="94"/>
      <c r="D138" s="877" t="s">
        <v>1175</v>
      </c>
      <c r="E138" s="879"/>
      <c r="F138" s="877" t="s">
        <v>1365</v>
      </c>
      <c r="G138" s="879"/>
      <c r="H138" s="406" t="s">
        <v>1176</v>
      </c>
      <c r="I138" s="416" t="s">
        <v>20</v>
      </c>
      <c r="J138" s="45"/>
      <c r="K138" s="16"/>
    </row>
    <row r="139" spans="1:11" ht="15" thickBot="1" x14ac:dyDescent="0.4">
      <c r="A139" s="16"/>
      <c r="B139" s="44"/>
      <c r="C139" s="94"/>
      <c r="D139" s="877" t="s">
        <v>1177</v>
      </c>
      <c r="E139" s="879"/>
      <c r="F139" s="877" t="s">
        <v>1178</v>
      </c>
      <c r="G139" s="879"/>
      <c r="H139" s="457" t="s">
        <v>1179</v>
      </c>
      <c r="I139" s="456" t="s">
        <v>20</v>
      </c>
      <c r="J139" s="45"/>
      <c r="K139" s="16"/>
    </row>
    <row r="140" spans="1:11" ht="15" thickBot="1" x14ac:dyDescent="0.4">
      <c r="A140" s="16"/>
      <c r="B140" s="44"/>
      <c r="C140" s="94"/>
      <c r="D140" s="877" t="s">
        <v>1180</v>
      </c>
      <c r="E140" s="879"/>
      <c r="F140" s="877" t="s">
        <v>1181</v>
      </c>
      <c r="G140" s="879"/>
      <c r="H140" s="457" t="s">
        <v>1182</v>
      </c>
      <c r="I140" s="456" t="s">
        <v>20</v>
      </c>
      <c r="J140" s="45"/>
      <c r="K140" s="16"/>
    </row>
    <row r="141" spans="1:11" ht="117.65" customHeight="1" thickBot="1" x14ac:dyDescent="0.4">
      <c r="A141" s="16"/>
      <c r="B141" s="44"/>
      <c r="C141" s="94"/>
      <c r="D141" s="877" t="s">
        <v>1183</v>
      </c>
      <c r="E141" s="879"/>
      <c r="F141" s="898"/>
      <c r="G141" s="825"/>
      <c r="H141" s="457" t="s">
        <v>1358</v>
      </c>
      <c r="I141" s="422" t="s">
        <v>1053</v>
      </c>
      <c r="J141" s="45"/>
      <c r="K141" s="16"/>
    </row>
    <row r="142" spans="1:11" ht="87" customHeight="1" x14ac:dyDescent="0.35">
      <c r="A142" s="16"/>
      <c r="B142" s="44"/>
      <c r="C142" s="213"/>
      <c r="D142" s="834" t="s">
        <v>1184</v>
      </c>
      <c r="E142" s="899"/>
      <c r="F142" s="898" t="s">
        <v>1185</v>
      </c>
      <c r="G142" s="824"/>
      <c r="H142" s="454" t="s">
        <v>1186</v>
      </c>
      <c r="I142" s="415" t="s">
        <v>1053</v>
      </c>
      <c r="J142" s="45"/>
      <c r="K142" s="16"/>
    </row>
    <row r="143" spans="1:11" ht="94.4" customHeight="1" x14ac:dyDescent="0.35">
      <c r="A143" s="16"/>
      <c r="B143" s="44"/>
      <c r="C143" s="213"/>
      <c r="D143" s="835"/>
      <c r="E143" s="929"/>
      <c r="F143" s="440"/>
      <c r="G143" s="449"/>
      <c r="H143" s="454" t="s">
        <v>1359</v>
      </c>
      <c r="I143" s="428"/>
      <c r="J143" s="45"/>
      <c r="K143" s="16"/>
    </row>
    <row r="144" spans="1:11" ht="107.5" customHeight="1" x14ac:dyDescent="0.35">
      <c r="A144" s="16"/>
      <c r="B144" s="44"/>
      <c r="C144" s="213"/>
      <c r="D144" s="835"/>
      <c r="E144" s="929"/>
      <c r="F144" s="440"/>
      <c r="G144" s="449"/>
      <c r="H144" s="454" t="s">
        <v>1187</v>
      </c>
      <c r="I144" s="428"/>
      <c r="J144" s="45"/>
      <c r="K144" s="16"/>
    </row>
    <row r="145" spans="1:11" ht="110.15" customHeight="1" x14ac:dyDescent="0.35">
      <c r="A145" s="16"/>
      <c r="B145" s="44"/>
      <c r="C145" s="213"/>
      <c r="D145" s="835"/>
      <c r="E145" s="929"/>
      <c r="F145" s="440"/>
      <c r="G145" s="449"/>
      <c r="H145" s="454" t="s">
        <v>1188</v>
      </c>
      <c r="I145" s="428"/>
      <c r="J145" s="45"/>
      <c r="K145" s="16"/>
    </row>
    <row r="146" spans="1:11" ht="106.4" customHeight="1" x14ac:dyDescent="0.35">
      <c r="A146" s="16"/>
      <c r="B146" s="44"/>
      <c r="C146" s="213"/>
      <c r="D146" s="835"/>
      <c r="E146" s="929"/>
      <c r="F146" s="440"/>
      <c r="G146" s="449"/>
      <c r="H146" s="454" t="s">
        <v>1189</v>
      </c>
      <c r="I146" s="428"/>
      <c r="J146" s="45"/>
      <c r="K146" s="16"/>
    </row>
    <row r="147" spans="1:11" ht="77.150000000000006" customHeight="1" x14ac:dyDescent="0.35">
      <c r="A147" s="16"/>
      <c r="B147" s="44"/>
      <c r="C147" s="213"/>
      <c r="D147" s="835"/>
      <c r="E147" s="929"/>
      <c r="F147" s="440"/>
      <c r="G147" s="449"/>
      <c r="H147" s="454" t="s">
        <v>1190</v>
      </c>
      <c r="I147" s="428"/>
      <c r="J147" s="45"/>
      <c r="K147" s="16"/>
    </row>
    <row r="148" spans="1:11" ht="68.150000000000006" customHeight="1" x14ac:dyDescent="0.35">
      <c r="A148" s="16"/>
      <c r="B148" s="44"/>
      <c r="C148" s="213"/>
      <c r="D148" s="835"/>
      <c r="E148" s="929"/>
      <c r="F148" s="440"/>
      <c r="G148" s="449"/>
      <c r="H148" s="454" t="s">
        <v>1191</v>
      </c>
      <c r="I148" s="428"/>
      <c r="J148" s="45"/>
      <c r="K148" s="16"/>
    </row>
    <row r="149" spans="1:11" ht="64.400000000000006" customHeight="1" x14ac:dyDescent="0.35">
      <c r="A149" s="16"/>
      <c r="B149" s="44"/>
      <c r="C149" s="213"/>
      <c r="D149" s="835"/>
      <c r="E149" s="929"/>
      <c r="F149" s="440"/>
      <c r="G149" s="449"/>
      <c r="H149" s="454" t="s">
        <v>1360</v>
      </c>
      <c r="I149" s="428"/>
      <c r="J149" s="45"/>
      <c r="K149" s="16"/>
    </row>
    <row r="150" spans="1:11" ht="69" customHeight="1" x14ac:dyDescent="0.35">
      <c r="A150" s="16"/>
      <c r="B150" s="44"/>
      <c r="C150" s="213"/>
      <c r="D150" s="835"/>
      <c r="E150" s="929"/>
      <c r="F150" s="440"/>
      <c r="G150" s="449"/>
      <c r="H150" s="454" t="s">
        <v>1192</v>
      </c>
      <c r="I150" s="428"/>
      <c r="J150" s="45"/>
      <c r="K150" s="16"/>
    </row>
    <row r="151" spans="1:11" ht="68.150000000000006" customHeight="1" x14ac:dyDescent="0.35">
      <c r="A151" s="16"/>
      <c r="B151" s="44"/>
      <c r="C151" s="213"/>
      <c r="D151" s="835"/>
      <c r="E151" s="929"/>
      <c r="F151" s="440"/>
      <c r="G151" s="449"/>
      <c r="H151" s="454" t="s">
        <v>1193</v>
      </c>
      <c r="I151" s="428"/>
      <c r="J151" s="45"/>
      <c r="K151" s="16"/>
    </row>
    <row r="152" spans="1:11" ht="75.650000000000006" customHeight="1" x14ac:dyDescent="0.35">
      <c r="A152" s="16"/>
      <c r="B152" s="44"/>
      <c r="C152" s="618"/>
      <c r="D152" s="835"/>
      <c r="E152" s="929"/>
      <c r="F152" s="620"/>
      <c r="G152" s="621"/>
      <c r="H152" s="454" t="s">
        <v>1194</v>
      </c>
      <c r="I152" s="624"/>
      <c r="J152" s="45"/>
      <c r="K152" s="16"/>
    </row>
    <row r="153" spans="1:11" ht="105" customHeight="1" thickBot="1" x14ac:dyDescent="0.4">
      <c r="A153" s="16"/>
      <c r="B153" s="44"/>
      <c r="C153" s="213"/>
      <c r="D153" s="835"/>
      <c r="E153" s="929"/>
      <c r="F153" s="440"/>
      <c r="G153" s="449"/>
      <c r="H153" s="454" t="s">
        <v>1361</v>
      </c>
      <c r="I153" s="428"/>
      <c r="J153" s="45"/>
      <c r="K153" s="16"/>
    </row>
    <row r="154" spans="1:11" ht="100.4" customHeight="1" thickBot="1" x14ac:dyDescent="0.4">
      <c r="A154" s="16"/>
      <c r="B154" s="44"/>
      <c r="C154" s="213"/>
      <c r="D154" s="835"/>
      <c r="E154" s="929"/>
      <c r="F154" s="402" t="s">
        <v>1195</v>
      </c>
      <c r="G154" s="403"/>
      <c r="H154" s="457" t="s">
        <v>1196</v>
      </c>
      <c r="I154" s="416" t="s">
        <v>20</v>
      </c>
      <c r="J154" s="45"/>
      <c r="K154" s="16"/>
    </row>
    <row r="155" spans="1:11" ht="63.65" customHeight="1" x14ac:dyDescent="0.35">
      <c r="A155" s="16"/>
      <c r="B155" s="44"/>
      <c r="C155" s="213"/>
      <c r="D155" s="835"/>
      <c r="E155" s="929"/>
      <c r="F155" s="898" t="s">
        <v>1197</v>
      </c>
      <c r="G155" s="825"/>
      <c r="H155" s="453" t="s">
        <v>1198</v>
      </c>
      <c r="I155" s="418" t="s">
        <v>1053</v>
      </c>
      <c r="J155" s="45"/>
      <c r="K155" s="16"/>
    </row>
    <row r="156" spans="1:11" ht="93" customHeight="1" x14ac:dyDescent="0.35">
      <c r="A156" s="16"/>
      <c r="B156" s="44"/>
      <c r="C156" s="213"/>
      <c r="D156" s="835"/>
      <c r="E156" s="929"/>
      <c r="F156" s="440"/>
      <c r="G156" s="441"/>
      <c r="H156" s="454" t="s">
        <v>1199</v>
      </c>
      <c r="I156" s="422"/>
      <c r="J156" s="45"/>
      <c r="K156" s="16"/>
    </row>
    <row r="157" spans="1:11" x14ac:dyDescent="0.35">
      <c r="A157" s="16"/>
      <c r="B157" s="44"/>
      <c r="C157" s="213"/>
      <c r="D157" s="835"/>
      <c r="E157" s="929"/>
      <c r="F157" s="440"/>
      <c r="G157" s="441"/>
      <c r="H157" s="454" t="s">
        <v>1200</v>
      </c>
      <c r="I157" s="422"/>
      <c r="J157" s="45"/>
      <c r="K157" s="16"/>
    </row>
    <row r="158" spans="1:11" ht="44.15" customHeight="1" thickBot="1" x14ac:dyDescent="0.4">
      <c r="A158" s="16"/>
      <c r="B158" s="44"/>
      <c r="C158" s="213"/>
      <c r="D158" s="835"/>
      <c r="E158" s="929"/>
      <c r="F158" s="443"/>
      <c r="G158" s="444"/>
      <c r="H158" s="455" t="s">
        <v>1201</v>
      </c>
      <c r="I158" s="456"/>
      <c r="J158" s="45"/>
      <c r="K158" s="16"/>
    </row>
    <row r="159" spans="1:11" ht="49" customHeight="1" thickBot="1" x14ac:dyDescent="0.4">
      <c r="A159" s="16"/>
      <c r="B159" s="44"/>
      <c r="C159" s="213"/>
      <c r="D159" s="834" t="s">
        <v>1202</v>
      </c>
      <c r="E159" s="899"/>
      <c r="F159" s="898" t="s">
        <v>1203</v>
      </c>
      <c r="G159" s="825"/>
      <c r="H159" s="455" t="s">
        <v>1362</v>
      </c>
      <c r="I159" s="923" t="s">
        <v>20</v>
      </c>
      <c r="J159" s="45"/>
      <c r="K159" s="16"/>
    </row>
    <row r="160" spans="1:11" ht="44.5" customHeight="1" thickBot="1" x14ac:dyDescent="0.4">
      <c r="A160" s="16"/>
      <c r="B160" s="44"/>
      <c r="C160" s="213"/>
      <c r="D160" s="921"/>
      <c r="E160" s="922"/>
      <c r="F160" s="905"/>
      <c r="G160" s="906"/>
      <c r="I160" s="924"/>
      <c r="J160" s="45"/>
      <c r="K160" s="16"/>
    </row>
    <row r="161" spans="1:11" ht="15" thickBot="1" x14ac:dyDescent="0.4">
      <c r="A161" s="16"/>
      <c r="B161" s="44"/>
      <c r="C161" s="213"/>
      <c r="D161" s="46"/>
      <c r="E161" s="46"/>
      <c r="F161" s="46"/>
      <c r="G161" s="46"/>
      <c r="H161" s="96" t="s">
        <v>263</v>
      </c>
      <c r="I161" s="408" t="s">
        <v>20</v>
      </c>
      <c r="J161" s="45"/>
      <c r="K161" s="16"/>
    </row>
    <row r="162" spans="1:11" x14ac:dyDescent="0.35">
      <c r="A162" s="16"/>
      <c r="B162" s="44"/>
      <c r="C162" s="213"/>
      <c r="D162" s="46"/>
      <c r="E162" s="46"/>
      <c r="F162" s="46"/>
      <c r="G162" s="46"/>
      <c r="H162" s="97"/>
      <c r="I162" s="41"/>
      <c r="J162" s="45"/>
      <c r="K162" s="16"/>
    </row>
    <row r="163" spans="1:11" ht="15" thickBot="1" x14ac:dyDescent="0.4">
      <c r="A163" s="16"/>
      <c r="B163" s="44"/>
      <c r="C163" s="213"/>
      <c r="D163" s="925" t="s">
        <v>289</v>
      </c>
      <c r="E163" s="925"/>
      <c r="F163" s="925"/>
      <c r="G163" s="925"/>
      <c r="H163" s="925"/>
      <c r="I163" s="925"/>
      <c r="J163" s="45"/>
      <c r="K163" s="16"/>
    </row>
    <row r="164" spans="1:11" ht="15" thickBot="1" x14ac:dyDescent="0.4">
      <c r="A164" s="16"/>
      <c r="B164" s="44"/>
      <c r="C164" s="213"/>
      <c r="D164" s="79" t="s">
        <v>60</v>
      </c>
      <c r="E164" s="926" t="s">
        <v>704</v>
      </c>
      <c r="F164" s="927"/>
      <c r="G164" s="927"/>
      <c r="H164" s="928"/>
      <c r="I164" s="46"/>
      <c r="J164" s="45"/>
      <c r="K164" s="16"/>
    </row>
    <row r="165" spans="1:11" ht="15" thickBot="1" x14ac:dyDescent="0.4">
      <c r="A165" s="16"/>
      <c r="B165" s="44"/>
      <c r="C165" s="213"/>
      <c r="D165" s="79" t="s">
        <v>62</v>
      </c>
      <c r="E165" s="886" t="s">
        <v>1204</v>
      </c>
      <c r="F165" s="887"/>
      <c r="G165" s="887"/>
      <c r="H165" s="888"/>
      <c r="I165" s="46"/>
      <c r="J165" s="45"/>
      <c r="K165" s="16"/>
    </row>
    <row r="166" spans="1:11" x14ac:dyDescent="0.35">
      <c r="A166" s="16"/>
      <c r="B166" s="44"/>
      <c r="C166" s="213"/>
      <c r="D166" s="46"/>
      <c r="E166" s="46"/>
      <c r="F166" s="46"/>
      <c r="G166" s="46"/>
      <c r="H166" s="46"/>
      <c r="I166" s="46"/>
      <c r="J166" s="45"/>
      <c r="K166" s="16"/>
    </row>
    <row r="167" spans="1:11" ht="15" thickBot="1" x14ac:dyDescent="0.4">
      <c r="A167" s="16"/>
      <c r="B167" s="44"/>
      <c r="C167" s="913" t="s">
        <v>224</v>
      </c>
      <c r="D167" s="913"/>
      <c r="E167" s="913"/>
      <c r="F167" s="913"/>
      <c r="G167" s="913"/>
      <c r="H167" s="913"/>
      <c r="I167" s="410"/>
      <c r="J167" s="45"/>
      <c r="K167" s="16"/>
    </row>
    <row r="168" spans="1:11" x14ac:dyDescent="0.35">
      <c r="A168" s="16"/>
      <c r="B168" s="44"/>
      <c r="C168" s="214"/>
      <c r="D168" s="907" t="s">
        <v>1370</v>
      </c>
      <c r="E168" s="914"/>
      <c r="F168" s="914"/>
      <c r="G168" s="914"/>
      <c r="H168" s="914"/>
      <c r="I168" s="908"/>
      <c r="J168" s="45"/>
      <c r="K168" s="16"/>
    </row>
    <row r="169" spans="1:11" x14ac:dyDescent="0.35">
      <c r="A169" s="16"/>
      <c r="B169" s="44"/>
      <c r="C169" s="214"/>
      <c r="D169" s="915"/>
      <c r="E169" s="916"/>
      <c r="F169" s="916"/>
      <c r="G169" s="916"/>
      <c r="H169" s="916"/>
      <c r="I169" s="917"/>
      <c r="J169" s="45"/>
      <c r="K169" s="16"/>
    </row>
    <row r="170" spans="1:11" x14ac:dyDescent="0.35">
      <c r="A170" s="16"/>
      <c r="B170" s="44"/>
      <c r="C170" s="214"/>
      <c r="D170" s="915"/>
      <c r="E170" s="916"/>
      <c r="F170" s="916"/>
      <c r="G170" s="916"/>
      <c r="H170" s="916"/>
      <c r="I170" s="917"/>
      <c r="J170" s="45"/>
      <c r="K170" s="16"/>
    </row>
    <row r="171" spans="1:11" ht="74.150000000000006" customHeight="1" thickBot="1" x14ac:dyDescent="0.4">
      <c r="A171" s="16"/>
      <c r="B171" s="44"/>
      <c r="C171" s="214"/>
      <c r="D171" s="918"/>
      <c r="E171" s="919"/>
      <c r="F171" s="919"/>
      <c r="G171" s="919"/>
      <c r="H171" s="919"/>
      <c r="I171" s="920"/>
      <c r="J171" s="45"/>
      <c r="K171" s="16"/>
    </row>
    <row r="172" spans="1:11" x14ac:dyDescent="0.35">
      <c r="A172" s="16"/>
      <c r="B172" s="44"/>
      <c r="C172" s="214"/>
      <c r="D172" s="214"/>
      <c r="E172" s="214"/>
      <c r="F172" s="214"/>
      <c r="G172" s="214"/>
      <c r="H172" s="410"/>
      <c r="I172" s="410"/>
      <c r="J172" s="45"/>
      <c r="K172" s="16"/>
    </row>
    <row r="173" spans="1:11" ht="15" thickBot="1" x14ac:dyDescent="0.4">
      <c r="A173" s="17"/>
      <c r="B173" s="44"/>
      <c r="C173" s="47"/>
      <c r="D173" s="897" t="s">
        <v>262</v>
      </c>
      <c r="E173" s="897"/>
      <c r="F173" s="897" t="s">
        <v>266</v>
      </c>
      <c r="G173" s="897"/>
      <c r="H173" s="95" t="s">
        <v>267</v>
      </c>
      <c r="I173" s="95" t="s">
        <v>232</v>
      </c>
      <c r="J173" s="45"/>
      <c r="K173" s="18"/>
    </row>
    <row r="174" spans="1:11" ht="28.5" customHeight="1" thickBot="1" x14ac:dyDescent="0.4">
      <c r="A174" s="16"/>
      <c r="B174" s="44"/>
      <c r="C174" s="94" t="s">
        <v>260</v>
      </c>
      <c r="D174" s="909" t="s">
        <v>1025</v>
      </c>
      <c r="E174" s="910"/>
      <c r="F174" s="909" t="s">
        <v>1018</v>
      </c>
      <c r="G174" s="910"/>
      <c r="H174" s="413" t="s">
        <v>1371</v>
      </c>
      <c r="I174" s="462" t="s">
        <v>20</v>
      </c>
      <c r="J174" s="45"/>
      <c r="K174" s="16"/>
    </row>
    <row r="175" spans="1:11" ht="15" customHeight="1" thickBot="1" x14ac:dyDescent="0.4">
      <c r="A175" s="16"/>
      <c r="B175" s="44"/>
      <c r="C175" s="94"/>
      <c r="D175" s="898" t="s">
        <v>1028</v>
      </c>
      <c r="E175" s="825"/>
      <c r="F175" s="911"/>
      <c r="G175" s="912"/>
      <c r="H175" s="617" t="s">
        <v>1027</v>
      </c>
      <c r="I175" s="462" t="s">
        <v>20</v>
      </c>
      <c r="J175" s="45"/>
      <c r="K175" s="16"/>
    </row>
    <row r="176" spans="1:11" ht="42.5" thickBot="1" x14ac:dyDescent="0.4">
      <c r="A176" s="16"/>
      <c r="B176" s="44"/>
      <c r="C176" s="94"/>
      <c r="D176" s="877" t="s">
        <v>1030</v>
      </c>
      <c r="E176" s="879"/>
      <c r="F176" s="898" t="s">
        <v>1018</v>
      </c>
      <c r="G176" s="824"/>
      <c r="H176" s="461" t="s">
        <v>1372</v>
      </c>
      <c r="I176" s="462" t="s">
        <v>20</v>
      </c>
      <c r="J176" s="45"/>
      <c r="K176" s="16"/>
    </row>
    <row r="177" spans="1:11" ht="70.5" thickBot="1" x14ac:dyDescent="0.4">
      <c r="A177" s="16"/>
      <c r="B177" s="44"/>
      <c r="C177" s="94"/>
      <c r="D177" s="877" t="s">
        <v>1031</v>
      </c>
      <c r="E177" s="879"/>
      <c r="F177" s="877" t="s">
        <v>1018</v>
      </c>
      <c r="G177" s="879"/>
      <c r="H177" s="414" t="s">
        <v>1368</v>
      </c>
      <c r="I177" s="416" t="s">
        <v>20</v>
      </c>
      <c r="J177" s="45"/>
      <c r="K177" s="16"/>
    </row>
    <row r="178" spans="1:11" ht="15" customHeight="1" thickBot="1" x14ac:dyDescent="0.4">
      <c r="A178" s="16"/>
      <c r="B178" s="44"/>
      <c r="C178" s="94"/>
      <c r="D178" s="877" t="s">
        <v>1034</v>
      </c>
      <c r="E178" s="879"/>
      <c r="F178" s="877" t="s">
        <v>1035</v>
      </c>
      <c r="G178" s="879"/>
      <c r="H178" s="417"/>
      <c r="I178" s="416" t="s">
        <v>1036</v>
      </c>
      <c r="J178" s="45"/>
      <c r="K178" s="16"/>
    </row>
    <row r="179" spans="1:11" ht="15" customHeight="1" thickBot="1" x14ac:dyDescent="0.4">
      <c r="A179" s="16"/>
      <c r="B179" s="44"/>
      <c r="C179" s="94"/>
      <c r="D179" s="877" t="s">
        <v>1037</v>
      </c>
      <c r="E179" s="879"/>
      <c r="F179" s="877" t="s">
        <v>1035</v>
      </c>
      <c r="G179" s="879"/>
      <c r="H179" s="417"/>
      <c r="I179" s="416" t="s">
        <v>1036</v>
      </c>
      <c r="J179" s="45"/>
      <c r="K179" s="16"/>
    </row>
    <row r="180" spans="1:11" ht="15" customHeight="1" thickBot="1" x14ac:dyDescent="0.4">
      <c r="A180" s="16"/>
      <c r="B180" s="44"/>
      <c r="C180" s="94"/>
      <c r="D180" s="877" t="s">
        <v>1038</v>
      </c>
      <c r="E180" s="879"/>
      <c r="F180" s="877" t="s">
        <v>1035</v>
      </c>
      <c r="G180" s="879"/>
      <c r="H180" s="417"/>
      <c r="I180" s="416" t="s">
        <v>1036</v>
      </c>
      <c r="J180" s="45"/>
      <c r="K180" s="16"/>
    </row>
    <row r="181" spans="1:11" ht="15" customHeight="1" thickBot="1" x14ac:dyDescent="0.4">
      <c r="A181" s="16"/>
      <c r="B181" s="44"/>
      <c r="C181" s="94"/>
      <c r="D181" s="898" t="s">
        <v>1039</v>
      </c>
      <c r="E181" s="825"/>
      <c r="F181" s="877" t="s">
        <v>1040</v>
      </c>
      <c r="G181" s="879"/>
      <c r="H181" s="702" t="s">
        <v>1373</v>
      </c>
      <c r="I181" s="705" t="s">
        <v>20</v>
      </c>
      <c r="J181" s="45"/>
      <c r="K181" s="16"/>
    </row>
    <row r="182" spans="1:11" ht="15" customHeight="1" thickBot="1" x14ac:dyDescent="0.4">
      <c r="A182" s="16"/>
      <c r="B182" s="44"/>
      <c r="C182" s="94"/>
      <c r="D182" s="704"/>
      <c r="E182" s="703"/>
      <c r="F182" s="898" t="s">
        <v>1042</v>
      </c>
      <c r="G182" s="824"/>
      <c r="H182" s="514" t="s">
        <v>1374</v>
      </c>
      <c r="I182" s="706" t="s">
        <v>20</v>
      </c>
      <c r="J182" s="45"/>
      <c r="K182" s="16"/>
    </row>
    <row r="183" spans="1:11" ht="15" customHeight="1" thickBot="1" x14ac:dyDescent="0.4">
      <c r="A183" s="16"/>
      <c r="B183" s="44"/>
      <c r="C183" s="94"/>
      <c r="D183" s="704"/>
      <c r="E183" s="703"/>
      <c r="F183" s="898" t="s">
        <v>1044</v>
      </c>
      <c r="G183" s="824"/>
      <c r="H183" s="711" t="s">
        <v>1375</v>
      </c>
      <c r="I183" s="706" t="s">
        <v>20</v>
      </c>
      <c r="J183" s="45"/>
      <c r="K183" s="16"/>
    </row>
    <row r="184" spans="1:11" ht="15" customHeight="1" thickBot="1" x14ac:dyDescent="0.4">
      <c r="A184" s="16"/>
      <c r="B184" s="44"/>
      <c r="C184" s="94"/>
      <c r="D184" s="704"/>
      <c r="E184" s="703"/>
      <c r="F184" s="877" t="s">
        <v>1046</v>
      </c>
      <c r="G184" s="878"/>
      <c r="H184" s="711" t="s">
        <v>1346</v>
      </c>
      <c r="I184" s="706" t="s">
        <v>20</v>
      </c>
      <c r="J184" s="45"/>
      <c r="K184" s="16"/>
    </row>
    <row r="185" spans="1:11" ht="15" customHeight="1" thickBot="1" x14ac:dyDescent="0.4">
      <c r="A185" s="16"/>
      <c r="B185" s="44"/>
      <c r="C185" s="94"/>
      <c r="D185" s="898" t="s">
        <v>1047</v>
      </c>
      <c r="E185" s="825"/>
      <c r="F185" s="898" t="s">
        <v>1048</v>
      </c>
      <c r="G185" s="824"/>
      <c r="H185" s="407" t="s">
        <v>1376</v>
      </c>
      <c r="I185" s="420" t="s">
        <v>20</v>
      </c>
      <c r="J185" s="45"/>
      <c r="K185" s="16"/>
    </row>
    <row r="186" spans="1:11" ht="15" customHeight="1" thickBot="1" x14ac:dyDescent="0.4">
      <c r="A186" s="16"/>
      <c r="B186" s="44"/>
      <c r="C186" s="94"/>
      <c r="D186" s="877" t="s">
        <v>1051</v>
      </c>
      <c r="E186" s="879"/>
      <c r="F186" s="898" t="s">
        <v>1312</v>
      </c>
      <c r="G186" s="824"/>
      <c r="H186" s="407" t="s">
        <v>1377</v>
      </c>
      <c r="I186" s="707" t="s">
        <v>1053</v>
      </c>
      <c r="J186" s="45"/>
      <c r="K186" s="16"/>
    </row>
    <row r="187" spans="1:11" ht="15" customHeight="1" thickBot="1" x14ac:dyDescent="0.4">
      <c r="A187" s="16"/>
      <c r="B187" s="44"/>
      <c r="C187" s="94"/>
      <c r="D187" s="898" t="s">
        <v>1054</v>
      </c>
      <c r="E187" s="825"/>
      <c r="F187" s="877" t="s">
        <v>1055</v>
      </c>
      <c r="G187" s="879"/>
      <c r="H187" s="407" t="s">
        <v>1379</v>
      </c>
      <c r="I187" s="923" t="s">
        <v>1053</v>
      </c>
      <c r="J187" s="45"/>
      <c r="K187" s="16"/>
    </row>
    <row r="188" spans="1:11" ht="28.5" thickBot="1" x14ac:dyDescent="0.4">
      <c r="A188" s="16"/>
      <c r="B188" s="44"/>
      <c r="C188" s="94"/>
      <c r="D188" s="877" t="s">
        <v>1060</v>
      </c>
      <c r="E188" s="879"/>
      <c r="F188" s="877" t="s">
        <v>1061</v>
      </c>
      <c r="G188" s="879"/>
      <c r="H188" s="407" t="s">
        <v>1380</v>
      </c>
      <c r="I188" s="930"/>
      <c r="J188" s="45"/>
      <c r="K188" s="16"/>
    </row>
    <row r="189" spans="1:11" ht="15" thickBot="1" x14ac:dyDescent="0.4">
      <c r="A189" s="16"/>
      <c r="B189" s="44"/>
      <c r="C189" s="94"/>
      <c r="D189" s="877" t="s">
        <v>1065</v>
      </c>
      <c r="E189" s="879"/>
      <c r="F189" s="877" t="s">
        <v>1066</v>
      </c>
      <c r="G189" s="879"/>
      <c r="H189" s="407" t="s">
        <v>1381</v>
      </c>
      <c r="I189" s="924"/>
      <c r="J189" s="45"/>
      <c r="K189" s="16"/>
    </row>
    <row r="190" spans="1:11" ht="15" thickBot="1" x14ac:dyDescent="0.4">
      <c r="A190" s="16"/>
      <c r="B190" s="44"/>
      <c r="C190" s="94"/>
      <c r="D190" s="877" t="s">
        <v>1068</v>
      </c>
      <c r="E190" s="879"/>
      <c r="F190" s="877"/>
      <c r="G190" s="879"/>
      <c r="H190" s="712" t="s">
        <v>1069</v>
      </c>
      <c r="I190" s="416" t="s">
        <v>1036</v>
      </c>
      <c r="J190" s="45"/>
      <c r="K190" s="16"/>
    </row>
    <row r="191" spans="1:11" ht="15" thickBot="1" x14ac:dyDescent="0.4">
      <c r="A191" s="16"/>
      <c r="B191" s="44"/>
      <c r="C191" s="94"/>
      <c r="D191" s="877" t="s">
        <v>1070</v>
      </c>
      <c r="E191" s="879"/>
      <c r="F191" s="877"/>
      <c r="G191" s="879"/>
      <c r="H191" s="463"/>
      <c r="I191" s="416" t="s">
        <v>1036</v>
      </c>
      <c r="J191" s="45"/>
      <c r="K191" s="16"/>
    </row>
    <row r="192" spans="1:11" ht="28.5" customHeight="1" thickBot="1" x14ac:dyDescent="0.4">
      <c r="A192" s="16"/>
      <c r="B192" s="44"/>
      <c r="C192" s="94"/>
      <c r="D192" s="898" t="s">
        <v>1071</v>
      </c>
      <c r="E192" s="825"/>
      <c r="F192" s="898" t="s">
        <v>1072</v>
      </c>
      <c r="G192" s="825"/>
      <c r="H192" s="461" t="s">
        <v>1382</v>
      </c>
      <c r="I192" s="416" t="s">
        <v>1053</v>
      </c>
      <c r="J192" s="45"/>
      <c r="K192" s="16"/>
    </row>
    <row r="193" spans="1:11" ht="28.5" thickBot="1" x14ac:dyDescent="0.4">
      <c r="A193" s="16"/>
      <c r="B193" s="44"/>
      <c r="C193" s="94"/>
      <c r="D193" s="898" t="s">
        <v>1076</v>
      </c>
      <c r="E193" s="825"/>
      <c r="F193" s="898" t="s">
        <v>1077</v>
      </c>
      <c r="G193" s="825"/>
      <c r="H193" s="461" t="s">
        <v>1383</v>
      </c>
      <c r="I193" s="418" t="s">
        <v>20</v>
      </c>
      <c r="J193" s="45"/>
      <c r="K193" s="16"/>
    </row>
    <row r="194" spans="1:11" ht="28.5" thickBot="1" x14ac:dyDescent="0.4">
      <c r="A194" s="16"/>
      <c r="B194" s="44"/>
      <c r="C194" s="94"/>
      <c r="D194" s="898" t="s">
        <v>1082</v>
      </c>
      <c r="E194" s="825"/>
      <c r="F194" s="898" t="s">
        <v>1083</v>
      </c>
      <c r="G194" s="825"/>
      <c r="H194" s="461" t="s">
        <v>1384</v>
      </c>
      <c r="I194" s="418" t="s">
        <v>20</v>
      </c>
      <c r="J194" s="45"/>
      <c r="K194" s="16"/>
    </row>
    <row r="195" spans="1:11" ht="42.5" thickBot="1" x14ac:dyDescent="0.4">
      <c r="A195" s="16"/>
      <c r="B195" s="44"/>
      <c r="C195" s="94"/>
      <c r="D195" s="902"/>
      <c r="E195" s="904"/>
      <c r="F195" s="898" t="s">
        <v>1090</v>
      </c>
      <c r="G195" s="825"/>
      <c r="H195" s="461" t="s">
        <v>1386</v>
      </c>
      <c r="I195" s="418" t="s">
        <v>20</v>
      </c>
      <c r="J195" s="45"/>
      <c r="K195" s="16"/>
    </row>
    <row r="196" spans="1:11" ht="28.5" thickBot="1" x14ac:dyDescent="0.4">
      <c r="A196" s="16"/>
      <c r="B196" s="44"/>
      <c r="C196" s="94"/>
      <c r="D196" s="907" t="s">
        <v>1110</v>
      </c>
      <c r="E196" s="908"/>
      <c r="F196" s="898" t="s">
        <v>1111</v>
      </c>
      <c r="G196" s="825"/>
      <c r="H196" s="464" t="s">
        <v>1387</v>
      </c>
      <c r="I196" s="418" t="s">
        <v>20</v>
      </c>
      <c r="J196" s="45"/>
      <c r="K196" s="16"/>
    </row>
    <row r="197" spans="1:11" ht="28.5" thickBot="1" x14ac:dyDescent="0.4">
      <c r="A197" s="16"/>
      <c r="B197" s="44"/>
      <c r="C197" s="94"/>
      <c r="D197" s="898" t="s">
        <v>1114</v>
      </c>
      <c r="E197" s="825"/>
      <c r="F197" s="877" t="s">
        <v>1115</v>
      </c>
      <c r="G197" s="879"/>
      <c r="H197" s="464" t="s">
        <v>1389</v>
      </c>
      <c r="I197" s="418" t="s">
        <v>20</v>
      </c>
      <c r="J197" s="45"/>
      <c r="K197" s="16"/>
    </row>
    <row r="198" spans="1:11" ht="56.5" thickBot="1" x14ac:dyDescent="0.4">
      <c r="A198" s="16"/>
      <c r="B198" s="44"/>
      <c r="C198" s="94"/>
      <c r="D198" s="905"/>
      <c r="E198" s="906"/>
      <c r="F198" s="877" t="s">
        <v>1124</v>
      </c>
      <c r="G198" s="879"/>
      <c r="H198" s="464" t="s">
        <v>1391</v>
      </c>
      <c r="I198" s="418" t="s">
        <v>20</v>
      </c>
      <c r="J198" s="45"/>
      <c r="K198" s="16"/>
    </row>
    <row r="199" spans="1:11" ht="56.5" thickBot="1" x14ac:dyDescent="0.4">
      <c r="A199" s="16"/>
      <c r="B199" s="44"/>
      <c r="C199" s="94"/>
      <c r="D199" s="877" t="s">
        <v>1126</v>
      </c>
      <c r="E199" s="879"/>
      <c r="F199" s="877" t="s">
        <v>1127</v>
      </c>
      <c r="G199" s="879"/>
      <c r="H199" s="464" t="s">
        <v>1392</v>
      </c>
      <c r="I199" s="418" t="s">
        <v>1033</v>
      </c>
      <c r="J199" s="45"/>
      <c r="K199" s="16"/>
    </row>
    <row r="200" spans="1:11" ht="15" thickBot="1" x14ac:dyDescent="0.4">
      <c r="A200" s="16"/>
      <c r="B200" s="44"/>
      <c r="C200" s="94"/>
      <c r="D200" s="877" t="s">
        <v>1136</v>
      </c>
      <c r="E200" s="879"/>
      <c r="F200" s="877" t="s">
        <v>1137</v>
      </c>
      <c r="G200" s="879"/>
      <c r="H200" s="465"/>
      <c r="I200" s="418" t="s">
        <v>1036</v>
      </c>
      <c r="J200" s="45"/>
      <c r="K200" s="16"/>
    </row>
    <row r="201" spans="1:11" ht="28.5" thickBot="1" x14ac:dyDescent="0.4">
      <c r="A201" s="16"/>
      <c r="B201" s="44"/>
      <c r="C201" s="94"/>
      <c r="D201" s="877" t="s">
        <v>1138</v>
      </c>
      <c r="E201" s="879"/>
      <c r="F201" s="877" t="s">
        <v>1139</v>
      </c>
      <c r="G201" s="879"/>
      <c r="H201" s="464" t="s">
        <v>1354</v>
      </c>
      <c r="I201" s="418" t="s">
        <v>20</v>
      </c>
      <c r="J201" s="45"/>
      <c r="K201" s="16"/>
    </row>
    <row r="202" spans="1:11" ht="84.5" thickBot="1" x14ac:dyDescent="0.4">
      <c r="A202" s="16"/>
      <c r="B202" s="44"/>
      <c r="C202" s="94"/>
      <c r="D202" s="466" t="s">
        <v>1140</v>
      </c>
      <c r="E202" s="467"/>
      <c r="F202" s="466" t="s">
        <v>1141</v>
      </c>
      <c r="G202" s="467"/>
      <c r="H202" s="464" t="s">
        <v>1393</v>
      </c>
      <c r="I202" s="418" t="s">
        <v>1053</v>
      </c>
      <c r="J202" s="45"/>
      <c r="K202" s="16"/>
    </row>
    <row r="203" spans="1:11" ht="15" thickBot="1" x14ac:dyDescent="0.4">
      <c r="A203" s="16"/>
      <c r="B203" s="44"/>
      <c r="C203" s="94"/>
      <c r="D203" s="898" t="s">
        <v>1150</v>
      </c>
      <c r="E203" s="825"/>
      <c r="F203" s="898" t="s">
        <v>1153</v>
      </c>
      <c r="G203" s="825"/>
      <c r="H203" s="952" t="s">
        <v>1394</v>
      </c>
      <c r="I203" s="923" t="s">
        <v>1033</v>
      </c>
      <c r="J203" s="45"/>
      <c r="K203" s="16"/>
    </row>
    <row r="204" spans="1:11" x14ac:dyDescent="0.35">
      <c r="A204" s="16"/>
      <c r="B204" s="44"/>
      <c r="C204" s="94"/>
      <c r="D204" s="902"/>
      <c r="E204" s="903"/>
      <c r="F204" s="898" t="s">
        <v>1151</v>
      </c>
      <c r="G204" s="825"/>
      <c r="H204" s="953"/>
      <c r="I204" s="930"/>
      <c r="J204" s="45"/>
      <c r="K204" s="16"/>
    </row>
    <row r="205" spans="1:11" ht="15" thickBot="1" x14ac:dyDescent="0.4">
      <c r="A205" s="16"/>
      <c r="B205" s="44"/>
      <c r="C205" s="94"/>
      <c r="D205" s="902"/>
      <c r="E205" s="904"/>
      <c r="F205" s="902" t="s">
        <v>1205</v>
      </c>
      <c r="G205" s="904"/>
      <c r="H205" s="953"/>
      <c r="I205" s="930"/>
      <c r="J205" s="45"/>
      <c r="K205" s="16"/>
    </row>
    <row r="206" spans="1:11" ht="15" thickBot="1" x14ac:dyDescent="0.4">
      <c r="A206" s="16"/>
      <c r="B206" s="44"/>
      <c r="C206" s="94"/>
      <c r="D206" s="905"/>
      <c r="E206" s="906"/>
      <c r="F206" s="877" t="s">
        <v>1206</v>
      </c>
      <c r="G206" s="879"/>
      <c r="H206" s="954"/>
      <c r="I206" s="924"/>
      <c r="J206" s="45"/>
      <c r="K206" s="16"/>
    </row>
    <row r="207" spans="1:11" ht="15" thickBot="1" x14ac:dyDescent="0.4">
      <c r="A207" s="16"/>
      <c r="B207" s="44"/>
      <c r="C207" s="94"/>
      <c r="D207" s="898" t="s">
        <v>1162</v>
      </c>
      <c r="E207" s="825"/>
      <c r="F207" s="898" t="s">
        <v>1163</v>
      </c>
      <c r="G207" s="824"/>
      <c r="H207" s="453" t="s">
        <v>1164</v>
      </c>
      <c r="I207" s="418" t="s">
        <v>1053</v>
      </c>
      <c r="J207" s="45"/>
      <c r="K207" s="16"/>
    </row>
    <row r="208" spans="1:11" ht="15" thickBot="1" x14ac:dyDescent="0.4">
      <c r="A208" s="16"/>
      <c r="B208" s="44"/>
      <c r="C208" s="94"/>
      <c r="D208" s="877" t="s">
        <v>1165</v>
      </c>
      <c r="E208" s="879"/>
      <c r="F208" s="877" t="s">
        <v>1166</v>
      </c>
      <c r="G208" s="879"/>
      <c r="H208" s="464" t="s">
        <v>1395</v>
      </c>
      <c r="I208" s="418" t="s">
        <v>20</v>
      </c>
      <c r="J208" s="45"/>
      <c r="K208" s="16"/>
    </row>
    <row r="209" spans="1:11" ht="28.5" thickBot="1" x14ac:dyDescent="0.4">
      <c r="A209" s="16"/>
      <c r="B209" s="44"/>
      <c r="C209" s="94"/>
      <c r="D209" s="402"/>
      <c r="E209" s="403"/>
      <c r="F209" s="877" t="s">
        <v>1172</v>
      </c>
      <c r="G209" s="879"/>
      <c r="H209" s="464" t="s">
        <v>1396</v>
      </c>
      <c r="I209" s="418" t="s">
        <v>20</v>
      </c>
      <c r="J209" s="45"/>
      <c r="K209" s="16"/>
    </row>
    <row r="210" spans="1:11" ht="42.5" thickBot="1" x14ac:dyDescent="0.4">
      <c r="A210" s="16"/>
      <c r="B210" s="44"/>
      <c r="C210" s="94"/>
      <c r="D210" s="877" t="s">
        <v>1175</v>
      </c>
      <c r="E210" s="879"/>
      <c r="F210" s="877" t="s">
        <v>1399</v>
      </c>
      <c r="G210" s="879"/>
      <c r="H210" s="464" t="s">
        <v>1397</v>
      </c>
      <c r="I210" s="418" t="s">
        <v>20</v>
      </c>
      <c r="J210" s="45"/>
      <c r="K210" s="16"/>
    </row>
    <row r="211" spans="1:11" ht="15" thickBot="1" x14ac:dyDescent="0.4">
      <c r="A211" s="16"/>
      <c r="B211" s="44"/>
      <c r="C211" s="94"/>
      <c r="D211" s="877" t="s">
        <v>1177</v>
      </c>
      <c r="E211" s="879"/>
      <c r="F211" s="877" t="s">
        <v>1178</v>
      </c>
      <c r="G211" s="879"/>
      <c r="H211" s="457" t="s">
        <v>1179</v>
      </c>
      <c r="I211" s="418" t="s">
        <v>20</v>
      </c>
      <c r="J211" s="45"/>
      <c r="K211" s="16"/>
    </row>
    <row r="212" spans="1:11" ht="15" thickBot="1" x14ac:dyDescent="0.4">
      <c r="A212" s="16"/>
      <c r="B212" s="44"/>
      <c r="C212" s="94"/>
      <c r="D212" s="877" t="s">
        <v>1180</v>
      </c>
      <c r="E212" s="879"/>
      <c r="F212" s="877" t="s">
        <v>1181</v>
      </c>
      <c r="G212" s="879"/>
      <c r="H212" s="464" t="s">
        <v>1398</v>
      </c>
      <c r="I212" s="418" t="s">
        <v>20</v>
      </c>
      <c r="J212" s="45"/>
      <c r="K212" s="16"/>
    </row>
    <row r="213" spans="1:11" ht="56.5" customHeight="1" thickBot="1" x14ac:dyDescent="0.4">
      <c r="A213" s="16"/>
      <c r="B213" s="44"/>
      <c r="C213" s="94"/>
      <c r="D213" s="877" t="s">
        <v>1183</v>
      </c>
      <c r="E213" s="879"/>
      <c r="F213" s="898"/>
      <c r="G213" s="825"/>
      <c r="H213" s="952" t="s">
        <v>1400</v>
      </c>
      <c r="I213" s="923" t="s">
        <v>1053</v>
      </c>
      <c r="J213" s="45"/>
      <c r="K213" s="16"/>
    </row>
    <row r="214" spans="1:11" ht="15" thickBot="1" x14ac:dyDescent="0.4">
      <c r="A214" s="16"/>
      <c r="B214" s="44"/>
      <c r="C214" s="94"/>
      <c r="D214" s="834" t="s">
        <v>1184</v>
      </c>
      <c r="E214" s="899"/>
      <c r="F214" s="898" t="s">
        <v>1185</v>
      </c>
      <c r="G214" s="825"/>
      <c r="H214" s="954"/>
      <c r="I214" s="924"/>
      <c r="J214" s="45"/>
      <c r="K214" s="16"/>
    </row>
    <row r="215" spans="1:11" ht="15" thickBot="1" x14ac:dyDescent="0.4">
      <c r="A215" s="16"/>
      <c r="B215" s="44"/>
      <c r="C215" s="94"/>
      <c r="D215" s="900" t="s">
        <v>1202</v>
      </c>
      <c r="E215" s="901"/>
      <c r="F215" s="877" t="s">
        <v>1203</v>
      </c>
      <c r="G215" s="879"/>
      <c r="H215" s="464" t="s">
        <v>1401</v>
      </c>
      <c r="I215" s="418" t="s">
        <v>20</v>
      </c>
      <c r="J215" s="45"/>
      <c r="K215" s="16"/>
    </row>
    <row r="216" spans="1:11" ht="15" thickBot="1" x14ac:dyDescent="0.4">
      <c r="A216" s="17"/>
      <c r="B216" s="44"/>
      <c r="C216" s="41"/>
      <c r="D216" s="41"/>
      <c r="E216" s="41"/>
      <c r="F216" s="41"/>
      <c r="G216" s="41"/>
      <c r="H216" s="96" t="s">
        <v>263</v>
      </c>
      <c r="I216" s="408" t="s">
        <v>20</v>
      </c>
      <c r="J216" s="45"/>
      <c r="K216" s="17"/>
    </row>
    <row r="217" spans="1:11" ht="15" thickBot="1" x14ac:dyDescent="0.4">
      <c r="A217" s="17"/>
      <c r="B217" s="44"/>
      <c r="C217" s="41"/>
      <c r="D217" s="128" t="s">
        <v>289</v>
      </c>
      <c r="E217" s="412"/>
      <c r="F217" s="41"/>
      <c r="G217" s="41"/>
      <c r="H217" s="97"/>
      <c r="I217" s="41"/>
      <c r="J217" s="45"/>
      <c r="K217" s="17"/>
    </row>
    <row r="218" spans="1:11" ht="15" thickBot="1" x14ac:dyDescent="0.4">
      <c r="A218" s="17"/>
      <c r="B218" s="44"/>
      <c r="C218" s="41"/>
      <c r="D218" s="79" t="s">
        <v>60</v>
      </c>
      <c r="E218" s="886" t="s">
        <v>1207</v>
      </c>
      <c r="F218" s="887"/>
      <c r="G218" s="887"/>
      <c r="H218" s="888"/>
      <c r="I218" s="41"/>
      <c r="J218" s="45"/>
      <c r="K218" s="17"/>
    </row>
    <row r="219" spans="1:11" ht="15" thickBot="1" x14ac:dyDescent="0.4">
      <c r="A219" s="17"/>
      <c r="B219" s="44"/>
      <c r="C219" s="41"/>
      <c r="D219" s="79" t="s">
        <v>62</v>
      </c>
      <c r="E219" s="896" t="s">
        <v>713</v>
      </c>
      <c r="F219" s="887"/>
      <c r="G219" s="887"/>
      <c r="H219" s="888"/>
      <c r="I219" s="41"/>
      <c r="J219" s="45"/>
      <c r="K219" s="17"/>
    </row>
    <row r="220" spans="1:11" x14ac:dyDescent="0.35">
      <c r="A220" s="17"/>
      <c r="B220" s="44"/>
      <c r="C220" s="41"/>
      <c r="D220" s="41"/>
      <c r="E220" s="41"/>
      <c r="F220" s="41"/>
      <c r="G220" s="41"/>
      <c r="H220" s="97"/>
      <c r="I220" s="41"/>
      <c r="J220" s="45"/>
      <c r="K220" s="17"/>
    </row>
    <row r="221" spans="1:11" ht="15" thickBot="1" x14ac:dyDescent="0.4">
      <c r="A221" s="17"/>
      <c r="B221" s="44"/>
      <c r="C221" s="47"/>
      <c r="D221" s="897" t="s">
        <v>262</v>
      </c>
      <c r="E221" s="897"/>
      <c r="F221" s="897" t="s">
        <v>266</v>
      </c>
      <c r="G221" s="897"/>
      <c r="H221" s="95" t="s">
        <v>267</v>
      </c>
      <c r="I221" s="95" t="s">
        <v>232</v>
      </c>
      <c r="J221" s="45"/>
      <c r="K221" s="18"/>
    </row>
    <row r="222" spans="1:11" ht="15" thickBot="1" x14ac:dyDescent="0.4">
      <c r="A222" s="17"/>
      <c r="B222" s="44"/>
      <c r="C222" s="94" t="s">
        <v>292</v>
      </c>
      <c r="D222" s="894"/>
      <c r="E222" s="895"/>
      <c r="F222" s="894"/>
      <c r="G222" s="895"/>
      <c r="H222" s="468"/>
      <c r="I222" s="468"/>
      <c r="J222" s="45"/>
      <c r="K222" s="18"/>
    </row>
    <row r="223" spans="1:11" ht="15" thickBot="1" x14ac:dyDescent="0.4">
      <c r="A223" s="17"/>
      <c r="B223" s="44"/>
      <c r="C223" s="94"/>
      <c r="D223" s="894"/>
      <c r="E223" s="895"/>
      <c r="F223" s="894"/>
      <c r="G223" s="895"/>
      <c r="H223" s="468"/>
      <c r="I223" s="468"/>
      <c r="J223" s="45"/>
      <c r="K223" s="17"/>
    </row>
    <row r="224" spans="1:11" ht="15" thickBot="1" x14ac:dyDescent="0.4">
      <c r="A224" s="17"/>
      <c r="B224" s="44"/>
      <c r="C224" s="94"/>
      <c r="D224" s="894"/>
      <c r="E224" s="895"/>
      <c r="F224" s="894"/>
      <c r="G224" s="895"/>
      <c r="H224" s="468"/>
      <c r="I224" s="468"/>
      <c r="J224" s="45"/>
      <c r="K224" s="17"/>
    </row>
    <row r="225" spans="1:11" ht="15" thickBot="1" x14ac:dyDescent="0.4">
      <c r="A225" s="17"/>
      <c r="B225" s="44"/>
      <c r="C225" s="41"/>
      <c r="D225" s="41"/>
      <c r="E225" s="41"/>
      <c r="F225" s="41"/>
      <c r="G225" s="41"/>
      <c r="H225" s="96" t="s">
        <v>263</v>
      </c>
      <c r="I225" s="98"/>
      <c r="J225" s="45"/>
      <c r="K225" s="17"/>
    </row>
    <row r="226" spans="1:11" ht="15" thickBot="1" x14ac:dyDescent="0.4">
      <c r="A226" s="17"/>
      <c r="B226" s="44"/>
      <c r="C226" s="41"/>
      <c r="D226" s="128" t="s">
        <v>289</v>
      </c>
      <c r="E226" s="412"/>
      <c r="F226" s="41"/>
      <c r="G226" s="41"/>
      <c r="H226" s="97"/>
      <c r="I226" s="41"/>
      <c r="J226" s="45"/>
      <c r="K226" s="17"/>
    </row>
    <row r="227" spans="1:11" ht="15" thickBot="1" x14ac:dyDescent="0.4">
      <c r="A227" s="17"/>
      <c r="B227" s="44"/>
      <c r="C227" s="41"/>
      <c r="D227" s="79" t="s">
        <v>60</v>
      </c>
      <c r="E227" s="886"/>
      <c r="F227" s="887"/>
      <c r="G227" s="887"/>
      <c r="H227" s="888"/>
      <c r="I227" s="41"/>
      <c r="J227" s="45"/>
      <c r="K227" s="17"/>
    </row>
    <row r="228" spans="1:11" ht="15" thickBot="1" x14ac:dyDescent="0.4">
      <c r="A228" s="17"/>
      <c r="B228" s="44"/>
      <c r="C228" s="41"/>
      <c r="D228" s="79" t="s">
        <v>62</v>
      </c>
      <c r="E228" s="886"/>
      <c r="F228" s="887"/>
      <c r="G228" s="887"/>
      <c r="H228" s="888"/>
      <c r="I228" s="41"/>
      <c r="J228" s="45"/>
      <c r="K228" s="17"/>
    </row>
    <row r="229" spans="1:11" ht="15" thickBot="1" x14ac:dyDescent="0.4">
      <c r="A229" s="17"/>
      <c r="B229" s="44"/>
      <c r="C229" s="41"/>
      <c r="D229" s="79"/>
      <c r="E229" s="41"/>
      <c r="F229" s="41"/>
      <c r="G229" s="41"/>
      <c r="H229" s="41"/>
      <c r="I229" s="41"/>
      <c r="J229" s="45"/>
      <c r="K229" s="17"/>
    </row>
    <row r="230" spans="1:11" ht="276.64999999999998" customHeight="1" x14ac:dyDescent="0.35">
      <c r="A230" s="17"/>
      <c r="B230" s="44"/>
      <c r="C230" s="469"/>
      <c r="D230" s="889" t="s">
        <v>268</v>
      </c>
      <c r="E230" s="889"/>
      <c r="F230" s="890" t="s">
        <v>1402</v>
      </c>
      <c r="G230" s="890"/>
      <c r="H230" s="890"/>
      <c r="I230" s="890"/>
      <c r="J230" s="45"/>
      <c r="K230" s="17"/>
    </row>
    <row r="231" spans="1:11" x14ac:dyDescent="0.35">
      <c r="A231" s="16"/>
      <c r="B231" s="44"/>
      <c r="C231" s="48"/>
      <c r="D231" s="48"/>
      <c r="E231" s="48"/>
      <c r="F231" s="48"/>
      <c r="G231" s="48"/>
      <c r="H231" s="410"/>
      <c r="I231" s="410"/>
      <c r="J231" s="45"/>
      <c r="K231" s="16"/>
    </row>
    <row r="232" spans="1:11" ht="15" thickBot="1" x14ac:dyDescent="0.4">
      <c r="A232" s="16"/>
      <c r="B232" s="44"/>
      <c r="C232" s="41"/>
      <c r="D232" s="42"/>
      <c r="E232" s="42"/>
      <c r="F232" s="42"/>
      <c r="G232" s="78" t="s">
        <v>225</v>
      </c>
      <c r="H232" s="410"/>
      <c r="I232" s="410"/>
      <c r="J232" s="45"/>
      <c r="K232" s="16"/>
    </row>
    <row r="233" spans="1:11" ht="28" x14ac:dyDescent="0.35">
      <c r="A233" s="16"/>
      <c r="B233" s="44"/>
      <c r="C233" s="41"/>
      <c r="D233" s="42"/>
      <c r="E233" s="42"/>
      <c r="F233" s="26" t="s">
        <v>226</v>
      </c>
      <c r="G233" s="891" t="s">
        <v>307</v>
      </c>
      <c r="H233" s="892"/>
      <c r="I233" s="893"/>
      <c r="J233" s="45"/>
      <c r="K233" s="16"/>
    </row>
    <row r="234" spans="1:11" x14ac:dyDescent="0.35">
      <c r="A234" s="16"/>
      <c r="B234" s="44"/>
      <c r="C234" s="41"/>
      <c r="D234" s="42"/>
      <c r="E234" s="42"/>
      <c r="F234" s="27" t="s">
        <v>227</v>
      </c>
      <c r="G234" s="880" t="s">
        <v>308</v>
      </c>
      <c r="H234" s="881"/>
      <c r="I234" s="882"/>
      <c r="J234" s="45"/>
      <c r="K234" s="16"/>
    </row>
    <row r="235" spans="1:11" ht="28" x14ac:dyDescent="0.35">
      <c r="A235" s="16"/>
      <c r="B235" s="44"/>
      <c r="C235" s="41"/>
      <c r="D235" s="42"/>
      <c r="E235" s="42"/>
      <c r="F235" s="27" t="s">
        <v>228</v>
      </c>
      <c r="G235" s="880" t="s">
        <v>309</v>
      </c>
      <c r="H235" s="881"/>
      <c r="I235" s="882"/>
      <c r="J235" s="45"/>
      <c r="K235" s="16"/>
    </row>
    <row r="236" spans="1:11" ht="28" x14ac:dyDescent="0.35">
      <c r="A236" s="17"/>
      <c r="B236" s="44"/>
      <c r="C236" s="41"/>
      <c r="D236" s="42"/>
      <c r="E236" s="42"/>
      <c r="F236" s="27" t="s">
        <v>229</v>
      </c>
      <c r="G236" s="880" t="s">
        <v>310</v>
      </c>
      <c r="H236" s="881"/>
      <c r="I236" s="882"/>
      <c r="J236" s="45"/>
      <c r="K236" s="17"/>
    </row>
    <row r="237" spans="1:11" x14ac:dyDescent="0.35">
      <c r="A237" s="17"/>
      <c r="B237" s="39"/>
      <c r="C237" s="41"/>
      <c r="D237" s="42"/>
      <c r="E237" s="42"/>
      <c r="F237" s="27" t="s">
        <v>230</v>
      </c>
      <c r="G237" s="880" t="s">
        <v>311</v>
      </c>
      <c r="H237" s="881"/>
      <c r="I237" s="882"/>
      <c r="J237" s="40"/>
      <c r="K237" s="17"/>
    </row>
    <row r="238" spans="1:11" ht="28.5" thickBot="1" x14ac:dyDescent="0.4">
      <c r="A238" s="17"/>
      <c r="B238" s="39"/>
      <c r="C238" s="41"/>
      <c r="D238" s="42"/>
      <c r="E238" s="42"/>
      <c r="F238" s="28" t="s">
        <v>231</v>
      </c>
      <c r="G238" s="883" t="s">
        <v>312</v>
      </c>
      <c r="H238" s="884"/>
      <c r="I238" s="885"/>
      <c r="J238" s="40"/>
      <c r="K238" s="17"/>
    </row>
    <row r="239" spans="1:11" ht="15" thickBot="1" x14ac:dyDescent="0.4">
      <c r="A239" s="17"/>
      <c r="B239" s="49"/>
      <c r="C239" s="50"/>
      <c r="D239" s="51"/>
      <c r="E239" s="51"/>
      <c r="F239" s="51"/>
      <c r="G239" s="51"/>
      <c r="H239" s="470"/>
      <c r="I239" s="470"/>
      <c r="J239" s="52"/>
      <c r="K239" s="25"/>
    </row>
    <row r="240" spans="1:11" x14ac:dyDescent="0.35">
      <c r="A240" s="17"/>
      <c r="B240" s="17"/>
      <c r="C240" s="25"/>
      <c r="D240" s="25"/>
      <c r="E240" s="25"/>
      <c r="F240" s="25"/>
      <c r="G240" s="25"/>
      <c r="H240" s="25"/>
      <c r="I240" s="25"/>
      <c r="J240" s="25"/>
      <c r="K240" s="25"/>
    </row>
    <row r="241" spans="1:11" x14ac:dyDescent="0.35">
      <c r="A241" s="17"/>
      <c r="B241" s="17"/>
      <c r="C241" s="25"/>
      <c r="D241" s="25"/>
      <c r="E241" s="25"/>
      <c r="F241" s="25"/>
      <c r="G241" s="25"/>
      <c r="H241" s="25"/>
      <c r="I241" s="25"/>
      <c r="J241" s="25"/>
      <c r="K241" s="25"/>
    </row>
    <row r="242" spans="1:11" x14ac:dyDescent="0.35">
      <c r="A242" s="17"/>
      <c r="B242" s="17"/>
      <c r="C242" s="25"/>
      <c r="D242" s="25"/>
      <c r="E242" s="25"/>
      <c r="F242" s="25"/>
      <c r="G242" s="25"/>
      <c r="H242" s="25"/>
      <c r="I242" s="25"/>
      <c r="J242" s="25"/>
      <c r="K242" s="25"/>
    </row>
    <row r="243" spans="1:11" x14ac:dyDescent="0.35">
      <c r="A243" s="17"/>
      <c r="B243" s="17"/>
      <c r="C243" s="25"/>
      <c r="D243" s="25"/>
      <c r="E243" s="25"/>
      <c r="F243" s="25"/>
      <c r="G243" s="25"/>
      <c r="H243" s="25"/>
      <c r="I243" s="25"/>
      <c r="J243" s="25"/>
      <c r="K243" s="25"/>
    </row>
    <row r="244" spans="1:11" x14ac:dyDescent="0.35">
      <c r="A244" s="17"/>
      <c r="B244" s="17"/>
      <c r="C244" s="25"/>
      <c r="D244" s="25"/>
      <c r="E244" s="25"/>
      <c r="F244" s="25"/>
      <c r="G244" s="25"/>
      <c r="H244" s="25"/>
      <c r="I244" s="25"/>
      <c r="J244" s="25"/>
      <c r="K244" s="25"/>
    </row>
    <row r="245" spans="1:11" x14ac:dyDescent="0.35">
      <c r="A245" s="17"/>
      <c r="B245" s="17"/>
      <c r="C245" s="25"/>
      <c r="D245" s="25"/>
      <c r="E245" s="25"/>
      <c r="F245" s="25"/>
      <c r="G245" s="25"/>
      <c r="H245" s="25"/>
      <c r="I245" s="25"/>
      <c r="J245" s="25"/>
      <c r="K245" s="25"/>
    </row>
    <row r="246" spans="1:11" x14ac:dyDescent="0.35">
      <c r="A246" s="17"/>
      <c r="B246" s="17"/>
      <c r="C246" s="25"/>
      <c r="D246" s="25"/>
      <c r="E246" s="25"/>
      <c r="F246" s="25"/>
      <c r="G246" s="25"/>
      <c r="H246" s="25"/>
      <c r="I246" s="25"/>
      <c r="J246" s="25"/>
      <c r="K246" s="25"/>
    </row>
    <row r="247" spans="1:11" x14ac:dyDescent="0.35">
      <c r="A247" s="17"/>
      <c r="B247" s="17"/>
      <c r="C247" s="25"/>
      <c r="D247" s="25"/>
      <c r="E247" s="25"/>
      <c r="F247" s="25"/>
      <c r="G247" s="25"/>
      <c r="H247" s="25"/>
      <c r="I247" s="25"/>
      <c r="J247" s="25"/>
      <c r="K247" s="25"/>
    </row>
    <row r="248" spans="1:11" x14ac:dyDescent="0.35">
      <c r="A248" s="17"/>
      <c r="B248" s="17"/>
      <c r="C248" s="25"/>
      <c r="D248" s="25"/>
      <c r="E248" s="25"/>
      <c r="F248" s="25"/>
      <c r="G248" s="25"/>
      <c r="H248" s="25"/>
      <c r="I248" s="25"/>
      <c r="J248" s="25"/>
      <c r="K248" s="25"/>
    </row>
    <row r="249" spans="1:11" x14ac:dyDescent="0.35">
      <c r="A249" s="25"/>
      <c r="B249" s="17"/>
      <c r="C249" s="25"/>
      <c r="D249" s="25"/>
      <c r="E249" s="25"/>
      <c r="F249" s="25"/>
      <c r="G249" s="25"/>
      <c r="H249" s="25"/>
      <c r="I249" s="25"/>
      <c r="J249" s="25"/>
      <c r="K249" s="25"/>
    </row>
    <row r="250" spans="1:11" x14ac:dyDescent="0.35">
      <c r="A250" s="25"/>
      <c r="B250" s="25"/>
      <c r="C250" s="25"/>
      <c r="D250" s="25"/>
      <c r="E250" s="25"/>
      <c r="F250" s="25"/>
      <c r="G250" s="25"/>
      <c r="H250" s="25"/>
      <c r="I250" s="25"/>
      <c r="J250" s="25"/>
      <c r="K250" s="25"/>
    </row>
    <row r="251" spans="1:11" x14ac:dyDescent="0.35">
      <c r="A251" s="25"/>
      <c r="B251" s="25"/>
      <c r="C251" s="25"/>
      <c r="D251" s="25"/>
      <c r="E251" s="25"/>
      <c r="F251" s="25"/>
      <c r="G251" s="25"/>
      <c r="H251" s="25"/>
      <c r="I251" s="25"/>
      <c r="J251" s="25"/>
      <c r="K251" s="25"/>
    </row>
    <row r="252" spans="1:11" x14ac:dyDescent="0.35">
      <c r="A252" s="25"/>
      <c r="B252" s="25"/>
      <c r="C252" s="25"/>
      <c r="D252" s="25"/>
      <c r="E252" s="25"/>
      <c r="F252" s="25"/>
      <c r="G252" s="25"/>
      <c r="H252" s="25"/>
      <c r="I252" s="25"/>
      <c r="J252" s="25"/>
      <c r="K252" s="25"/>
    </row>
    <row r="253" spans="1:11" x14ac:dyDescent="0.35">
      <c r="A253" s="25"/>
      <c r="B253" s="25"/>
      <c r="C253" s="25"/>
      <c r="D253" s="25"/>
      <c r="E253" s="25"/>
      <c r="F253" s="25"/>
      <c r="G253" s="25"/>
      <c r="H253" s="25"/>
      <c r="I253" s="25"/>
      <c r="J253" s="25"/>
      <c r="K253" s="25"/>
    </row>
    <row r="254" spans="1:11" x14ac:dyDescent="0.35">
      <c r="A254" s="25"/>
      <c r="B254" s="25"/>
      <c r="C254" s="25"/>
      <c r="D254" s="25"/>
      <c r="E254" s="25"/>
      <c r="F254" s="25"/>
      <c r="G254" s="25"/>
      <c r="H254" s="25"/>
      <c r="I254" s="25"/>
      <c r="J254" s="25"/>
      <c r="K254" s="25"/>
    </row>
    <row r="255" spans="1:11" x14ac:dyDescent="0.35">
      <c r="A255" s="25"/>
      <c r="B255" s="25"/>
      <c r="C255" s="25"/>
      <c r="D255" s="25"/>
      <c r="E255" s="25"/>
      <c r="F255" s="25"/>
      <c r="G255" s="25"/>
      <c r="H255" s="25"/>
      <c r="I255" s="25"/>
      <c r="J255" s="25"/>
      <c r="K255" s="25"/>
    </row>
    <row r="256" spans="1:11" x14ac:dyDescent="0.35">
      <c r="A256" s="25"/>
      <c r="B256" s="25"/>
      <c r="C256" s="25"/>
      <c r="D256" s="25"/>
      <c r="E256" s="25"/>
      <c r="F256" s="25"/>
      <c r="G256" s="25"/>
      <c r="H256" s="25"/>
      <c r="I256" s="25"/>
      <c r="J256" s="25"/>
      <c r="K256" s="25"/>
    </row>
    <row r="257" spans="1:11" x14ac:dyDescent="0.35">
      <c r="A257" s="25"/>
      <c r="B257" s="25"/>
      <c r="C257" s="25"/>
      <c r="D257" s="25"/>
      <c r="E257" s="25"/>
      <c r="F257" s="25"/>
      <c r="G257" s="25"/>
      <c r="H257" s="25"/>
      <c r="I257" s="25"/>
      <c r="J257" s="25"/>
      <c r="K257" s="25"/>
    </row>
    <row r="258" spans="1:11" x14ac:dyDescent="0.35">
      <c r="A258" s="25"/>
      <c r="B258" s="25"/>
      <c r="C258" s="25"/>
      <c r="D258" s="25"/>
      <c r="E258" s="25"/>
      <c r="F258" s="25"/>
      <c r="G258" s="25"/>
      <c r="H258" s="25"/>
      <c r="I258" s="25"/>
      <c r="J258" s="25"/>
      <c r="K258" s="25"/>
    </row>
    <row r="259" spans="1:11" x14ac:dyDescent="0.35">
      <c r="A259" s="25"/>
      <c r="B259" s="25"/>
      <c r="C259" s="25"/>
      <c r="D259" s="25"/>
      <c r="E259" s="25"/>
      <c r="F259" s="25"/>
      <c r="G259" s="25"/>
      <c r="H259" s="25"/>
      <c r="I259" s="25"/>
      <c r="J259" s="25"/>
      <c r="K259" s="25"/>
    </row>
    <row r="260" spans="1:11" x14ac:dyDescent="0.35">
      <c r="A260" s="25"/>
      <c r="B260" s="25"/>
      <c r="C260" s="25"/>
      <c r="D260" s="25"/>
      <c r="E260" s="25"/>
      <c r="F260" s="25"/>
      <c r="G260" s="25"/>
      <c r="H260" s="25"/>
      <c r="I260" s="25"/>
      <c r="J260" s="25"/>
      <c r="K260" s="25"/>
    </row>
    <row r="261" spans="1:11" x14ac:dyDescent="0.35">
      <c r="A261" s="25"/>
      <c r="B261" s="25"/>
      <c r="C261" s="25"/>
      <c r="D261" s="25"/>
      <c r="E261" s="25"/>
      <c r="F261" s="25"/>
      <c r="G261" s="25"/>
      <c r="H261" s="25"/>
      <c r="I261" s="25"/>
      <c r="J261" s="25"/>
      <c r="K261" s="25"/>
    </row>
    <row r="262" spans="1:11" x14ac:dyDescent="0.35">
      <c r="A262" s="25"/>
      <c r="B262" s="25"/>
      <c r="C262" s="25"/>
      <c r="D262" s="25"/>
      <c r="E262" s="25"/>
      <c r="F262" s="25"/>
      <c r="G262" s="25"/>
      <c r="H262" s="25"/>
      <c r="I262" s="25"/>
      <c r="J262" s="25"/>
      <c r="K262" s="25"/>
    </row>
    <row r="263" spans="1:11" x14ac:dyDescent="0.35">
      <c r="A263" s="25"/>
      <c r="B263" s="25"/>
      <c r="C263" s="25"/>
      <c r="D263" s="25"/>
      <c r="E263" s="25"/>
      <c r="F263" s="25"/>
      <c r="G263" s="25"/>
      <c r="H263" s="25"/>
      <c r="I263" s="25"/>
      <c r="J263" s="25"/>
      <c r="K263" s="25"/>
    </row>
    <row r="264" spans="1:11" x14ac:dyDescent="0.35">
      <c r="A264" s="25"/>
      <c r="B264" s="25"/>
      <c r="C264" s="25"/>
      <c r="D264" s="25"/>
      <c r="E264" s="25"/>
      <c r="F264" s="25"/>
      <c r="G264" s="25"/>
      <c r="H264" s="25"/>
      <c r="I264" s="25"/>
      <c r="J264" s="25"/>
      <c r="K264" s="25"/>
    </row>
    <row r="265" spans="1:11" x14ac:dyDescent="0.35">
      <c r="A265" s="25"/>
      <c r="B265" s="25"/>
      <c r="C265" s="25"/>
      <c r="D265" s="25"/>
      <c r="E265" s="25"/>
      <c r="F265" s="25"/>
      <c r="G265" s="25"/>
      <c r="H265" s="25"/>
      <c r="I265" s="25"/>
      <c r="J265" s="25"/>
      <c r="K265" s="25"/>
    </row>
    <row r="266" spans="1:11" x14ac:dyDescent="0.35">
      <c r="A266" s="25"/>
      <c r="B266" s="25"/>
      <c r="C266" s="25"/>
      <c r="D266" s="25"/>
      <c r="E266" s="25"/>
      <c r="F266" s="25"/>
      <c r="G266" s="25"/>
      <c r="H266" s="25"/>
      <c r="I266" s="25"/>
      <c r="J266" s="25"/>
      <c r="K266" s="25"/>
    </row>
    <row r="267" spans="1:11" x14ac:dyDescent="0.35">
      <c r="A267" s="25"/>
      <c r="B267" s="25"/>
      <c r="C267" s="25"/>
      <c r="D267" s="25"/>
      <c r="E267" s="25"/>
      <c r="F267" s="25"/>
      <c r="G267" s="25"/>
      <c r="H267" s="25"/>
      <c r="I267" s="25"/>
      <c r="J267" s="25"/>
      <c r="K267" s="25"/>
    </row>
    <row r="268" spans="1:11" x14ac:dyDescent="0.35">
      <c r="A268" s="25"/>
      <c r="B268" s="25"/>
      <c r="C268" s="25"/>
      <c r="D268" s="25"/>
      <c r="E268" s="25"/>
      <c r="F268" s="25"/>
      <c r="G268" s="25"/>
      <c r="H268" s="25"/>
      <c r="I268" s="25"/>
      <c r="J268" s="25"/>
      <c r="K268" s="25"/>
    </row>
    <row r="269" spans="1:11" x14ac:dyDescent="0.35">
      <c r="A269" s="25"/>
      <c r="B269" s="25"/>
      <c r="C269" s="25"/>
      <c r="D269" s="25"/>
      <c r="E269" s="25"/>
      <c r="F269" s="25"/>
      <c r="G269" s="25"/>
      <c r="H269" s="25"/>
      <c r="I269" s="25"/>
      <c r="J269" s="25"/>
      <c r="K269" s="25"/>
    </row>
    <row r="270" spans="1:11" x14ac:dyDescent="0.35">
      <c r="A270" s="25"/>
      <c r="B270" s="25"/>
      <c r="C270" s="25"/>
      <c r="D270" s="25"/>
      <c r="E270" s="25"/>
      <c r="F270" s="25"/>
      <c r="G270" s="25"/>
      <c r="H270" s="25"/>
      <c r="I270" s="25"/>
      <c r="J270" s="25"/>
      <c r="K270" s="25"/>
    </row>
    <row r="271" spans="1:11" x14ac:dyDescent="0.35">
      <c r="A271" s="25"/>
      <c r="B271" s="25"/>
      <c r="C271" s="25"/>
      <c r="D271" s="25"/>
      <c r="E271" s="25"/>
      <c r="F271" s="25"/>
      <c r="G271" s="25"/>
      <c r="H271" s="25"/>
      <c r="I271" s="25"/>
      <c r="J271" s="25"/>
      <c r="K271" s="25"/>
    </row>
    <row r="272" spans="1:11" x14ac:dyDescent="0.35">
      <c r="A272" s="25"/>
      <c r="B272" s="25"/>
      <c r="C272" s="25"/>
      <c r="D272" s="25"/>
      <c r="E272" s="25"/>
      <c r="F272" s="25"/>
      <c r="G272" s="25"/>
      <c r="H272" s="25"/>
      <c r="I272" s="25"/>
      <c r="J272" s="25"/>
      <c r="K272" s="25"/>
    </row>
    <row r="273" spans="1:11" x14ac:dyDescent="0.35">
      <c r="A273" s="25"/>
      <c r="B273" s="25"/>
      <c r="C273" s="25"/>
      <c r="D273" s="25"/>
      <c r="E273" s="25"/>
      <c r="F273" s="25"/>
      <c r="G273" s="25"/>
      <c r="H273" s="25"/>
      <c r="I273" s="25"/>
      <c r="J273" s="25"/>
      <c r="K273" s="25"/>
    </row>
    <row r="274" spans="1:11" x14ac:dyDescent="0.35">
      <c r="A274" s="25"/>
      <c r="B274" s="25"/>
      <c r="C274" s="25"/>
      <c r="D274" s="25"/>
      <c r="E274" s="25"/>
      <c r="F274" s="25"/>
      <c r="G274" s="25"/>
      <c r="H274" s="25"/>
      <c r="I274" s="25"/>
      <c r="J274" s="25"/>
      <c r="K274" s="25"/>
    </row>
    <row r="275" spans="1:11" x14ac:dyDescent="0.35">
      <c r="A275" s="25"/>
      <c r="B275" s="25"/>
      <c r="C275" s="25"/>
      <c r="D275" s="25"/>
      <c r="E275" s="25"/>
      <c r="F275" s="25"/>
      <c r="G275" s="25"/>
      <c r="H275" s="25"/>
      <c r="I275" s="25"/>
      <c r="J275" s="25"/>
      <c r="K275" s="25"/>
    </row>
    <row r="276" spans="1:11" x14ac:dyDescent="0.35">
      <c r="A276" s="25"/>
      <c r="B276" s="25"/>
      <c r="C276" s="25"/>
      <c r="D276" s="25"/>
      <c r="E276" s="25"/>
      <c r="F276" s="25"/>
      <c r="G276" s="25"/>
      <c r="H276" s="25"/>
      <c r="I276" s="25"/>
      <c r="J276" s="25"/>
      <c r="K276" s="25"/>
    </row>
    <row r="277" spans="1:11" x14ac:dyDescent="0.35">
      <c r="A277" s="25"/>
      <c r="B277" s="25"/>
      <c r="C277" s="25"/>
      <c r="D277" s="25"/>
      <c r="E277" s="25"/>
      <c r="F277" s="25"/>
      <c r="G277" s="25"/>
      <c r="H277" s="25"/>
      <c r="I277" s="25"/>
      <c r="J277" s="25"/>
      <c r="K277" s="25"/>
    </row>
    <row r="278" spans="1:11" x14ac:dyDescent="0.35">
      <c r="A278" s="25"/>
      <c r="B278" s="25"/>
      <c r="C278" s="25"/>
      <c r="D278" s="25"/>
      <c r="E278" s="25"/>
      <c r="F278" s="25"/>
      <c r="G278" s="25"/>
      <c r="H278" s="25"/>
      <c r="I278" s="25"/>
      <c r="J278" s="25"/>
      <c r="K278" s="25"/>
    </row>
    <row r="279" spans="1:11" x14ac:dyDescent="0.35">
      <c r="A279" s="25"/>
      <c r="B279" s="25"/>
      <c r="C279" s="25"/>
      <c r="D279" s="25"/>
      <c r="E279" s="25"/>
      <c r="F279" s="25"/>
      <c r="G279" s="25"/>
      <c r="H279" s="25"/>
      <c r="I279" s="25"/>
      <c r="J279" s="25"/>
      <c r="K279" s="25"/>
    </row>
    <row r="280" spans="1:11" x14ac:dyDescent="0.35">
      <c r="A280" s="25"/>
      <c r="B280" s="25"/>
      <c r="C280" s="25"/>
      <c r="D280" s="25"/>
      <c r="E280" s="25"/>
      <c r="F280" s="25"/>
      <c r="G280" s="25"/>
      <c r="H280" s="25"/>
      <c r="I280" s="25"/>
      <c r="J280" s="25"/>
      <c r="K280" s="25"/>
    </row>
    <row r="281" spans="1:11" x14ac:dyDescent="0.35">
      <c r="A281" s="25"/>
      <c r="B281" s="25"/>
      <c r="C281" s="25"/>
      <c r="D281" s="25"/>
      <c r="E281" s="25"/>
      <c r="F281" s="25"/>
      <c r="G281" s="25"/>
      <c r="H281" s="25"/>
      <c r="I281" s="25"/>
      <c r="J281" s="25"/>
      <c r="K281" s="25"/>
    </row>
    <row r="282" spans="1:11" x14ac:dyDescent="0.35">
      <c r="A282" s="25"/>
      <c r="B282" s="25"/>
      <c r="C282" s="25"/>
      <c r="D282" s="25"/>
      <c r="E282" s="25"/>
      <c r="F282" s="25"/>
      <c r="G282" s="25"/>
      <c r="H282" s="25"/>
      <c r="I282" s="25"/>
      <c r="J282" s="25"/>
      <c r="K282" s="25"/>
    </row>
    <row r="283" spans="1:11" x14ac:dyDescent="0.35">
      <c r="A283" s="25"/>
      <c r="B283" s="25"/>
      <c r="C283" s="25"/>
      <c r="D283" s="25"/>
      <c r="E283" s="25"/>
      <c r="F283" s="25"/>
      <c r="G283" s="25"/>
      <c r="H283" s="25"/>
      <c r="I283" s="25"/>
      <c r="J283" s="25"/>
      <c r="K283" s="25"/>
    </row>
    <row r="284" spans="1:11" x14ac:dyDescent="0.35">
      <c r="A284" s="25"/>
      <c r="B284" s="25"/>
      <c r="C284" s="25"/>
      <c r="D284" s="25"/>
      <c r="E284" s="25"/>
      <c r="F284" s="25"/>
      <c r="G284" s="25"/>
      <c r="H284" s="25"/>
      <c r="I284" s="25"/>
      <c r="J284" s="25"/>
      <c r="K284" s="25"/>
    </row>
    <row r="285" spans="1:11" x14ac:dyDescent="0.35">
      <c r="A285" s="25"/>
      <c r="B285" s="25"/>
      <c r="C285" s="25"/>
      <c r="D285" s="25"/>
      <c r="E285" s="25"/>
      <c r="F285" s="25"/>
      <c r="G285" s="25"/>
      <c r="H285" s="25"/>
      <c r="I285" s="25"/>
      <c r="J285" s="25"/>
      <c r="K285" s="25"/>
    </row>
  </sheetData>
  <mergeCells count="213">
    <mergeCell ref="I187:I189"/>
    <mergeCell ref="H203:H206"/>
    <mergeCell ref="I203:I206"/>
    <mergeCell ref="H213:H214"/>
    <mergeCell ref="I213:I214"/>
    <mergeCell ref="F182:G182"/>
    <mergeCell ref="F183:G183"/>
    <mergeCell ref="F184:G184"/>
    <mergeCell ref="D24:E24"/>
    <mergeCell ref="D25:E25"/>
    <mergeCell ref="D26:E26"/>
    <mergeCell ref="F24:G24"/>
    <mergeCell ref="F25:G25"/>
    <mergeCell ref="F26:G26"/>
    <mergeCell ref="I44:I47"/>
    <mergeCell ref="D47:E47"/>
    <mergeCell ref="F47:G47"/>
    <mergeCell ref="F35:G39"/>
    <mergeCell ref="D35:E39"/>
    <mergeCell ref="I35:I39"/>
    <mergeCell ref="D27:E27"/>
    <mergeCell ref="F27:G27"/>
    <mergeCell ref="D28:E28"/>
    <mergeCell ref="F28:G28"/>
    <mergeCell ref="D23:E23"/>
    <mergeCell ref="F23:G23"/>
    <mergeCell ref="D21:E22"/>
    <mergeCell ref="F21:G22"/>
    <mergeCell ref="I11:I12"/>
    <mergeCell ref="F12:G12"/>
    <mergeCell ref="E16:H16"/>
    <mergeCell ref="E17:H17"/>
    <mergeCell ref="D20:E20"/>
    <mergeCell ref="F20:G20"/>
    <mergeCell ref="I21:I22"/>
    <mergeCell ref="C3:I3"/>
    <mergeCell ref="C4:I4"/>
    <mergeCell ref="D8:E8"/>
    <mergeCell ref="D10:E10"/>
    <mergeCell ref="F8:G8"/>
    <mergeCell ref="F10:G10"/>
    <mergeCell ref="F9:G9"/>
    <mergeCell ref="D9:E9"/>
    <mergeCell ref="D11:E12"/>
    <mergeCell ref="F11:G11"/>
    <mergeCell ref="D29:E32"/>
    <mergeCell ref="F29:G29"/>
    <mergeCell ref="F30:G30"/>
    <mergeCell ref="F31:G31"/>
    <mergeCell ref="D33:E34"/>
    <mergeCell ref="F33:G34"/>
    <mergeCell ref="I33:I34"/>
    <mergeCell ref="F32:G32"/>
    <mergeCell ref="D48:E48"/>
    <mergeCell ref="F48:G48"/>
    <mergeCell ref="D49:E49"/>
    <mergeCell ref="F49:G49"/>
    <mergeCell ref="D50:E52"/>
    <mergeCell ref="F50:G52"/>
    <mergeCell ref="D40:E43"/>
    <mergeCell ref="F40:G41"/>
    <mergeCell ref="D44:E46"/>
    <mergeCell ref="F44:G46"/>
    <mergeCell ref="F72:G75"/>
    <mergeCell ref="F76:G79"/>
    <mergeCell ref="D80:E81"/>
    <mergeCell ref="F80:G81"/>
    <mergeCell ref="I80:I81"/>
    <mergeCell ref="I50:I52"/>
    <mergeCell ref="D53:E56"/>
    <mergeCell ref="F53:G56"/>
    <mergeCell ref="I53:I56"/>
    <mergeCell ref="D57:E68"/>
    <mergeCell ref="F57:G60"/>
    <mergeCell ref="I59:I60"/>
    <mergeCell ref="F64:G68"/>
    <mergeCell ref="I68:I71"/>
    <mergeCell ref="D108:E108"/>
    <mergeCell ref="F108:G108"/>
    <mergeCell ref="D109:E109"/>
    <mergeCell ref="F109:G109"/>
    <mergeCell ref="D110:E114"/>
    <mergeCell ref="F110:G115"/>
    <mergeCell ref="D82:E91"/>
    <mergeCell ref="F82:G90"/>
    <mergeCell ref="I82:I90"/>
    <mergeCell ref="F91:G91"/>
    <mergeCell ref="D92:E107"/>
    <mergeCell ref="F92:G107"/>
    <mergeCell ref="D130:E130"/>
    <mergeCell ref="F130:G130"/>
    <mergeCell ref="D131:E137"/>
    <mergeCell ref="F131:G135"/>
    <mergeCell ref="I131:I135"/>
    <mergeCell ref="F136:G137"/>
    <mergeCell ref="I136:I137"/>
    <mergeCell ref="I110:I114"/>
    <mergeCell ref="D120:E129"/>
    <mergeCell ref="F120:G120"/>
    <mergeCell ref="F123:G128"/>
    <mergeCell ref="I123:I128"/>
    <mergeCell ref="F121:G122"/>
    <mergeCell ref="I121:I122"/>
    <mergeCell ref="D141:E141"/>
    <mergeCell ref="F141:G141"/>
    <mergeCell ref="D142:E158"/>
    <mergeCell ref="F142:G142"/>
    <mergeCell ref="F155:G155"/>
    <mergeCell ref="D138:E138"/>
    <mergeCell ref="F138:G138"/>
    <mergeCell ref="D139:E139"/>
    <mergeCell ref="F139:G139"/>
    <mergeCell ref="D140:E140"/>
    <mergeCell ref="F140:G140"/>
    <mergeCell ref="E165:H165"/>
    <mergeCell ref="C167:H167"/>
    <mergeCell ref="D168:I171"/>
    <mergeCell ref="D173:E173"/>
    <mergeCell ref="F173:G173"/>
    <mergeCell ref="D159:E160"/>
    <mergeCell ref="F159:G160"/>
    <mergeCell ref="I159:I160"/>
    <mergeCell ref="D163:I163"/>
    <mergeCell ref="E164:H164"/>
    <mergeCell ref="D177:E177"/>
    <mergeCell ref="F177:G177"/>
    <mergeCell ref="D178:E178"/>
    <mergeCell ref="F178:G178"/>
    <mergeCell ref="D179:E179"/>
    <mergeCell ref="F179:G179"/>
    <mergeCell ref="D174:E174"/>
    <mergeCell ref="D175:E175"/>
    <mergeCell ref="D176:E176"/>
    <mergeCell ref="F176:G176"/>
    <mergeCell ref="F174:G175"/>
    <mergeCell ref="D186:E186"/>
    <mergeCell ref="F186:G186"/>
    <mergeCell ref="D187:E187"/>
    <mergeCell ref="F187:G187"/>
    <mergeCell ref="D188:E188"/>
    <mergeCell ref="F188:G188"/>
    <mergeCell ref="D180:E180"/>
    <mergeCell ref="F180:G180"/>
    <mergeCell ref="D181:E181"/>
    <mergeCell ref="F181:G181"/>
    <mergeCell ref="D185:E185"/>
    <mergeCell ref="F185:G185"/>
    <mergeCell ref="D192:E192"/>
    <mergeCell ref="F192:G192"/>
    <mergeCell ref="D193:E193"/>
    <mergeCell ref="F193:G193"/>
    <mergeCell ref="D194:E195"/>
    <mergeCell ref="F194:G194"/>
    <mergeCell ref="F195:G195"/>
    <mergeCell ref="D189:E189"/>
    <mergeCell ref="F189:G189"/>
    <mergeCell ref="D190:E190"/>
    <mergeCell ref="F190:G190"/>
    <mergeCell ref="D191:E191"/>
    <mergeCell ref="F191:G191"/>
    <mergeCell ref="D199:E199"/>
    <mergeCell ref="F199:G199"/>
    <mergeCell ref="D200:E200"/>
    <mergeCell ref="F200:G200"/>
    <mergeCell ref="D201:E201"/>
    <mergeCell ref="F201:G201"/>
    <mergeCell ref="D196:E196"/>
    <mergeCell ref="F196:G196"/>
    <mergeCell ref="D197:E198"/>
    <mergeCell ref="F197:G197"/>
    <mergeCell ref="F198:G198"/>
    <mergeCell ref="D207:E207"/>
    <mergeCell ref="F207:G207"/>
    <mergeCell ref="D208:E208"/>
    <mergeCell ref="F208:G208"/>
    <mergeCell ref="F209:G209"/>
    <mergeCell ref="D203:E206"/>
    <mergeCell ref="F203:G203"/>
    <mergeCell ref="F204:G204"/>
    <mergeCell ref="F205:G205"/>
    <mergeCell ref="F206:G206"/>
    <mergeCell ref="D213:E213"/>
    <mergeCell ref="F213:G213"/>
    <mergeCell ref="D214:E214"/>
    <mergeCell ref="F214:G214"/>
    <mergeCell ref="D215:E215"/>
    <mergeCell ref="F215:G215"/>
    <mergeCell ref="D210:E210"/>
    <mergeCell ref="F210:G210"/>
    <mergeCell ref="D211:E211"/>
    <mergeCell ref="F211:G211"/>
    <mergeCell ref="D212:E212"/>
    <mergeCell ref="F212:G212"/>
    <mergeCell ref="D223:E223"/>
    <mergeCell ref="F223:G223"/>
    <mergeCell ref="D224:E224"/>
    <mergeCell ref="F224:G224"/>
    <mergeCell ref="E227:H227"/>
    <mergeCell ref="E218:H218"/>
    <mergeCell ref="E219:H219"/>
    <mergeCell ref="D221:E221"/>
    <mergeCell ref="F221:G221"/>
    <mergeCell ref="D222:E222"/>
    <mergeCell ref="F222:G222"/>
    <mergeCell ref="G235:I235"/>
    <mergeCell ref="G236:I236"/>
    <mergeCell ref="G237:I237"/>
    <mergeCell ref="G238:I238"/>
    <mergeCell ref="E228:H228"/>
    <mergeCell ref="D230:E230"/>
    <mergeCell ref="F230:I230"/>
    <mergeCell ref="G233:I233"/>
    <mergeCell ref="G234:I234"/>
  </mergeCells>
  <hyperlinks>
    <hyperlink ref="E17" r:id="rId1"/>
    <hyperlink ref="E219" r:id="rId2"/>
  </hyperlinks>
  <pageMargins left="0.2" right="0.21" top="0.17" bottom="0.17" header="0.17" footer="0.17"/>
  <pageSetup orientation="landscape" r:id="rId3"/>
  <drawing r:id="rId4"/>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zoomScale="83" zoomScaleNormal="83" workbookViewId="0">
      <selection activeCell="K32" sqref="K32"/>
    </sheetView>
  </sheetViews>
  <sheetFormatPr defaultColWidth="8.54296875" defaultRowHeight="14.5" x14ac:dyDescent="0.35"/>
  <cols>
    <col min="1" max="1" width="1.453125" customWidth="1"/>
    <col min="2" max="2" width="1.54296875" customWidth="1"/>
    <col min="3" max="3" width="16.1796875" customWidth="1"/>
    <col min="4" max="4" width="11.453125" customWidth="1"/>
    <col min="5" max="5" width="36" customWidth="1"/>
    <col min="6" max="6" width="33.1796875" customWidth="1"/>
    <col min="7" max="7" width="24.453125" customWidth="1"/>
    <col min="8" max="8" width="21.54296875" customWidth="1"/>
    <col min="9" max="10" width="1.54296875" customWidth="1"/>
  </cols>
  <sheetData>
    <row r="1" spans="2:9" ht="15" thickBot="1" x14ac:dyDescent="0.4"/>
    <row r="2" spans="2:9" ht="15" thickBot="1" x14ac:dyDescent="0.4">
      <c r="B2" s="35"/>
      <c r="C2" s="36"/>
      <c r="D2" s="37"/>
      <c r="E2" s="37"/>
      <c r="F2" s="37"/>
      <c r="G2" s="37"/>
      <c r="H2" s="37"/>
      <c r="I2" s="38"/>
    </row>
    <row r="3" spans="2:9" ht="20.5" thickBot="1" x14ac:dyDescent="0.45">
      <c r="B3" s="84"/>
      <c r="C3" s="720" t="s">
        <v>254</v>
      </c>
      <c r="D3" s="991"/>
      <c r="E3" s="991"/>
      <c r="F3" s="991"/>
      <c r="G3" s="991"/>
      <c r="H3" s="992"/>
      <c r="I3" s="86"/>
    </row>
    <row r="4" spans="2:9" x14ac:dyDescent="0.35">
      <c r="B4" s="39"/>
      <c r="C4" s="993" t="s">
        <v>255</v>
      </c>
      <c r="D4" s="993"/>
      <c r="E4" s="993"/>
      <c r="F4" s="993"/>
      <c r="G4" s="993"/>
      <c r="H4" s="993"/>
      <c r="I4" s="40"/>
    </row>
    <row r="5" spans="2:9" x14ac:dyDescent="0.35">
      <c r="B5" s="39"/>
      <c r="C5" s="994"/>
      <c r="D5" s="994"/>
      <c r="E5" s="994"/>
      <c r="F5" s="994"/>
      <c r="G5" s="994"/>
      <c r="H5" s="994"/>
      <c r="I5" s="40"/>
    </row>
    <row r="6" spans="2:9" ht="44.15" customHeight="1" thickBot="1" x14ac:dyDescent="0.4">
      <c r="B6" s="39"/>
      <c r="C6" s="997" t="s">
        <v>256</v>
      </c>
      <c r="D6" s="997"/>
      <c r="E6" s="42"/>
      <c r="F6" s="42"/>
      <c r="G6" s="42"/>
      <c r="H6" s="42"/>
      <c r="I6" s="40"/>
    </row>
    <row r="7" spans="2:9" ht="30" customHeight="1" thickBot="1" x14ac:dyDescent="0.4">
      <c r="B7" s="39"/>
      <c r="C7" s="129" t="s">
        <v>253</v>
      </c>
      <c r="D7" s="995" t="s">
        <v>252</v>
      </c>
      <c r="E7" s="996"/>
      <c r="F7" s="92" t="s">
        <v>250</v>
      </c>
      <c r="G7" s="93" t="s">
        <v>284</v>
      </c>
      <c r="H7" s="92" t="s">
        <v>293</v>
      </c>
      <c r="I7" s="40"/>
    </row>
    <row r="8" spans="2:9" ht="69" customHeight="1" x14ac:dyDescent="0.35">
      <c r="B8" s="44"/>
      <c r="C8" s="986" t="s">
        <v>1208</v>
      </c>
      <c r="D8" s="958" t="s">
        <v>1209</v>
      </c>
      <c r="E8" s="959"/>
      <c r="F8" s="471" t="s">
        <v>1210</v>
      </c>
      <c r="G8" s="472">
        <v>0.21740000000000001</v>
      </c>
      <c r="H8" s="473">
        <v>0.20200000000000001</v>
      </c>
      <c r="I8" s="45"/>
    </row>
    <row r="9" spans="2:9" ht="62.5" customHeight="1" x14ac:dyDescent="0.35">
      <c r="B9" s="44"/>
      <c r="C9" s="987"/>
      <c r="D9" s="960"/>
      <c r="E9" s="961"/>
      <c r="F9" s="474" t="s">
        <v>1211</v>
      </c>
      <c r="G9" s="475">
        <v>3.15E-2</v>
      </c>
      <c r="H9" s="476">
        <v>0.03</v>
      </c>
      <c r="I9" s="45"/>
    </row>
    <row r="10" spans="2:9" ht="71.5" customHeight="1" x14ac:dyDescent="0.35">
      <c r="B10" s="44"/>
      <c r="C10" s="987"/>
      <c r="D10" s="962" t="s">
        <v>1212</v>
      </c>
      <c r="E10" s="963"/>
      <c r="F10" s="499" t="s">
        <v>1213</v>
      </c>
      <c r="G10" s="477" t="s">
        <v>1214</v>
      </c>
      <c r="H10" s="477" t="s">
        <v>1214</v>
      </c>
      <c r="I10" s="45"/>
    </row>
    <row r="11" spans="2:9" ht="33" customHeight="1" x14ac:dyDescent="0.35">
      <c r="B11" s="44"/>
      <c r="C11" s="987"/>
      <c r="D11" s="964"/>
      <c r="E11" s="965"/>
      <c r="F11" s="499" t="s">
        <v>1215</v>
      </c>
      <c r="G11" s="593" t="s">
        <v>1216</v>
      </c>
      <c r="H11" s="477" t="s">
        <v>1217</v>
      </c>
      <c r="I11" s="45"/>
    </row>
    <row r="12" spans="2:9" ht="14.5" customHeight="1" x14ac:dyDescent="0.35">
      <c r="B12" s="44"/>
      <c r="C12" s="987"/>
      <c r="D12" s="958" t="s">
        <v>1218</v>
      </c>
      <c r="E12" s="959"/>
      <c r="F12" s="478" t="s">
        <v>1219</v>
      </c>
      <c r="G12" s="478" t="s">
        <v>1220</v>
      </c>
      <c r="H12" s="492" t="s">
        <v>1221</v>
      </c>
      <c r="I12" s="45"/>
    </row>
    <row r="13" spans="2:9" ht="50.5" customHeight="1" x14ac:dyDescent="0.35">
      <c r="B13" s="44"/>
      <c r="C13" s="987"/>
      <c r="D13" s="960"/>
      <c r="E13" s="961"/>
      <c r="F13" s="479" t="s">
        <v>1222</v>
      </c>
      <c r="G13" s="479" t="s">
        <v>1223</v>
      </c>
      <c r="H13" s="495" t="s">
        <v>1224</v>
      </c>
      <c r="I13" s="45"/>
    </row>
    <row r="14" spans="2:9" ht="41.5" customHeight="1" x14ac:dyDescent="0.35">
      <c r="B14" s="44"/>
      <c r="C14" s="987"/>
      <c r="D14" s="962" t="s">
        <v>1225</v>
      </c>
      <c r="E14" s="963"/>
      <c r="F14" s="989" t="s">
        <v>1226</v>
      </c>
      <c r="G14" s="480" t="s">
        <v>1227</v>
      </c>
      <c r="H14" s="481" t="s">
        <v>1228</v>
      </c>
      <c r="I14" s="45"/>
    </row>
    <row r="15" spans="2:9" ht="37.4" customHeight="1" x14ac:dyDescent="0.35">
      <c r="B15" s="44"/>
      <c r="C15" s="988"/>
      <c r="D15" s="964"/>
      <c r="E15" s="965"/>
      <c r="F15" s="990"/>
      <c r="G15" s="480" t="s">
        <v>1229</v>
      </c>
      <c r="H15" s="481" t="s">
        <v>1230</v>
      </c>
      <c r="I15" s="45"/>
    </row>
    <row r="16" spans="2:9" x14ac:dyDescent="0.35">
      <c r="B16" s="44"/>
      <c r="C16" s="482"/>
      <c r="D16" s="979"/>
      <c r="E16" s="979"/>
      <c r="F16" s="483"/>
      <c r="G16" s="484"/>
      <c r="H16" s="484"/>
      <c r="I16" s="45"/>
    </row>
    <row r="17" spans="2:9" ht="59.15" customHeight="1" x14ac:dyDescent="0.35">
      <c r="B17" s="44"/>
      <c r="C17" s="485" t="s">
        <v>1231</v>
      </c>
      <c r="D17" s="970" t="s">
        <v>1232</v>
      </c>
      <c r="E17" s="971"/>
      <c r="F17" s="486" t="s">
        <v>1233</v>
      </c>
      <c r="G17" s="492"/>
      <c r="H17" s="487"/>
      <c r="I17" s="45"/>
    </row>
    <row r="18" spans="2:9" ht="28" x14ac:dyDescent="0.35">
      <c r="B18" s="44"/>
      <c r="C18" s="485"/>
      <c r="D18" s="972"/>
      <c r="E18" s="973"/>
      <c r="F18" s="488" t="s">
        <v>1234</v>
      </c>
      <c r="G18" s="494" t="s">
        <v>1235</v>
      </c>
      <c r="H18" s="489" t="s">
        <v>1236</v>
      </c>
      <c r="I18" s="45"/>
    </row>
    <row r="19" spans="2:9" ht="28" x14ac:dyDescent="0.35">
      <c r="B19" s="44"/>
      <c r="C19" s="485"/>
      <c r="D19" s="972"/>
      <c r="E19" s="973"/>
      <c r="F19" s="488" t="s">
        <v>1237</v>
      </c>
      <c r="G19" s="494" t="s">
        <v>1238</v>
      </c>
      <c r="H19" s="489" t="s">
        <v>1239</v>
      </c>
      <c r="I19" s="45"/>
    </row>
    <row r="20" spans="2:9" ht="28" x14ac:dyDescent="0.35">
      <c r="B20" s="44"/>
      <c r="C20" s="485"/>
      <c r="D20" s="974"/>
      <c r="E20" s="975"/>
      <c r="F20" s="490" t="s">
        <v>1240</v>
      </c>
      <c r="G20" s="495" t="s">
        <v>1240</v>
      </c>
      <c r="H20" s="491" t="s">
        <v>1241</v>
      </c>
      <c r="I20" s="45"/>
    </row>
    <row r="21" spans="2:9" ht="64.400000000000006" customHeight="1" x14ac:dyDescent="0.35">
      <c r="B21" s="44"/>
      <c r="C21" s="485"/>
      <c r="D21" s="970" t="s">
        <v>1242</v>
      </c>
      <c r="E21" s="976"/>
      <c r="F21" s="486" t="s">
        <v>1243</v>
      </c>
      <c r="G21" s="955" t="s">
        <v>1244</v>
      </c>
      <c r="H21" s="493">
        <v>0.75</v>
      </c>
      <c r="I21" s="45"/>
    </row>
    <row r="22" spans="2:9" ht="28" x14ac:dyDescent="0.35">
      <c r="B22" s="44"/>
      <c r="C22" s="485"/>
      <c r="D22" s="972"/>
      <c r="E22" s="977"/>
      <c r="F22" s="488" t="s">
        <v>1245</v>
      </c>
      <c r="G22" s="956"/>
      <c r="H22" s="489"/>
      <c r="I22" s="45"/>
    </row>
    <row r="23" spans="2:9" ht="27.65" customHeight="1" x14ac:dyDescent="0.35">
      <c r="B23" s="44"/>
      <c r="C23" s="485"/>
      <c r="D23" s="972"/>
      <c r="E23" s="977"/>
      <c r="F23" s="488" t="s">
        <v>1246</v>
      </c>
      <c r="G23" s="955" t="s">
        <v>1247</v>
      </c>
      <c r="H23" s="489"/>
      <c r="I23" s="45"/>
    </row>
    <row r="24" spans="2:9" ht="28" x14ac:dyDescent="0.35">
      <c r="B24" s="44"/>
      <c r="C24" s="485"/>
      <c r="D24" s="972"/>
      <c r="E24" s="977"/>
      <c r="F24" s="488" t="s">
        <v>1248</v>
      </c>
      <c r="G24" s="956"/>
      <c r="H24" s="489"/>
      <c r="I24" s="45"/>
    </row>
    <row r="25" spans="2:9" ht="28" x14ac:dyDescent="0.35">
      <c r="B25" s="44"/>
      <c r="C25" s="485"/>
      <c r="D25" s="974"/>
      <c r="E25" s="978"/>
      <c r="F25" s="490" t="s">
        <v>1249</v>
      </c>
      <c r="G25" s="957"/>
      <c r="H25" s="491"/>
      <c r="I25" s="45"/>
    </row>
    <row r="26" spans="2:9" ht="69" customHeight="1" x14ac:dyDescent="0.35">
      <c r="B26" s="44"/>
      <c r="C26" s="485"/>
      <c r="D26" s="966" t="s">
        <v>1250</v>
      </c>
      <c r="E26" s="966"/>
      <c r="F26" s="496" t="s">
        <v>1251</v>
      </c>
      <c r="G26" s="497" t="s">
        <v>1310</v>
      </c>
      <c r="H26" s="498" t="s">
        <v>1252</v>
      </c>
      <c r="I26" s="45"/>
    </row>
    <row r="27" spans="2:9" ht="55.4" customHeight="1" x14ac:dyDescent="0.35">
      <c r="B27" s="44"/>
      <c r="C27" s="485"/>
      <c r="D27" s="967" t="s">
        <v>1253</v>
      </c>
      <c r="E27" s="967"/>
      <c r="F27" s="499" t="s">
        <v>1254</v>
      </c>
      <c r="G27" s="500">
        <v>0</v>
      </c>
      <c r="H27" s="501">
        <v>0.75</v>
      </c>
      <c r="I27" s="45"/>
    </row>
    <row r="28" spans="2:9" ht="14.5" customHeight="1" x14ac:dyDescent="0.35">
      <c r="B28" s="44"/>
      <c r="C28" s="485"/>
      <c r="D28" s="968" t="s">
        <v>1255</v>
      </c>
      <c r="E28" s="969"/>
      <c r="F28" s="502" t="s">
        <v>1256</v>
      </c>
      <c r="G28" s="503">
        <v>0</v>
      </c>
      <c r="H28" s="504">
        <v>1</v>
      </c>
      <c r="I28" s="45"/>
    </row>
    <row r="29" spans="2:9" ht="27.65" customHeight="1" x14ac:dyDescent="0.35">
      <c r="B29" s="44"/>
      <c r="C29" s="485"/>
      <c r="D29" s="958" t="s">
        <v>1257</v>
      </c>
      <c r="E29" s="959"/>
      <c r="F29" s="505" t="s">
        <v>1258</v>
      </c>
      <c r="G29" s="492" t="s">
        <v>1259</v>
      </c>
      <c r="H29" s="487" t="s">
        <v>1260</v>
      </c>
      <c r="I29" s="45"/>
    </row>
    <row r="30" spans="2:9" ht="28" x14ac:dyDescent="0.35">
      <c r="B30" s="44"/>
      <c r="C30" s="599"/>
      <c r="D30" s="960"/>
      <c r="E30" s="961"/>
      <c r="F30" s="506" t="s">
        <v>1261</v>
      </c>
      <c r="G30" s="495" t="s">
        <v>1261</v>
      </c>
      <c r="H30" s="491" t="s">
        <v>1262</v>
      </c>
      <c r="I30" s="45"/>
    </row>
    <row r="31" spans="2:9" ht="27.65" customHeight="1" x14ac:dyDescent="0.35">
      <c r="B31" s="44"/>
      <c r="C31" s="599"/>
      <c r="D31" s="958" t="s">
        <v>1263</v>
      </c>
      <c r="E31" s="959"/>
      <c r="F31" s="505" t="s">
        <v>1264</v>
      </c>
      <c r="G31" s="507" t="s">
        <v>1265</v>
      </c>
      <c r="H31" s="487" t="s">
        <v>1266</v>
      </c>
      <c r="I31" s="45"/>
    </row>
    <row r="32" spans="2:9" x14ac:dyDescent="0.35">
      <c r="B32" s="594"/>
      <c r="C32" s="599"/>
      <c r="D32" s="960"/>
      <c r="E32" s="961"/>
      <c r="F32" s="506" t="s">
        <v>1267</v>
      </c>
      <c r="G32" s="508" t="s">
        <v>1404</v>
      </c>
      <c r="H32" s="491" t="s">
        <v>1268</v>
      </c>
      <c r="I32" s="592"/>
    </row>
    <row r="33" spans="2:9" x14ac:dyDescent="0.35">
      <c r="B33" s="84"/>
      <c r="C33" s="599"/>
      <c r="D33" s="962" t="s">
        <v>1269</v>
      </c>
      <c r="E33" s="963"/>
      <c r="F33" s="509" t="s">
        <v>1270</v>
      </c>
      <c r="G33" s="510" t="s">
        <v>1271</v>
      </c>
      <c r="H33" s="511" t="s">
        <v>1272</v>
      </c>
      <c r="I33" s="87"/>
    </row>
    <row r="34" spans="2:9" x14ac:dyDescent="0.35">
      <c r="B34" s="84"/>
      <c r="C34" s="599"/>
      <c r="D34" s="964"/>
      <c r="E34" s="965"/>
      <c r="F34" s="512" t="s">
        <v>1273</v>
      </c>
      <c r="G34" s="513" t="s">
        <v>1273</v>
      </c>
      <c r="H34" s="598">
        <v>1500</v>
      </c>
      <c r="I34" s="87"/>
    </row>
    <row r="35" spans="2:9" x14ac:dyDescent="0.35">
      <c r="B35" s="84"/>
      <c r="C35" s="599"/>
      <c r="D35" s="980" t="s">
        <v>1274</v>
      </c>
      <c r="E35" s="981"/>
      <c r="F35" s="984" t="s">
        <v>1275</v>
      </c>
      <c r="G35" s="510" t="s">
        <v>1276</v>
      </c>
      <c r="H35" s="510" t="s">
        <v>1277</v>
      </c>
      <c r="I35" s="87"/>
    </row>
    <row r="36" spans="2:9" x14ac:dyDescent="0.35">
      <c r="B36" s="84"/>
      <c r="C36" s="599"/>
      <c r="D36" s="982"/>
      <c r="E36" s="983"/>
      <c r="F36" s="985"/>
      <c r="G36" s="481" t="s">
        <v>1278</v>
      </c>
      <c r="H36" s="481" t="s">
        <v>1279</v>
      </c>
      <c r="I36" s="87"/>
    </row>
    <row r="37" spans="2:9" x14ac:dyDescent="0.35">
      <c r="B37" s="84"/>
      <c r="C37" s="600"/>
      <c r="D37" s="85"/>
      <c r="E37" s="85"/>
      <c r="F37" s="85"/>
      <c r="G37" s="85"/>
      <c r="H37" s="85"/>
      <c r="I37" s="87"/>
    </row>
    <row r="38" spans="2:9" ht="15" thickBot="1" x14ac:dyDescent="0.4">
      <c r="B38" s="595"/>
      <c r="C38" s="601"/>
      <c r="D38" s="596"/>
      <c r="E38" s="596"/>
      <c r="F38" s="596"/>
      <c r="G38" s="596"/>
      <c r="H38" s="596"/>
      <c r="I38" s="597"/>
    </row>
  </sheetData>
  <mergeCells count="24">
    <mergeCell ref="C8:C15"/>
    <mergeCell ref="D8:E9"/>
    <mergeCell ref="F14:F15"/>
    <mergeCell ref="C3:H3"/>
    <mergeCell ref="C4:H4"/>
    <mergeCell ref="C5:H5"/>
    <mergeCell ref="D7:E7"/>
    <mergeCell ref="C6:D6"/>
    <mergeCell ref="D10:E11"/>
    <mergeCell ref="D12:E13"/>
    <mergeCell ref="D14:E15"/>
    <mergeCell ref="D17:E20"/>
    <mergeCell ref="D21:E25"/>
    <mergeCell ref="D16:E16"/>
    <mergeCell ref="D35:E36"/>
    <mergeCell ref="F35:F36"/>
    <mergeCell ref="G21:G22"/>
    <mergeCell ref="G23:G25"/>
    <mergeCell ref="D29:E30"/>
    <mergeCell ref="D31:E32"/>
    <mergeCell ref="D33:E34"/>
    <mergeCell ref="D26:E26"/>
    <mergeCell ref="D27:E27"/>
    <mergeCell ref="D28:E28"/>
  </mergeCells>
  <pageMargins left="0.25" right="0.25" top="0.17" bottom="0.17" header="0.17" footer="0.17"/>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2"/>
  <sheetViews>
    <sheetView workbookViewId="0">
      <selection activeCell="D39" sqref="D39"/>
    </sheetView>
  </sheetViews>
  <sheetFormatPr defaultColWidth="8.54296875" defaultRowHeight="14.5" x14ac:dyDescent="0.35"/>
  <cols>
    <col min="1" max="1" width="1.453125" customWidth="1"/>
    <col min="2" max="2" width="2" customWidth="1"/>
    <col min="3" max="3" width="45.453125" customWidth="1"/>
    <col min="4" max="4" width="107.1796875" customWidth="1"/>
    <col min="5" max="5" width="2.453125" customWidth="1"/>
    <col min="6" max="6" width="1.453125" customWidth="1"/>
  </cols>
  <sheetData>
    <row r="1" spans="2:5" ht="15" thickBot="1" x14ac:dyDescent="0.4"/>
    <row r="2" spans="2:5" ht="15" thickBot="1" x14ac:dyDescent="0.4">
      <c r="B2" s="99"/>
      <c r="C2" s="60"/>
      <c r="D2" s="60"/>
      <c r="E2" s="61"/>
    </row>
    <row r="3" spans="2:5" ht="18" thickBot="1" x14ac:dyDescent="0.4">
      <c r="B3" s="100"/>
      <c r="C3" s="998" t="s">
        <v>269</v>
      </c>
      <c r="D3" s="999"/>
      <c r="E3" s="101"/>
    </row>
    <row r="4" spans="2:5" ht="17.5" x14ac:dyDescent="0.35">
      <c r="B4" s="100"/>
      <c r="C4" s="710"/>
      <c r="D4" s="710"/>
      <c r="E4" s="101"/>
    </row>
    <row r="5" spans="2:5" x14ac:dyDescent="0.35">
      <c r="B5" s="100"/>
      <c r="C5" s="102"/>
      <c r="D5" s="102"/>
      <c r="E5" s="101"/>
    </row>
    <row r="6" spans="2:5" ht="15" thickBot="1" x14ac:dyDescent="0.4">
      <c r="B6" s="100"/>
      <c r="C6" s="103" t="s">
        <v>316</v>
      </c>
      <c r="D6" s="102"/>
      <c r="E6" s="101"/>
    </row>
    <row r="7" spans="2:5" ht="15" thickBot="1" x14ac:dyDescent="0.4">
      <c r="B7" s="100"/>
      <c r="C7" s="110" t="s">
        <v>270</v>
      </c>
      <c r="D7" s="111" t="s">
        <v>271</v>
      </c>
      <c r="E7" s="101"/>
    </row>
    <row r="8" spans="2:5" ht="53.5" customHeight="1" x14ac:dyDescent="0.35">
      <c r="B8" s="100"/>
      <c r="C8" s="806" t="s">
        <v>320</v>
      </c>
      <c r="D8" s="514" t="s">
        <v>1280</v>
      </c>
      <c r="E8" s="101"/>
    </row>
    <row r="9" spans="2:5" ht="36.65" customHeight="1" x14ac:dyDescent="0.35">
      <c r="B9" s="100"/>
      <c r="C9" s="807"/>
      <c r="D9" s="515" t="s">
        <v>1281</v>
      </c>
      <c r="E9" s="101"/>
    </row>
    <row r="10" spans="2:5" ht="50.5" customHeight="1" thickBot="1" x14ac:dyDescent="0.4">
      <c r="B10" s="100"/>
      <c r="C10" s="808"/>
      <c r="D10" s="516" t="s">
        <v>1282</v>
      </c>
      <c r="E10" s="101"/>
    </row>
    <row r="11" spans="2:5" ht="108.65" customHeight="1" thickBot="1" x14ac:dyDescent="0.4">
      <c r="B11" s="100"/>
      <c r="C11" s="701" t="s">
        <v>321</v>
      </c>
      <c r="D11" s="516" t="s">
        <v>1403</v>
      </c>
      <c r="E11" s="101"/>
    </row>
    <row r="12" spans="2:5" ht="66.650000000000006" customHeight="1" x14ac:dyDescent="0.35">
      <c r="B12" s="100"/>
      <c r="C12" s="806" t="s">
        <v>272</v>
      </c>
      <c r="D12" s="514" t="s">
        <v>1283</v>
      </c>
      <c r="E12" s="101"/>
    </row>
    <row r="13" spans="2:5" ht="68.5" customHeight="1" thickBot="1" x14ac:dyDescent="0.4">
      <c r="B13" s="100"/>
      <c r="C13" s="808"/>
      <c r="D13" s="516" t="s">
        <v>1284</v>
      </c>
      <c r="E13" s="101"/>
    </row>
    <row r="14" spans="2:5" ht="126" customHeight="1" x14ac:dyDescent="0.35">
      <c r="B14" s="100"/>
      <c r="C14" s="806" t="s">
        <v>285</v>
      </c>
      <c r="D14" s="602" t="s">
        <v>1285</v>
      </c>
      <c r="E14" s="101"/>
    </row>
    <row r="15" spans="2:5" ht="196.5" thickBot="1" x14ac:dyDescent="0.4">
      <c r="B15" s="517"/>
      <c r="C15" s="808"/>
      <c r="D15" s="603" t="s">
        <v>1286</v>
      </c>
      <c r="E15" s="517"/>
    </row>
    <row r="16" spans="2:5" x14ac:dyDescent="0.35">
      <c r="C16" s="100"/>
      <c r="D16" s="102"/>
      <c r="E16" s="102"/>
    </row>
    <row r="17" spans="2:5" ht="15" thickBot="1" x14ac:dyDescent="0.4">
      <c r="C17" s="100"/>
      <c r="D17" s="216" t="s">
        <v>317</v>
      </c>
      <c r="E17" s="216"/>
    </row>
    <row r="18" spans="2:5" ht="15" thickBot="1" x14ac:dyDescent="0.4">
      <c r="B18" s="100"/>
      <c r="C18" s="112" t="s">
        <v>273</v>
      </c>
      <c r="D18" s="112" t="s">
        <v>271</v>
      </c>
      <c r="E18" s="101"/>
    </row>
    <row r="19" spans="2:5" ht="15" thickBot="1" x14ac:dyDescent="0.4">
      <c r="B19" s="100"/>
      <c r="C19" s="1000" t="s">
        <v>318</v>
      </c>
      <c r="D19" s="1000"/>
      <c r="E19" s="101"/>
    </row>
    <row r="20" spans="2:5" ht="51" customHeight="1" x14ac:dyDescent="0.35">
      <c r="B20" s="100"/>
      <c r="C20" s="806" t="s">
        <v>322</v>
      </c>
      <c r="D20" s="385" t="s">
        <v>1287</v>
      </c>
      <c r="E20" s="101"/>
    </row>
    <row r="21" spans="2:5" ht="78" customHeight="1" x14ac:dyDescent="0.35">
      <c r="B21" s="100"/>
      <c r="C21" s="807"/>
      <c r="D21" s="105" t="s">
        <v>1288</v>
      </c>
      <c r="E21" s="101"/>
    </row>
    <row r="22" spans="2:5" ht="63.65" customHeight="1" x14ac:dyDescent="0.35">
      <c r="B22" s="100"/>
      <c r="C22" s="807"/>
      <c r="D22" s="515" t="s">
        <v>1289</v>
      </c>
      <c r="E22" s="101"/>
    </row>
    <row r="23" spans="2:5" ht="105.65" customHeight="1" thickBot="1" x14ac:dyDescent="0.4">
      <c r="B23" s="100"/>
      <c r="C23" s="808"/>
      <c r="D23" s="516" t="s">
        <v>1290</v>
      </c>
      <c r="E23" s="101"/>
    </row>
    <row r="24" spans="2:5" ht="53.15" customHeight="1" x14ac:dyDescent="0.35">
      <c r="B24" s="100"/>
      <c r="C24" s="806" t="s">
        <v>323</v>
      </c>
      <c r="D24" s="385" t="s">
        <v>1299</v>
      </c>
      <c r="E24" s="101"/>
    </row>
    <row r="25" spans="2:5" ht="33.65" customHeight="1" thickBot="1" x14ac:dyDescent="0.4">
      <c r="B25" s="100"/>
      <c r="C25" s="808"/>
      <c r="D25" s="104" t="s">
        <v>1300</v>
      </c>
      <c r="E25" s="101"/>
    </row>
    <row r="26" spans="2:5" ht="15" thickBot="1" x14ac:dyDescent="0.4">
      <c r="B26" s="100"/>
      <c r="C26" s="1001" t="s">
        <v>656</v>
      </c>
      <c r="D26" s="1001"/>
      <c r="E26" s="101"/>
    </row>
    <row r="27" spans="2:5" ht="45" customHeight="1" x14ac:dyDescent="0.35">
      <c r="B27" s="100"/>
      <c r="C27" s="1002" t="s">
        <v>654</v>
      </c>
      <c r="D27" s="385"/>
      <c r="E27" s="101"/>
    </row>
    <row r="28" spans="2:5" ht="35.5" customHeight="1" thickBot="1" x14ac:dyDescent="0.4">
      <c r="B28" s="100"/>
      <c r="C28" s="1003"/>
      <c r="D28" s="518"/>
      <c r="E28" s="101"/>
    </row>
    <row r="29" spans="2:5" ht="120.75" customHeight="1" thickBot="1" x14ac:dyDescent="0.4">
      <c r="B29" s="100"/>
      <c r="C29" s="212" t="s">
        <v>655</v>
      </c>
      <c r="D29" s="211"/>
      <c r="E29" s="101"/>
    </row>
    <row r="30" spans="2:5" ht="15" thickBot="1" x14ac:dyDescent="0.4">
      <c r="B30" s="100"/>
      <c r="C30" s="1000" t="s">
        <v>319</v>
      </c>
      <c r="D30" s="1000"/>
      <c r="E30" s="101"/>
    </row>
    <row r="31" spans="2:5" ht="89.5" customHeight="1" x14ac:dyDescent="0.35">
      <c r="B31" s="100"/>
      <c r="C31" s="806" t="s">
        <v>324</v>
      </c>
      <c r="D31" s="357" t="s">
        <v>1291</v>
      </c>
      <c r="E31" s="101"/>
    </row>
    <row r="32" spans="2:5" ht="93.65" customHeight="1" x14ac:dyDescent="0.35">
      <c r="B32" s="100"/>
      <c r="C32" s="807"/>
      <c r="D32" s="105" t="s">
        <v>1292</v>
      </c>
      <c r="E32" s="101"/>
    </row>
    <row r="33" spans="2:5" ht="137.5" customHeight="1" x14ac:dyDescent="0.35">
      <c r="B33" s="100"/>
      <c r="C33" s="807"/>
      <c r="D33" s="518" t="s">
        <v>1293</v>
      </c>
      <c r="E33" s="101"/>
    </row>
    <row r="34" spans="2:5" ht="105" customHeight="1" x14ac:dyDescent="0.35">
      <c r="B34" s="100"/>
      <c r="C34" s="807"/>
      <c r="D34" s="515" t="s">
        <v>1294</v>
      </c>
      <c r="E34" s="101"/>
    </row>
    <row r="35" spans="2:5" ht="98" x14ac:dyDescent="0.35">
      <c r="B35" s="100"/>
      <c r="C35" s="807"/>
      <c r="D35" s="515" t="s">
        <v>1295</v>
      </c>
      <c r="E35" s="101"/>
    </row>
    <row r="36" spans="2:5" ht="62.15" customHeight="1" x14ac:dyDescent="0.35">
      <c r="B36" s="100"/>
      <c r="C36" s="807"/>
      <c r="D36" s="515" t="s">
        <v>1296</v>
      </c>
      <c r="E36" s="101"/>
    </row>
    <row r="37" spans="2:5" ht="50.5" customHeight="1" x14ac:dyDescent="0.35">
      <c r="B37" s="100"/>
      <c r="C37" s="807"/>
      <c r="D37" s="515" t="s">
        <v>1297</v>
      </c>
      <c r="E37" s="101"/>
    </row>
    <row r="38" spans="2:5" ht="35.15" customHeight="1" thickBot="1" x14ac:dyDescent="0.4">
      <c r="B38" s="100"/>
      <c r="C38" s="808"/>
      <c r="D38" s="518" t="s">
        <v>1298</v>
      </c>
      <c r="E38" s="101"/>
    </row>
    <row r="39" spans="2:5" ht="47.5" customHeight="1" x14ac:dyDescent="0.35">
      <c r="B39" s="100"/>
      <c r="C39" s="806" t="s">
        <v>315</v>
      </c>
      <c r="D39" s="357" t="s">
        <v>1299</v>
      </c>
      <c r="E39" s="101"/>
    </row>
    <row r="40" spans="2:5" ht="36.65" customHeight="1" thickBot="1" x14ac:dyDescent="0.4">
      <c r="B40" s="100"/>
      <c r="C40" s="808"/>
      <c r="D40" s="104" t="s">
        <v>1300</v>
      </c>
      <c r="E40" s="101"/>
    </row>
    <row r="41" spans="2:5" ht="15" thickBot="1" x14ac:dyDescent="0.4">
      <c r="B41" s="100"/>
      <c r="C41" s="1000" t="s">
        <v>274</v>
      </c>
      <c r="D41" s="1000"/>
      <c r="E41" s="101"/>
    </row>
    <row r="42" spans="2:5" ht="150" customHeight="1" x14ac:dyDescent="0.35">
      <c r="B42" s="100"/>
      <c r="C42" s="1004" t="s">
        <v>275</v>
      </c>
      <c r="D42" s="519" t="s">
        <v>1301</v>
      </c>
      <c r="E42" s="101"/>
    </row>
    <row r="43" spans="2:5" ht="41.15" customHeight="1" thickBot="1" x14ac:dyDescent="0.4">
      <c r="B43" s="100"/>
      <c r="C43" s="1005"/>
      <c r="D43" s="520" t="s">
        <v>1302</v>
      </c>
      <c r="E43" s="101"/>
    </row>
    <row r="44" spans="2:5" ht="33" customHeight="1" thickBot="1" x14ac:dyDescent="0.4">
      <c r="B44" s="100"/>
      <c r="C44" s="108" t="s">
        <v>276</v>
      </c>
      <c r="D44" s="108" t="s">
        <v>1303</v>
      </c>
      <c r="E44" s="101"/>
    </row>
    <row r="45" spans="2:5" ht="71.150000000000006" customHeight="1" thickBot="1" x14ac:dyDescent="0.4">
      <c r="B45" s="100"/>
      <c r="C45" s="108" t="s">
        <v>277</v>
      </c>
      <c r="D45" s="108" t="s">
        <v>1304</v>
      </c>
      <c r="E45" s="101"/>
    </row>
    <row r="46" spans="2:5" ht="15" thickBot="1" x14ac:dyDescent="0.4">
      <c r="B46" s="100"/>
      <c r="C46" s="1000" t="s">
        <v>278</v>
      </c>
      <c r="D46" s="1000"/>
      <c r="E46" s="101"/>
    </row>
    <row r="47" spans="2:5" ht="68.5" customHeight="1" thickBot="1" x14ac:dyDescent="0.4">
      <c r="B47" s="100"/>
      <c r="C47" s="106" t="s">
        <v>325</v>
      </c>
      <c r="D47" s="106" t="s">
        <v>1305</v>
      </c>
      <c r="E47" s="101"/>
    </row>
    <row r="48" spans="2:5" ht="39.65" customHeight="1" thickBot="1" x14ac:dyDescent="0.4">
      <c r="B48" s="100"/>
      <c r="C48" s="106" t="s">
        <v>326</v>
      </c>
      <c r="D48" s="107"/>
      <c r="E48" s="101"/>
    </row>
    <row r="49" spans="2:5" ht="101.15" customHeight="1" x14ac:dyDescent="0.35">
      <c r="B49" s="100"/>
      <c r="C49" s="806" t="s">
        <v>279</v>
      </c>
      <c r="D49" s="357" t="s">
        <v>1306</v>
      </c>
      <c r="E49" s="101"/>
    </row>
    <row r="50" spans="2:5" ht="38.15" customHeight="1" thickBot="1" x14ac:dyDescent="0.4">
      <c r="B50" s="100"/>
      <c r="C50" s="808"/>
      <c r="D50" s="516" t="s">
        <v>1307</v>
      </c>
      <c r="E50" s="101"/>
    </row>
    <row r="51" spans="2:5" ht="51" customHeight="1" thickBot="1" x14ac:dyDescent="0.4">
      <c r="B51" s="100"/>
      <c r="C51" s="106" t="s">
        <v>327</v>
      </c>
      <c r="D51" s="107"/>
      <c r="E51" s="101"/>
    </row>
    <row r="52" spans="2:5" ht="15" thickBot="1" x14ac:dyDescent="0.4">
      <c r="B52" s="130"/>
      <c r="C52" s="109"/>
      <c r="D52" s="109"/>
      <c r="E52" s="131"/>
    </row>
  </sheetData>
  <mergeCells count="16">
    <mergeCell ref="C49:C50"/>
    <mergeCell ref="C20:C23"/>
    <mergeCell ref="C24:C25"/>
    <mergeCell ref="C27:C28"/>
    <mergeCell ref="C46:D46"/>
    <mergeCell ref="C42:C43"/>
    <mergeCell ref="C3:D3"/>
    <mergeCell ref="C19:D19"/>
    <mergeCell ref="C30:D30"/>
    <mergeCell ref="C41:D41"/>
    <mergeCell ref="C26:D26"/>
    <mergeCell ref="C8:C10"/>
    <mergeCell ref="C12:C13"/>
    <mergeCell ref="C14:C15"/>
    <mergeCell ref="C31:C38"/>
    <mergeCell ref="C39:C40"/>
  </mergeCells>
  <pageMargins left="0.25" right="0.25" top="0.18" bottom="0.17" header="0.17" footer="0.17"/>
  <pageSetup orientation="portrait"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69"/>
  <sheetViews>
    <sheetView showGridLines="0" zoomScaleNormal="100" zoomScalePageLayoutView="85" workbookViewId="0">
      <selection activeCell="D14" sqref="D14"/>
    </sheetView>
  </sheetViews>
  <sheetFormatPr defaultColWidth="8.54296875" defaultRowHeight="14.5" outlineLevelRow="1" x14ac:dyDescent="0.35"/>
  <cols>
    <col min="1" max="1" width="3" style="132" customWidth="1"/>
    <col min="2" max="2" width="28.453125" style="132" customWidth="1"/>
    <col min="3" max="3" width="50.453125" style="132" customWidth="1"/>
    <col min="4" max="4" width="34.453125" style="132" customWidth="1"/>
    <col min="5" max="5" width="32" style="132" customWidth="1"/>
    <col min="6" max="6" width="26.54296875" style="132" customWidth="1"/>
    <col min="7" max="7" width="26.453125" style="132" bestFit="1" customWidth="1"/>
    <col min="8" max="8" width="30" style="132" customWidth="1"/>
    <col min="9" max="9" width="26.1796875" style="132" customWidth="1"/>
    <col min="10" max="10" width="25.54296875" style="132" customWidth="1"/>
    <col min="11" max="11" width="31" style="132" bestFit="1" customWidth="1"/>
    <col min="12" max="12" width="30.453125" style="132" customWidth="1"/>
    <col min="13" max="13" width="27.1796875" style="132" bestFit="1" customWidth="1"/>
    <col min="14" max="14" width="25" style="132" customWidth="1"/>
    <col min="15" max="15" width="25.54296875" style="132" bestFit="1" customWidth="1"/>
    <col min="16" max="16" width="30.453125" style="132" customWidth="1"/>
    <col min="17" max="17" width="27.1796875" style="132" bestFit="1" customWidth="1"/>
    <col min="18" max="18" width="24.453125" style="132" customWidth="1"/>
    <col min="19" max="19" width="23.1796875" style="132" bestFit="1" customWidth="1"/>
    <col min="20" max="20" width="27.54296875" style="132" customWidth="1"/>
    <col min="21" max="16384" width="8.54296875" style="132"/>
  </cols>
  <sheetData>
    <row r="1" spans="2:19" ht="15" thickBot="1" x14ac:dyDescent="0.4"/>
    <row r="2" spans="2:19" ht="26" x14ac:dyDescent="0.35">
      <c r="B2" s="88"/>
      <c r="C2" s="1072"/>
      <c r="D2" s="1072"/>
      <c r="E2" s="1072"/>
      <c r="F2" s="1072"/>
      <c r="G2" s="1072"/>
      <c r="H2" s="82"/>
      <c r="I2" s="82"/>
      <c r="J2" s="82"/>
      <c r="K2" s="82"/>
      <c r="L2" s="82"/>
      <c r="M2" s="82"/>
      <c r="N2" s="82"/>
      <c r="O2" s="82"/>
      <c r="P2" s="82"/>
      <c r="Q2" s="82"/>
      <c r="R2" s="82"/>
      <c r="S2" s="83"/>
    </row>
    <row r="3" spans="2:19" ht="26" x14ac:dyDescent="0.35">
      <c r="B3" s="89"/>
      <c r="C3" s="1078" t="s">
        <v>303</v>
      </c>
      <c r="D3" s="1079"/>
      <c r="E3" s="1079"/>
      <c r="F3" s="1079"/>
      <c r="G3" s="1080"/>
      <c r="H3" s="85"/>
      <c r="I3" s="85"/>
      <c r="J3" s="85"/>
      <c r="K3" s="85"/>
      <c r="L3" s="85"/>
      <c r="M3" s="85"/>
      <c r="N3" s="85"/>
      <c r="O3" s="85"/>
      <c r="P3" s="85"/>
      <c r="Q3" s="85"/>
      <c r="R3" s="85"/>
      <c r="S3" s="87"/>
    </row>
    <row r="4" spans="2:19" ht="26" x14ac:dyDescent="0.35">
      <c r="B4" s="89"/>
      <c r="C4" s="90"/>
      <c r="D4" s="90"/>
      <c r="E4" s="90"/>
      <c r="F4" s="90"/>
      <c r="G4" s="90"/>
      <c r="H4" s="85"/>
      <c r="I4" s="85"/>
      <c r="J4" s="85"/>
      <c r="K4" s="85"/>
      <c r="L4" s="85"/>
      <c r="M4" s="85"/>
      <c r="N4" s="85"/>
      <c r="O4" s="85"/>
      <c r="P4" s="85"/>
      <c r="Q4" s="85"/>
      <c r="R4" s="85"/>
      <c r="S4" s="87"/>
    </row>
    <row r="5" spans="2:19" ht="15" thickBot="1" x14ac:dyDescent="0.4">
      <c r="B5" s="84"/>
      <c r="C5" s="85"/>
      <c r="D5" s="85"/>
      <c r="E5" s="85"/>
      <c r="F5" s="85"/>
      <c r="G5" s="85"/>
      <c r="H5" s="85"/>
      <c r="I5" s="85"/>
      <c r="J5" s="85"/>
      <c r="K5" s="85"/>
      <c r="L5" s="85"/>
      <c r="M5" s="85"/>
      <c r="N5" s="85"/>
      <c r="O5" s="85"/>
      <c r="P5" s="85"/>
      <c r="Q5" s="85"/>
      <c r="R5" s="85"/>
      <c r="S5" s="87"/>
    </row>
    <row r="6" spans="2:19" ht="34.5" customHeight="1" thickBot="1" x14ac:dyDescent="0.4">
      <c r="B6" s="1073" t="s">
        <v>589</v>
      </c>
      <c r="C6" s="1074"/>
      <c r="D6" s="1074"/>
      <c r="E6" s="1074"/>
      <c r="F6" s="1074"/>
      <c r="G6" s="1074"/>
      <c r="H6" s="202"/>
      <c r="I6" s="202"/>
      <c r="J6" s="202"/>
      <c r="K6" s="202"/>
      <c r="L6" s="202"/>
      <c r="M6" s="202"/>
      <c r="N6" s="202"/>
      <c r="O6" s="202"/>
      <c r="P6" s="202"/>
      <c r="Q6" s="202"/>
      <c r="R6" s="202"/>
      <c r="S6" s="203"/>
    </row>
    <row r="7" spans="2:19" ht="15.75" customHeight="1" x14ac:dyDescent="0.35">
      <c r="B7" s="1073" t="s">
        <v>651</v>
      </c>
      <c r="C7" s="1075"/>
      <c r="D7" s="1075"/>
      <c r="E7" s="1075"/>
      <c r="F7" s="1075"/>
      <c r="G7" s="1075"/>
      <c r="H7" s="202"/>
      <c r="I7" s="202"/>
      <c r="J7" s="202"/>
      <c r="K7" s="202"/>
      <c r="L7" s="202"/>
      <c r="M7" s="202"/>
      <c r="N7" s="202"/>
      <c r="O7" s="202"/>
      <c r="P7" s="202"/>
      <c r="Q7" s="202"/>
      <c r="R7" s="202"/>
      <c r="S7" s="203"/>
    </row>
    <row r="8" spans="2:19" ht="15.75" customHeight="1" thickBot="1" x14ac:dyDescent="0.4">
      <c r="B8" s="1076" t="s">
        <v>249</v>
      </c>
      <c r="C8" s="1077"/>
      <c r="D8" s="1077"/>
      <c r="E8" s="1077"/>
      <c r="F8" s="1077"/>
      <c r="G8" s="1077"/>
      <c r="H8" s="204"/>
      <c r="I8" s="204"/>
      <c r="J8" s="204"/>
      <c r="K8" s="204"/>
      <c r="L8" s="204"/>
      <c r="M8" s="204"/>
      <c r="N8" s="204"/>
      <c r="O8" s="204"/>
      <c r="P8" s="204"/>
      <c r="Q8" s="204"/>
      <c r="R8" s="204"/>
      <c r="S8" s="205"/>
    </row>
    <row r="10" spans="2:19" ht="21" x14ac:dyDescent="0.5">
      <c r="B10" s="1006" t="s">
        <v>331</v>
      </c>
      <c r="C10" s="1006"/>
    </row>
    <row r="11" spans="2:19" ht="15" thickBot="1" x14ac:dyDescent="0.4"/>
    <row r="12" spans="2:19" ht="15" customHeight="1" thickBot="1" x14ac:dyDescent="0.4">
      <c r="B12" s="208" t="s">
        <v>332</v>
      </c>
      <c r="C12" s="133" t="s">
        <v>1405</v>
      </c>
    </row>
    <row r="13" spans="2:19" ht="15.75" customHeight="1" thickBot="1" x14ac:dyDescent="0.4">
      <c r="B13" s="208" t="s">
        <v>288</v>
      </c>
      <c r="C13" s="133" t="s">
        <v>1308</v>
      </c>
    </row>
    <row r="14" spans="2:19" ht="15.75" customHeight="1" thickBot="1" x14ac:dyDescent="0.4">
      <c r="B14" s="208" t="s">
        <v>652</v>
      </c>
      <c r="C14" s="133" t="s">
        <v>592</v>
      </c>
    </row>
    <row r="15" spans="2:19" ht="15.75" customHeight="1" thickBot="1" x14ac:dyDescent="0.4">
      <c r="B15" s="208" t="s">
        <v>333</v>
      </c>
      <c r="C15" s="133" t="s">
        <v>610</v>
      </c>
    </row>
    <row r="16" spans="2:19" ht="15" thickBot="1" x14ac:dyDescent="0.4">
      <c r="B16" s="208" t="s">
        <v>334</v>
      </c>
      <c r="C16" s="133" t="s">
        <v>594</v>
      </c>
    </row>
    <row r="17" spans="2:19" ht="15" thickBot="1" x14ac:dyDescent="0.4">
      <c r="B17" s="208" t="s">
        <v>335</v>
      </c>
      <c r="C17" s="133" t="s">
        <v>457</v>
      </c>
    </row>
    <row r="18" spans="2:19" ht="15" thickBot="1" x14ac:dyDescent="0.4"/>
    <row r="19" spans="2:19" ht="15" thickBot="1" x14ac:dyDescent="0.4">
      <c r="D19" s="1007" t="s">
        <v>336</v>
      </c>
      <c r="E19" s="1008"/>
      <c r="F19" s="1008"/>
      <c r="G19" s="1009"/>
      <c r="H19" s="1007" t="s">
        <v>337</v>
      </c>
      <c r="I19" s="1008"/>
      <c r="J19" s="1008"/>
      <c r="K19" s="1009"/>
      <c r="L19" s="1007" t="s">
        <v>338</v>
      </c>
      <c r="M19" s="1008"/>
      <c r="N19" s="1008"/>
      <c r="O19" s="1009"/>
      <c r="P19" s="1007" t="s">
        <v>339</v>
      </c>
      <c r="Q19" s="1008"/>
      <c r="R19" s="1008"/>
      <c r="S19" s="1009"/>
    </row>
    <row r="20" spans="2:19" ht="45" customHeight="1" thickBot="1" x14ac:dyDescent="0.4">
      <c r="B20" s="1010" t="s">
        <v>340</v>
      </c>
      <c r="C20" s="1013" t="s">
        <v>341</v>
      </c>
      <c r="D20" s="134"/>
      <c r="E20" s="135" t="s">
        <v>342</v>
      </c>
      <c r="F20" s="136" t="s">
        <v>343</v>
      </c>
      <c r="G20" s="137" t="s">
        <v>344</v>
      </c>
      <c r="H20" s="134"/>
      <c r="I20" s="135" t="s">
        <v>342</v>
      </c>
      <c r="J20" s="136" t="s">
        <v>343</v>
      </c>
      <c r="K20" s="137" t="s">
        <v>344</v>
      </c>
      <c r="L20" s="134"/>
      <c r="M20" s="135" t="s">
        <v>342</v>
      </c>
      <c r="N20" s="136" t="s">
        <v>343</v>
      </c>
      <c r="O20" s="137" t="s">
        <v>344</v>
      </c>
      <c r="P20" s="134"/>
      <c r="Q20" s="135" t="s">
        <v>342</v>
      </c>
      <c r="R20" s="136" t="s">
        <v>343</v>
      </c>
      <c r="S20" s="137" t="s">
        <v>344</v>
      </c>
    </row>
    <row r="21" spans="2:19" ht="40.5" customHeight="1" x14ac:dyDescent="0.35">
      <c r="B21" s="1011"/>
      <c r="C21" s="1014"/>
      <c r="D21" s="138" t="s">
        <v>345</v>
      </c>
      <c r="E21" s="139"/>
      <c r="F21" s="140"/>
      <c r="G21" s="141"/>
      <c r="H21" s="142" t="s">
        <v>345</v>
      </c>
      <c r="I21" s="143">
        <v>66792</v>
      </c>
      <c r="J21" s="144">
        <v>2500</v>
      </c>
      <c r="K21" s="145">
        <v>8825</v>
      </c>
      <c r="L21" s="138" t="s">
        <v>345</v>
      </c>
      <c r="M21" s="143">
        <v>66792</v>
      </c>
      <c r="N21" s="144">
        <v>82</v>
      </c>
      <c r="O21" s="145">
        <v>492</v>
      </c>
      <c r="P21" s="138" t="s">
        <v>345</v>
      </c>
      <c r="Q21" s="143"/>
      <c r="R21" s="144"/>
      <c r="S21" s="145"/>
    </row>
    <row r="22" spans="2:19" ht="39.75" customHeight="1" x14ac:dyDescent="0.35">
      <c r="B22" s="1011"/>
      <c r="C22" s="1014"/>
      <c r="D22" s="146" t="s">
        <v>346</v>
      </c>
      <c r="E22" s="147"/>
      <c r="F22" s="147"/>
      <c r="G22" s="148"/>
      <c r="H22" s="149" t="s">
        <v>346</v>
      </c>
      <c r="I22" s="150">
        <v>0.48</v>
      </c>
      <c r="J22" s="150">
        <v>0.3</v>
      </c>
      <c r="K22" s="151">
        <v>0.3</v>
      </c>
      <c r="L22" s="146" t="s">
        <v>346</v>
      </c>
      <c r="M22" s="150">
        <v>0.48</v>
      </c>
      <c r="N22" s="150">
        <v>0.57999999999999996</v>
      </c>
      <c r="O22" s="151">
        <v>0.5</v>
      </c>
      <c r="P22" s="146" t="s">
        <v>346</v>
      </c>
      <c r="Q22" s="150"/>
      <c r="R22" s="150"/>
      <c r="S22" s="151"/>
    </row>
    <row r="23" spans="2:19" ht="37.5" customHeight="1" x14ac:dyDescent="0.35">
      <c r="B23" s="1012"/>
      <c r="C23" s="1015"/>
      <c r="D23" s="146" t="s">
        <v>347</v>
      </c>
      <c r="E23" s="147"/>
      <c r="F23" s="147"/>
      <c r="G23" s="148"/>
      <c r="H23" s="149" t="s">
        <v>347</v>
      </c>
      <c r="I23" s="150">
        <v>0.4</v>
      </c>
      <c r="J23" s="150">
        <v>0.4</v>
      </c>
      <c r="K23" s="151">
        <v>0.4</v>
      </c>
      <c r="L23" s="146" t="s">
        <v>347</v>
      </c>
      <c r="M23" s="150">
        <v>0.4</v>
      </c>
      <c r="N23" s="150">
        <v>0.3</v>
      </c>
      <c r="O23" s="151">
        <v>0.2</v>
      </c>
      <c r="P23" s="146" t="s">
        <v>347</v>
      </c>
      <c r="Q23" s="150"/>
      <c r="R23" s="150"/>
      <c r="S23" s="151"/>
    </row>
    <row r="24" spans="2:19" x14ac:dyDescent="0.35">
      <c r="B24" s="152"/>
      <c r="C24" s="152"/>
      <c r="Q24" s="153"/>
      <c r="R24" s="153"/>
      <c r="S24" s="153"/>
    </row>
    <row r="25" spans="2:19" ht="30" customHeight="1" thickBot="1" x14ac:dyDescent="0.4">
      <c r="B25" s="152"/>
      <c r="C25" s="170"/>
      <c r="D25" s="160"/>
    </row>
    <row r="26" spans="2:19" ht="30" customHeight="1" thickBot="1" x14ac:dyDescent="0.4">
      <c r="B26" s="152"/>
      <c r="C26" s="152"/>
      <c r="D26" s="1007" t="s">
        <v>336</v>
      </c>
      <c r="E26" s="1008"/>
      <c r="F26" s="1008"/>
      <c r="G26" s="1008"/>
      <c r="H26" s="1007" t="s">
        <v>337</v>
      </c>
      <c r="I26" s="1008"/>
      <c r="J26" s="1008"/>
      <c r="K26" s="1009"/>
      <c r="L26" s="1008" t="s">
        <v>338</v>
      </c>
      <c r="M26" s="1008"/>
      <c r="N26" s="1008"/>
      <c r="O26" s="1008"/>
      <c r="P26" s="1007" t="s">
        <v>339</v>
      </c>
      <c r="Q26" s="1008"/>
      <c r="R26" s="1008"/>
      <c r="S26" s="1009"/>
    </row>
    <row r="27" spans="2:19" ht="30" customHeight="1" x14ac:dyDescent="0.35">
      <c r="B27" s="1010" t="s">
        <v>350</v>
      </c>
      <c r="C27" s="1010" t="s">
        <v>351</v>
      </c>
      <c r="D27" s="1016" t="s">
        <v>352</v>
      </c>
      <c r="E27" s="1017"/>
      <c r="F27" s="1018" t="s">
        <v>335</v>
      </c>
      <c r="G27" s="1019"/>
      <c r="H27" s="1020" t="s">
        <v>352</v>
      </c>
      <c r="I27" s="1017"/>
      <c r="J27" s="1018" t="s">
        <v>335</v>
      </c>
      <c r="K27" s="1021"/>
      <c r="L27" s="1020" t="s">
        <v>352</v>
      </c>
      <c r="M27" s="1017"/>
      <c r="N27" s="1018" t="s">
        <v>335</v>
      </c>
      <c r="O27" s="1021"/>
      <c r="P27" s="1020" t="s">
        <v>352</v>
      </c>
      <c r="Q27" s="1017"/>
      <c r="R27" s="1018" t="s">
        <v>335</v>
      </c>
      <c r="S27" s="1021"/>
    </row>
    <row r="28" spans="2:19" ht="36.75" customHeight="1" x14ac:dyDescent="0.35">
      <c r="B28" s="1012"/>
      <c r="C28" s="1012"/>
      <c r="D28" s="1034">
        <v>0</v>
      </c>
      <c r="E28" s="1035"/>
      <c r="F28" s="1036" t="s">
        <v>457</v>
      </c>
      <c r="G28" s="1037"/>
      <c r="H28" s="1024">
        <v>50</v>
      </c>
      <c r="I28" s="1025"/>
      <c r="J28" s="1026" t="s">
        <v>457</v>
      </c>
      <c r="K28" s="1027"/>
      <c r="L28" s="1024">
        <v>50</v>
      </c>
      <c r="M28" s="1025"/>
      <c r="N28" s="1026" t="s">
        <v>457</v>
      </c>
      <c r="O28" s="1027"/>
      <c r="P28" s="1024"/>
      <c r="Q28" s="1025"/>
      <c r="R28" s="1026"/>
      <c r="S28" s="1027"/>
    </row>
    <row r="29" spans="2:19" ht="45" customHeight="1" x14ac:dyDescent="0.35">
      <c r="B29" s="1028" t="s">
        <v>353</v>
      </c>
      <c r="C29" s="1028" t="s">
        <v>653</v>
      </c>
      <c r="D29" s="154" t="s">
        <v>354</v>
      </c>
      <c r="E29" s="154" t="s">
        <v>355</v>
      </c>
      <c r="F29" s="1030" t="s">
        <v>356</v>
      </c>
      <c r="G29" s="1031"/>
      <c r="H29" s="171" t="s">
        <v>354</v>
      </c>
      <c r="I29" s="154" t="s">
        <v>355</v>
      </c>
      <c r="J29" s="1032" t="s">
        <v>356</v>
      </c>
      <c r="K29" s="1031"/>
      <c r="L29" s="171" t="s">
        <v>354</v>
      </c>
      <c r="M29" s="154" t="s">
        <v>355</v>
      </c>
      <c r="N29" s="1032" t="s">
        <v>356</v>
      </c>
      <c r="O29" s="1031"/>
      <c r="P29" s="171" t="s">
        <v>354</v>
      </c>
      <c r="Q29" s="154" t="s">
        <v>355</v>
      </c>
      <c r="R29" s="1032" t="s">
        <v>356</v>
      </c>
      <c r="S29" s="1031"/>
    </row>
    <row r="30" spans="2:19" ht="27" customHeight="1" x14ac:dyDescent="0.35">
      <c r="B30" s="1029"/>
      <c r="C30" s="1029"/>
      <c r="D30" s="163">
        <v>0</v>
      </c>
      <c r="E30" s="164">
        <v>0</v>
      </c>
      <c r="F30" s="1033" t="s">
        <v>513</v>
      </c>
      <c r="G30" s="1033"/>
      <c r="H30" s="165">
        <v>2500</v>
      </c>
      <c r="I30" s="166">
        <v>0.3</v>
      </c>
      <c r="J30" s="1022" t="s">
        <v>494</v>
      </c>
      <c r="K30" s="1023"/>
      <c r="L30" s="521">
        <v>82</v>
      </c>
      <c r="M30" s="166">
        <v>0.57999999999999996</v>
      </c>
      <c r="N30" s="1022" t="s">
        <v>494</v>
      </c>
      <c r="O30" s="1023"/>
      <c r="P30" s="165"/>
      <c r="Q30" s="166"/>
      <c r="R30" s="1022"/>
      <c r="S30" s="1023"/>
    </row>
    <row r="31" spans="2:19" ht="33.75" customHeight="1" x14ac:dyDescent="0.35">
      <c r="B31" s="152"/>
      <c r="C31" s="152"/>
    </row>
    <row r="32" spans="2:19" ht="31.5" customHeight="1" thickBot="1" x14ac:dyDescent="0.4">
      <c r="B32" s="152"/>
      <c r="C32" s="179"/>
      <c r="D32" s="160"/>
    </row>
    <row r="33" spans="2:19" ht="30.75" customHeight="1" thickBot="1" x14ac:dyDescent="0.4">
      <c r="B33" s="152"/>
      <c r="C33" s="152"/>
      <c r="D33" s="1007" t="s">
        <v>336</v>
      </c>
      <c r="E33" s="1008"/>
      <c r="F33" s="1008"/>
      <c r="G33" s="1009"/>
      <c r="H33" s="1047" t="s">
        <v>336</v>
      </c>
      <c r="I33" s="1048"/>
      <c r="J33" s="1048"/>
      <c r="K33" s="1049"/>
      <c r="L33" s="1008" t="s">
        <v>338</v>
      </c>
      <c r="M33" s="1008"/>
      <c r="N33" s="1008"/>
      <c r="O33" s="1008"/>
      <c r="P33" s="1008" t="s">
        <v>337</v>
      </c>
      <c r="Q33" s="1008"/>
      <c r="R33" s="1008"/>
      <c r="S33" s="1009"/>
    </row>
    <row r="34" spans="2:19" ht="30.75" customHeight="1" x14ac:dyDescent="0.35">
      <c r="B34" s="1010" t="s">
        <v>357</v>
      </c>
      <c r="C34" s="1010" t="s">
        <v>358</v>
      </c>
      <c r="D34" s="1018" t="s">
        <v>359</v>
      </c>
      <c r="E34" s="1038"/>
      <c r="F34" s="161" t="s">
        <v>335</v>
      </c>
      <c r="G34" s="180" t="s">
        <v>349</v>
      </c>
      <c r="H34" s="1039" t="s">
        <v>359</v>
      </c>
      <c r="I34" s="1038"/>
      <c r="J34" s="161" t="s">
        <v>335</v>
      </c>
      <c r="K34" s="180" t="s">
        <v>349</v>
      </c>
      <c r="L34" s="1039" t="s">
        <v>359</v>
      </c>
      <c r="M34" s="1038"/>
      <c r="N34" s="161" t="s">
        <v>335</v>
      </c>
      <c r="O34" s="180" t="s">
        <v>349</v>
      </c>
      <c r="P34" s="1039" t="s">
        <v>359</v>
      </c>
      <c r="Q34" s="1038"/>
      <c r="R34" s="161" t="s">
        <v>335</v>
      </c>
      <c r="S34" s="180" t="s">
        <v>349</v>
      </c>
    </row>
    <row r="35" spans="2:19" ht="29.25" customHeight="1" x14ac:dyDescent="0.35">
      <c r="B35" s="1012"/>
      <c r="C35" s="1012"/>
      <c r="D35" s="1036" t="s">
        <v>512</v>
      </c>
      <c r="E35" s="1040"/>
      <c r="F35" s="172" t="s">
        <v>457</v>
      </c>
      <c r="G35" s="181" t="s">
        <v>407</v>
      </c>
      <c r="H35" s="182" t="s">
        <v>498</v>
      </c>
      <c r="I35" s="183"/>
      <c r="J35" s="174" t="s">
        <v>457</v>
      </c>
      <c r="K35" s="184" t="s">
        <v>407</v>
      </c>
      <c r="L35" s="182" t="s">
        <v>498</v>
      </c>
      <c r="M35" s="183"/>
      <c r="N35" s="174" t="s">
        <v>457</v>
      </c>
      <c r="O35" s="184" t="s">
        <v>407</v>
      </c>
      <c r="P35" s="182"/>
      <c r="Q35" s="183"/>
      <c r="R35" s="174"/>
      <c r="S35" s="184"/>
    </row>
    <row r="36" spans="2:19" ht="45" customHeight="1" x14ac:dyDescent="0.35">
      <c r="B36" s="1041" t="s">
        <v>360</v>
      </c>
      <c r="C36" s="1028" t="s">
        <v>361</v>
      </c>
      <c r="D36" s="154" t="s">
        <v>362</v>
      </c>
      <c r="E36" s="154" t="s">
        <v>363</v>
      </c>
      <c r="F36" s="162" t="s">
        <v>364</v>
      </c>
      <c r="G36" s="155" t="s">
        <v>365</v>
      </c>
      <c r="H36" s="154" t="s">
        <v>362</v>
      </c>
      <c r="I36" s="154" t="s">
        <v>363</v>
      </c>
      <c r="J36" s="162" t="s">
        <v>364</v>
      </c>
      <c r="K36" s="155" t="s">
        <v>365</v>
      </c>
      <c r="L36" s="154" t="s">
        <v>362</v>
      </c>
      <c r="M36" s="154" t="s">
        <v>363</v>
      </c>
      <c r="N36" s="162" t="s">
        <v>364</v>
      </c>
      <c r="O36" s="155" t="s">
        <v>365</v>
      </c>
      <c r="P36" s="154" t="s">
        <v>362</v>
      </c>
      <c r="Q36" s="154" t="s">
        <v>363</v>
      </c>
      <c r="R36" s="162" t="s">
        <v>364</v>
      </c>
      <c r="S36" s="155" t="s">
        <v>365</v>
      </c>
    </row>
    <row r="37" spans="2:19" ht="29.25" customHeight="1" x14ac:dyDescent="0.35">
      <c r="B37" s="1041"/>
      <c r="C37" s="1042"/>
      <c r="D37" s="1043" t="s">
        <v>541</v>
      </c>
      <c r="E37" s="1045">
        <v>74480</v>
      </c>
      <c r="F37" s="1043" t="s">
        <v>518</v>
      </c>
      <c r="G37" s="1052" t="s">
        <v>498</v>
      </c>
      <c r="H37" s="1054" t="s">
        <v>541</v>
      </c>
      <c r="I37" s="1054">
        <v>74480</v>
      </c>
      <c r="J37" s="1054" t="s">
        <v>518</v>
      </c>
      <c r="K37" s="1050" t="s">
        <v>490</v>
      </c>
      <c r="L37" s="1054" t="s">
        <v>541</v>
      </c>
      <c r="M37" s="1054">
        <v>72169</v>
      </c>
      <c r="N37" s="1054" t="s">
        <v>518</v>
      </c>
      <c r="O37" s="1050" t="s">
        <v>498</v>
      </c>
      <c r="P37" s="1054"/>
      <c r="Q37" s="1054"/>
      <c r="R37" s="1054"/>
      <c r="S37" s="1050"/>
    </row>
    <row r="38" spans="2:19" ht="29.25" customHeight="1" x14ac:dyDescent="0.35">
      <c r="B38" s="1041"/>
      <c r="C38" s="1042"/>
      <c r="D38" s="1044"/>
      <c r="E38" s="1046"/>
      <c r="F38" s="1044"/>
      <c r="G38" s="1053"/>
      <c r="H38" s="1055"/>
      <c r="I38" s="1055"/>
      <c r="J38" s="1055"/>
      <c r="K38" s="1051"/>
      <c r="L38" s="1055"/>
      <c r="M38" s="1055"/>
      <c r="N38" s="1055"/>
      <c r="O38" s="1051"/>
      <c r="P38" s="1055"/>
      <c r="Q38" s="1055"/>
      <c r="R38" s="1055"/>
      <c r="S38" s="1051"/>
    </row>
    <row r="39" spans="2:19" ht="24" outlineLevel="1" x14ac:dyDescent="0.35">
      <c r="B39" s="1041"/>
      <c r="C39" s="1042"/>
      <c r="D39" s="154" t="s">
        <v>362</v>
      </c>
      <c r="E39" s="154" t="s">
        <v>363</v>
      </c>
      <c r="F39" s="162" t="s">
        <v>364</v>
      </c>
      <c r="G39" s="155" t="s">
        <v>365</v>
      </c>
      <c r="H39" s="154" t="s">
        <v>362</v>
      </c>
      <c r="I39" s="154" t="s">
        <v>363</v>
      </c>
      <c r="J39" s="162" t="s">
        <v>364</v>
      </c>
      <c r="K39" s="155" t="s">
        <v>365</v>
      </c>
      <c r="L39" s="154" t="s">
        <v>362</v>
      </c>
      <c r="M39" s="154" t="s">
        <v>363</v>
      </c>
      <c r="N39" s="162" t="s">
        <v>364</v>
      </c>
      <c r="O39" s="155" t="s">
        <v>365</v>
      </c>
      <c r="P39" s="154" t="s">
        <v>362</v>
      </c>
      <c r="Q39" s="154" t="s">
        <v>363</v>
      </c>
      <c r="R39" s="162" t="s">
        <v>364</v>
      </c>
      <c r="S39" s="155" t="s">
        <v>365</v>
      </c>
    </row>
    <row r="40" spans="2:19" ht="29.25" customHeight="1" outlineLevel="1" x14ac:dyDescent="0.35">
      <c r="B40" s="1041"/>
      <c r="C40" s="1042"/>
      <c r="D40" s="1043" t="s">
        <v>559</v>
      </c>
      <c r="E40" s="1045">
        <v>248810</v>
      </c>
      <c r="F40" s="1043" t="s">
        <v>518</v>
      </c>
      <c r="G40" s="1052" t="s">
        <v>506</v>
      </c>
      <c r="H40" s="1054" t="s">
        <v>559</v>
      </c>
      <c r="I40" s="1054">
        <v>386612</v>
      </c>
      <c r="J40" s="1054" t="s">
        <v>518</v>
      </c>
      <c r="K40" s="1050" t="s">
        <v>498</v>
      </c>
      <c r="L40" s="1054" t="s">
        <v>559</v>
      </c>
      <c r="M40" s="1054">
        <v>405513</v>
      </c>
      <c r="N40" s="1054" t="s">
        <v>518</v>
      </c>
      <c r="O40" s="1050" t="s">
        <v>490</v>
      </c>
      <c r="P40" s="1054"/>
      <c r="Q40" s="1054"/>
      <c r="R40" s="1054"/>
      <c r="S40" s="1050"/>
    </row>
    <row r="41" spans="2:19" ht="29.25" customHeight="1" outlineLevel="1" x14ac:dyDescent="0.35">
      <c r="B41" s="1041"/>
      <c r="C41" s="1042"/>
      <c r="D41" s="1044"/>
      <c r="E41" s="1046"/>
      <c r="F41" s="1044"/>
      <c r="G41" s="1053"/>
      <c r="H41" s="1055"/>
      <c r="I41" s="1055"/>
      <c r="J41" s="1055"/>
      <c r="K41" s="1051"/>
      <c r="L41" s="1055"/>
      <c r="M41" s="1055"/>
      <c r="N41" s="1055"/>
      <c r="O41" s="1051"/>
      <c r="P41" s="1055"/>
      <c r="Q41" s="1055"/>
      <c r="R41" s="1055"/>
      <c r="S41" s="1051"/>
    </row>
    <row r="42" spans="2:19" ht="24" outlineLevel="1" x14ac:dyDescent="0.35">
      <c r="B42" s="1041"/>
      <c r="C42" s="1042"/>
      <c r="D42" s="154" t="s">
        <v>362</v>
      </c>
      <c r="E42" s="154" t="s">
        <v>363</v>
      </c>
      <c r="F42" s="162" t="s">
        <v>364</v>
      </c>
      <c r="G42" s="155" t="s">
        <v>365</v>
      </c>
      <c r="H42" s="154" t="s">
        <v>362</v>
      </c>
      <c r="I42" s="154" t="s">
        <v>363</v>
      </c>
      <c r="J42" s="162" t="s">
        <v>364</v>
      </c>
      <c r="K42" s="155" t="s">
        <v>365</v>
      </c>
      <c r="L42" s="154" t="s">
        <v>362</v>
      </c>
      <c r="M42" s="154" t="s">
        <v>363</v>
      </c>
      <c r="N42" s="162" t="s">
        <v>364</v>
      </c>
      <c r="O42" s="155" t="s">
        <v>365</v>
      </c>
      <c r="P42" s="154" t="s">
        <v>362</v>
      </c>
      <c r="Q42" s="154" t="s">
        <v>363</v>
      </c>
      <c r="R42" s="162" t="s">
        <v>364</v>
      </c>
      <c r="S42" s="155" t="s">
        <v>365</v>
      </c>
    </row>
    <row r="43" spans="2:19" ht="29.25" customHeight="1" outlineLevel="1" x14ac:dyDescent="0.35">
      <c r="B43" s="1041"/>
      <c r="C43" s="1042"/>
      <c r="D43" s="1043" t="s">
        <v>543</v>
      </c>
      <c r="E43" s="1045">
        <v>386</v>
      </c>
      <c r="F43" s="1043" t="s">
        <v>523</v>
      </c>
      <c r="G43" s="1052" t="s">
        <v>512</v>
      </c>
      <c r="H43" s="1054" t="s">
        <v>543</v>
      </c>
      <c r="I43" s="1054">
        <v>386</v>
      </c>
      <c r="J43" s="1054" t="s">
        <v>523</v>
      </c>
      <c r="K43" s="1050" t="s">
        <v>498</v>
      </c>
      <c r="L43" s="1054" t="s">
        <v>543</v>
      </c>
      <c r="M43" s="1054"/>
      <c r="N43" s="1054"/>
      <c r="O43" s="1050"/>
      <c r="P43" s="1054"/>
      <c r="Q43" s="1054"/>
      <c r="R43" s="1054"/>
      <c r="S43" s="1050"/>
    </row>
    <row r="44" spans="2:19" ht="29.25" customHeight="1" outlineLevel="1" x14ac:dyDescent="0.35">
      <c r="B44" s="1041"/>
      <c r="C44" s="1042"/>
      <c r="D44" s="1044"/>
      <c r="E44" s="1046"/>
      <c r="F44" s="1044"/>
      <c r="G44" s="1053"/>
      <c r="H44" s="1055"/>
      <c r="I44" s="1055"/>
      <c r="J44" s="1055"/>
      <c r="K44" s="1051"/>
      <c r="L44" s="1055"/>
      <c r="M44" s="1055"/>
      <c r="N44" s="1055"/>
      <c r="O44" s="1051"/>
      <c r="P44" s="1055"/>
      <c r="Q44" s="1055"/>
      <c r="R44" s="1055"/>
      <c r="S44" s="1051"/>
    </row>
    <row r="45" spans="2:19" ht="24" outlineLevel="1" x14ac:dyDescent="0.35">
      <c r="B45" s="1041"/>
      <c r="C45" s="1042"/>
      <c r="D45" s="154" t="s">
        <v>362</v>
      </c>
      <c r="E45" s="154" t="s">
        <v>363</v>
      </c>
      <c r="F45" s="162" t="s">
        <v>364</v>
      </c>
      <c r="G45" s="155" t="s">
        <v>365</v>
      </c>
      <c r="H45" s="154" t="s">
        <v>362</v>
      </c>
      <c r="I45" s="154" t="s">
        <v>363</v>
      </c>
      <c r="J45" s="162" t="s">
        <v>364</v>
      </c>
      <c r="K45" s="155" t="s">
        <v>365</v>
      </c>
      <c r="L45" s="154" t="s">
        <v>362</v>
      </c>
      <c r="M45" s="154" t="s">
        <v>363</v>
      </c>
      <c r="N45" s="162" t="s">
        <v>364</v>
      </c>
      <c r="O45" s="155" t="s">
        <v>365</v>
      </c>
      <c r="P45" s="154" t="s">
        <v>362</v>
      </c>
      <c r="Q45" s="154" t="s">
        <v>363</v>
      </c>
      <c r="R45" s="162" t="s">
        <v>364</v>
      </c>
      <c r="S45" s="155" t="s">
        <v>365</v>
      </c>
    </row>
    <row r="46" spans="2:19" ht="29.25" customHeight="1" outlineLevel="1" x14ac:dyDescent="0.35">
      <c r="B46" s="1041"/>
      <c r="C46" s="1042"/>
      <c r="D46" s="1043"/>
      <c r="E46" s="1045"/>
      <c r="F46" s="1043"/>
      <c r="G46" s="1052"/>
      <c r="H46" s="1054"/>
      <c r="I46" s="1054"/>
      <c r="J46" s="1054"/>
      <c r="K46" s="1050"/>
      <c r="L46" s="1054"/>
      <c r="M46" s="1054"/>
      <c r="N46" s="1054"/>
      <c r="O46" s="1050"/>
      <c r="P46" s="1054"/>
      <c r="Q46" s="1054"/>
      <c r="R46" s="1054"/>
      <c r="S46" s="1050"/>
    </row>
    <row r="47" spans="2:19" ht="29.25" customHeight="1" outlineLevel="1" x14ac:dyDescent="0.35">
      <c r="B47" s="1041"/>
      <c r="C47" s="1029"/>
      <c r="D47" s="1044"/>
      <c r="E47" s="1046"/>
      <c r="F47" s="1044"/>
      <c r="G47" s="1053"/>
      <c r="H47" s="1055"/>
      <c r="I47" s="1055"/>
      <c r="J47" s="1055"/>
      <c r="K47" s="1051"/>
      <c r="L47" s="1055"/>
      <c r="M47" s="1055"/>
      <c r="N47" s="1055"/>
      <c r="O47" s="1051"/>
      <c r="P47" s="1055"/>
      <c r="Q47" s="1055"/>
      <c r="R47" s="1055"/>
      <c r="S47" s="1051"/>
    </row>
    <row r="48" spans="2:19" ht="15" thickBot="1" x14ac:dyDescent="0.4">
      <c r="B48" s="152"/>
      <c r="C48" s="152"/>
    </row>
    <row r="49" spans="2:19" ht="15" thickBot="1" x14ac:dyDescent="0.4">
      <c r="B49" s="152"/>
      <c r="C49" s="152"/>
      <c r="D49" s="1007" t="s">
        <v>336</v>
      </c>
      <c r="E49" s="1008"/>
      <c r="F49" s="1008"/>
      <c r="G49" s="1009"/>
      <c r="H49" s="1047" t="s">
        <v>366</v>
      </c>
      <c r="I49" s="1048"/>
      <c r="J49" s="1048"/>
      <c r="K49" s="1049"/>
      <c r="L49" s="1047" t="s">
        <v>338</v>
      </c>
      <c r="M49" s="1048"/>
      <c r="N49" s="1048"/>
      <c r="O49" s="1049"/>
      <c r="P49" s="1047" t="s">
        <v>339</v>
      </c>
      <c r="Q49" s="1048"/>
      <c r="R49" s="1048"/>
      <c r="S49" s="1049"/>
    </row>
    <row r="50" spans="2:19" ht="33.75" customHeight="1" x14ac:dyDescent="0.35">
      <c r="B50" s="1056" t="s">
        <v>367</v>
      </c>
      <c r="C50" s="1010" t="s">
        <v>368</v>
      </c>
      <c r="D50" s="185" t="s">
        <v>369</v>
      </c>
      <c r="E50" s="186" t="s">
        <v>370</v>
      </c>
      <c r="F50" s="1018" t="s">
        <v>371</v>
      </c>
      <c r="G50" s="1021"/>
      <c r="H50" s="185" t="s">
        <v>369</v>
      </c>
      <c r="I50" s="186" t="s">
        <v>370</v>
      </c>
      <c r="J50" s="1018" t="s">
        <v>371</v>
      </c>
      <c r="K50" s="1021"/>
      <c r="L50" s="185" t="s">
        <v>369</v>
      </c>
      <c r="M50" s="186" t="s">
        <v>370</v>
      </c>
      <c r="N50" s="1018" t="s">
        <v>371</v>
      </c>
      <c r="O50" s="1021"/>
      <c r="P50" s="185" t="s">
        <v>369</v>
      </c>
      <c r="Q50" s="186" t="s">
        <v>370</v>
      </c>
      <c r="R50" s="1018" t="s">
        <v>371</v>
      </c>
      <c r="S50" s="1021"/>
    </row>
    <row r="51" spans="2:19" ht="30" customHeight="1" x14ac:dyDescent="0.35">
      <c r="B51" s="1057"/>
      <c r="C51" s="1012"/>
      <c r="D51" s="187">
        <v>0</v>
      </c>
      <c r="E51" s="188">
        <v>0</v>
      </c>
      <c r="F51" s="1036" t="s">
        <v>481</v>
      </c>
      <c r="G51" s="1059"/>
      <c r="H51" s="189">
        <v>2500</v>
      </c>
      <c r="I51" s="190">
        <v>0.26</v>
      </c>
      <c r="J51" s="1060" t="s">
        <v>468</v>
      </c>
      <c r="K51" s="1061"/>
      <c r="L51" s="189">
        <v>2500</v>
      </c>
      <c r="M51" s="190">
        <v>0.57999999999999996</v>
      </c>
      <c r="N51" s="1060" t="s">
        <v>473</v>
      </c>
      <c r="O51" s="1061"/>
      <c r="P51" s="189"/>
      <c r="Q51" s="190"/>
      <c r="R51" s="1060"/>
      <c r="S51" s="1061"/>
    </row>
    <row r="52" spans="2:19" ht="32.25" customHeight="1" x14ac:dyDescent="0.35">
      <c r="B52" s="1057"/>
      <c r="C52" s="1056" t="s">
        <v>372</v>
      </c>
      <c r="D52" s="191" t="s">
        <v>369</v>
      </c>
      <c r="E52" s="154" t="s">
        <v>370</v>
      </c>
      <c r="F52" s="154" t="s">
        <v>373</v>
      </c>
      <c r="G52" s="168" t="s">
        <v>374</v>
      </c>
      <c r="H52" s="191" t="s">
        <v>369</v>
      </c>
      <c r="I52" s="154" t="s">
        <v>370</v>
      </c>
      <c r="J52" s="154" t="s">
        <v>373</v>
      </c>
      <c r="K52" s="168" t="s">
        <v>374</v>
      </c>
      <c r="L52" s="191" t="s">
        <v>369</v>
      </c>
      <c r="M52" s="154" t="s">
        <v>370</v>
      </c>
      <c r="N52" s="154" t="s">
        <v>373</v>
      </c>
      <c r="O52" s="168" t="s">
        <v>374</v>
      </c>
      <c r="P52" s="191" t="s">
        <v>369</v>
      </c>
      <c r="Q52" s="154" t="s">
        <v>370</v>
      </c>
      <c r="R52" s="154" t="s">
        <v>373</v>
      </c>
      <c r="S52" s="168" t="s">
        <v>374</v>
      </c>
    </row>
    <row r="53" spans="2:19" ht="27.75" customHeight="1" x14ac:dyDescent="0.35">
      <c r="B53" s="1057"/>
      <c r="C53" s="1057"/>
      <c r="D53" s="187">
        <v>0</v>
      </c>
      <c r="E53" s="164">
        <v>0</v>
      </c>
      <c r="F53" s="173" t="s">
        <v>548</v>
      </c>
      <c r="G53" s="181" t="s">
        <v>421</v>
      </c>
      <c r="H53" s="189">
        <v>600</v>
      </c>
      <c r="I53" s="166">
        <v>0.05</v>
      </c>
      <c r="J53" s="175" t="s">
        <v>552</v>
      </c>
      <c r="K53" s="184" t="s">
        <v>421</v>
      </c>
      <c r="L53" s="189">
        <v>30</v>
      </c>
      <c r="M53" s="166">
        <v>0.93</v>
      </c>
      <c r="N53" s="175" t="s">
        <v>552</v>
      </c>
      <c r="O53" s="184" t="s">
        <v>421</v>
      </c>
      <c r="P53" s="189"/>
      <c r="Q53" s="166"/>
      <c r="R53" s="175"/>
      <c r="S53" s="184"/>
    </row>
    <row r="54" spans="2:19" ht="27.75" customHeight="1" outlineLevel="1" x14ac:dyDescent="0.35">
      <c r="B54" s="1057"/>
      <c r="C54" s="1057"/>
      <c r="D54" s="191" t="s">
        <v>369</v>
      </c>
      <c r="E54" s="154" t="s">
        <v>370</v>
      </c>
      <c r="F54" s="154" t="s">
        <v>373</v>
      </c>
      <c r="G54" s="168" t="s">
        <v>374</v>
      </c>
      <c r="H54" s="191" t="s">
        <v>369</v>
      </c>
      <c r="I54" s="154" t="s">
        <v>370</v>
      </c>
      <c r="J54" s="154" t="s">
        <v>373</v>
      </c>
      <c r="K54" s="168" t="s">
        <v>374</v>
      </c>
      <c r="L54" s="191" t="s">
        <v>369</v>
      </c>
      <c r="M54" s="154" t="s">
        <v>370</v>
      </c>
      <c r="N54" s="154" t="s">
        <v>373</v>
      </c>
      <c r="O54" s="168" t="s">
        <v>374</v>
      </c>
      <c r="P54" s="191" t="s">
        <v>369</v>
      </c>
      <c r="Q54" s="154" t="s">
        <v>370</v>
      </c>
      <c r="R54" s="154" t="s">
        <v>373</v>
      </c>
      <c r="S54" s="168" t="s">
        <v>374</v>
      </c>
    </row>
    <row r="55" spans="2:19" ht="27.75" customHeight="1" outlineLevel="1" x14ac:dyDescent="0.35">
      <c r="B55" s="1057"/>
      <c r="C55" s="1057"/>
      <c r="D55" s="187">
        <v>0</v>
      </c>
      <c r="E55" s="164">
        <v>0</v>
      </c>
      <c r="F55" s="173" t="s">
        <v>548</v>
      </c>
      <c r="G55" s="181" t="s">
        <v>476</v>
      </c>
      <c r="H55" s="189">
        <v>500</v>
      </c>
      <c r="I55" s="166">
        <v>0.05</v>
      </c>
      <c r="J55" s="175" t="s">
        <v>552</v>
      </c>
      <c r="K55" s="184" t="s">
        <v>476</v>
      </c>
      <c r="L55" s="189">
        <v>30</v>
      </c>
      <c r="M55" s="166">
        <v>0.93</v>
      </c>
      <c r="N55" s="175" t="s">
        <v>552</v>
      </c>
      <c r="O55" s="184" t="s">
        <v>476</v>
      </c>
      <c r="P55" s="189"/>
      <c r="Q55" s="166"/>
      <c r="R55" s="175"/>
      <c r="S55" s="184"/>
    </row>
    <row r="56" spans="2:19" ht="27.75" customHeight="1" outlineLevel="1" x14ac:dyDescent="0.35">
      <c r="B56" s="1057"/>
      <c r="C56" s="1057"/>
      <c r="D56" s="191" t="s">
        <v>369</v>
      </c>
      <c r="E56" s="154" t="s">
        <v>370</v>
      </c>
      <c r="F56" s="154" t="s">
        <v>373</v>
      </c>
      <c r="G56" s="168" t="s">
        <v>374</v>
      </c>
      <c r="H56" s="191" t="s">
        <v>369</v>
      </c>
      <c r="I56" s="154" t="s">
        <v>370</v>
      </c>
      <c r="J56" s="154" t="s">
        <v>373</v>
      </c>
      <c r="K56" s="168" t="s">
        <v>374</v>
      </c>
      <c r="L56" s="191" t="s">
        <v>369</v>
      </c>
      <c r="M56" s="154" t="s">
        <v>370</v>
      </c>
      <c r="N56" s="154" t="s">
        <v>373</v>
      </c>
      <c r="O56" s="168" t="s">
        <v>374</v>
      </c>
      <c r="P56" s="191" t="s">
        <v>369</v>
      </c>
      <c r="Q56" s="154" t="s">
        <v>370</v>
      </c>
      <c r="R56" s="154" t="s">
        <v>373</v>
      </c>
      <c r="S56" s="168" t="s">
        <v>374</v>
      </c>
    </row>
    <row r="57" spans="2:19" ht="27.75" customHeight="1" outlineLevel="1" x14ac:dyDescent="0.35">
      <c r="B57" s="1057"/>
      <c r="C57" s="1057"/>
      <c r="D57" s="187">
        <v>0</v>
      </c>
      <c r="E57" s="164">
        <v>0</v>
      </c>
      <c r="F57" s="173" t="s">
        <v>548</v>
      </c>
      <c r="G57" s="181" t="s">
        <v>441</v>
      </c>
      <c r="H57" s="189">
        <v>500</v>
      </c>
      <c r="I57" s="166">
        <v>0.1</v>
      </c>
      <c r="J57" s="175" t="s">
        <v>552</v>
      </c>
      <c r="K57" s="184" t="s">
        <v>441</v>
      </c>
      <c r="L57" s="189">
        <v>0</v>
      </c>
      <c r="M57" s="166">
        <v>0</v>
      </c>
      <c r="N57" s="175"/>
      <c r="O57" s="184" t="s">
        <v>441</v>
      </c>
      <c r="P57" s="189"/>
      <c r="Q57" s="166"/>
      <c r="R57" s="175"/>
      <c r="S57" s="184"/>
    </row>
    <row r="58" spans="2:19" ht="27.75" customHeight="1" outlineLevel="1" x14ac:dyDescent="0.35">
      <c r="B58" s="1057"/>
      <c r="C58" s="1057"/>
      <c r="D58" s="191" t="s">
        <v>369</v>
      </c>
      <c r="E58" s="154" t="s">
        <v>370</v>
      </c>
      <c r="F58" s="154" t="s">
        <v>373</v>
      </c>
      <c r="G58" s="168" t="s">
        <v>374</v>
      </c>
      <c r="H58" s="191" t="s">
        <v>369</v>
      </c>
      <c r="I58" s="154" t="s">
        <v>370</v>
      </c>
      <c r="J58" s="154" t="s">
        <v>373</v>
      </c>
      <c r="K58" s="168" t="s">
        <v>374</v>
      </c>
      <c r="L58" s="191" t="s">
        <v>369</v>
      </c>
      <c r="M58" s="154" t="s">
        <v>370</v>
      </c>
      <c r="N58" s="154" t="s">
        <v>373</v>
      </c>
      <c r="O58" s="168" t="s">
        <v>374</v>
      </c>
      <c r="P58" s="191" t="s">
        <v>369</v>
      </c>
      <c r="Q58" s="154" t="s">
        <v>370</v>
      </c>
      <c r="R58" s="154" t="s">
        <v>373</v>
      </c>
      <c r="S58" s="168" t="s">
        <v>374</v>
      </c>
    </row>
    <row r="59" spans="2:19" ht="27.75" customHeight="1" outlineLevel="1" x14ac:dyDescent="0.35">
      <c r="B59" s="1058"/>
      <c r="C59" s="1058"/>
      <c r="D59" s="187">
        <v>0</v>
      </c>
      <c r="E59" s="164">
        <v>0</v>
      </c>
      <c r="F59" s="173" t="s">
        <v>548</v>
      </c>
      <c r="G59" s="181" t="s">
        <v>458</v>
      </c>
      <c r="H59" s="189">
        <v>400</v>
      </c>
      <c r="I59" s="166">
        <v>0.05</v>
      </c>
      <c r="J59" s="175" t="s">
        <v>552</v>
      </c>
      <c r="K59" s="184" t="s">
        <v>458</v>
      </c>
      <c r="L59" s="189">
        <v>0</v>
      </c>
      <c r="M59" s="166">
        <v>0</v>
      </c>
      <c r="N59" s="175"/>
      <c r="O59" s="184" t="s">
        <v>458</v>
      </c>
      <c r="P59" s="189"/>
      <c r="Q59" s="166"/>
      <c r="R59" s="175"/>
      <c r="S59" s="184"/>
    </row>
    <row r="60" spans="2:19" ht="26.25" customHeight="1" x14ac:dyDescent="0.35">
      <c r="B60" s="1065" t="s">
        <v>375</v>
      </c>
      <c r="C60" s="1068" t="s">
        <v>376</v>
      </c>
      <c r="D60" s="192" t="s">
        <v>377</v>
      </c>
      <c r="E60" s="192" t="s">
        <v>378</v>
      </c>
      <c r="F60" s="192" t="s">
        <v>335</v>
      </c>
      <c r="G60" s="193" t="s">
        <v>379</v>
      </c>
      <c r="H60" s="194" t="s">
        <v>377</v>
      </c>
      <c r="I60" s="192" t="s">
        <v>378</v>
      </c>
      <c r="J60" s="192" t="s">
        <v>335</v>
      </c>
      <c r="K60" s="193" t="s">
        <v>379</v>
      </c>
      <c r="L60" s="192" t="s">
        <v>377</v>
      </c>
      <c r="M60" s="192" t="s">
        <v>378</v>
      </c>
      <c r="N60" s="192" t="s">
        <v>335</v>
      </c>
      <c r="O60" s="193" t="s">
        <v>379</v>
      </c>
      <c r="P60" s="192" t="s">
        <v>377</v>
      </c>
      <c r="Q60" s="192" t="s">
        <v>378</v>
      </c>
      <c r="R60" s="192" t="s">
        <v>335</v>
      </c>
      <c r="S60" s="193" t="s">
        <v>379</v>
      </c>
    </row>
    <row r="61" spans="2:19" ht="32.25" customHeight="1" x14ac:dyDescent="0.35">
      <c r="B61" s="1066"/>
      <c r="C61" s="1069"/>
      <c r="D61" s="163">
        <v>0</v>
      </c>
      <c r="E61" s="163" t="s">
        <v>422</v>
      </c>
      <c r="F61" s="163" t="s">
        <v>457</v>
      </c>
      <c r="G61" s="163" t="s">
        <v>539</v>
      </c>
      <c r="H61" s="177">
        <v>6</v>
      </c>
      <c r="I61" s="165" t="s">
        <v>422</v>
      </c>
      <c r="J61" s="165" t="s">
        <v>457</v>
      </c>
      <c r="K61" s="178" t="s">
        <v>539</v>
      </c>
      <c r="L61" s="165">
        <v>0</v>
      </c>
      <c r="M61" s="165" t="s">
        <v>422</v>
      </c>
      <c r="N61" s="165" t="s">
        <v>457</v>
      </c>
      <c r="O61" s="178" t="s">
        <v>539</v>
      </c>
      <c r="P61" s="165"/>
      <c r="Q61" s="165"/>
      <c r="R61" s="165"/>
      <c r="S61" s="178"/>
    </row>
    <row r="62" spans="2:19" ht="32.25" customHeight="1" x14ac:dyDescent="0.35">
      <c r="B62" s="1066"/>
      <c r="C62" s="1065" t="s">
        <v>380</v>
      </c>
      <c r="D62" s="154" t="s">
        <v>381</v>
      </c>
      <c r="E62" s="1030" t="s">
        <v>382</v>
      </c>
      <c r="F62" s="1064"/>
      <c r="G62" s="155" t="s">
        <v>383</v>
      </c>
      <c r="H62" s="154" t="s">
        <v>381</v>
      </c>
      <c r="I62" s="1030" t="s">
        <v>382</v>
      </c>
      <c r="J62" s="1064"/>
      <c r="K62" s="155" t="s">
        <v>383</v>
      </c>
      <c r="L62" s="154" t="s">
        <v>381</v>
      </c>
      <c r="M62" s="1030" t="s">
        <v>382</v>
      </c>
      <c r="N62" s="1064"/>
      <c r="O62" s="155" t="s">
        <v>383</v>
      </c>
      <c r="P62" s="154" t="s">
        <v>381</v>
      </c>
      <c r="Q62" s="154" t="s">
        <v>382</v>
      </c>
      <c r="R62" s="1030" t="s">
        <v>382</v>
      </c>
      <c r="S62" s="1064"/>
    </row>
    <row r="63" spans="2:19" ht="23.25" customHeight="1" x14ac:dyDescent="0.35">
      <c r="B63" s="1066"/>
      <c r="C63" s="1066"/>
      <c r="D63" s="195">
        <v>66792</v>
      </c>
      <c r="E63" s="1070" t="s">
        <v>421</v>
      </c>
      <c r="F63" s="1071"/>
      <c r="G63" s="157">
        <v>0</v>
      </c>
      <c r="H63" s="196">
        <v>66792</v>
      </c>
      <c r="I63" s="1062" t="s">
        <v>421</v>
      </c>
      <c r="J63" s="1063"/>
      <c r="K63" s="169">
        <v>4176.74</v>
      </c>
      <c r="L63" s="196">
        <v>66792</v>
      </c>
      <c r="M63" s="1062" t="s">
        <v>421</v>
      </c>
      <c r="N63" s="1063"/>
      <c r="O63" s="159">
        <v>0</v>
      </c>
      <c r="P63" s="196"/>
      <c r="Q63" s="158"/>
      <c r="R63" s="1062"/>
      <c r="S63" s="1063"/>
    </row>
    <row r="64" spans="2:19" ht="23.25" customHeight="1" outlineLevel="1" x14ac:dyDescent="0.35">
      <c r="B64" s="1066"/>
      <c r="C64" s="1066"/>
      <c r="D64" s="154" t="s">
        <v>381</v>
      </c>
      <c r="E64" s="1030" t="s">
        <v>382</v>
      </c>
      <c r="F64" s="1064"/>
      <c r="G64" s="155" t="s">
        <v>383</v>
      </c>
      <c r="H64" s="154" t="s">
        <v>381</v>
      </c>
      <c r="I64" s="1030" t="s">
        <v>382</v>
      </c>
      <c r="J64" s="1064"/>
      <c r="K64" s="155" t="s">
        <v>383</v>
      </c>
      <c r="L64" s="154" t="s">
        <v>381</v>
      </c>
      <c r="M64" s="1030" t="s">
        <v>382</v>
      </c>
      <c r="N64" s="1064"/>
      <c r="O64" s="155" t="s">
        <v>383</v>
      </c>
      <c r="P64" s="154" t="s">
        <v>381</v>
      </c>
      <c r="Q64" s="154" t="s">
        <v>382</v>
      </c>
      <c r="R64" s="1030" t="s">
        <v>382</v>
      </c>
      <c r="S64" s="1064"/>
    </row>
    <row r="65" spans="2:19" ht="23.25" customHeight="1" outlineLevel="1" x14ac:dyDescent="0.35">
      <c r="B65" s="1066"/>
      <c r="C65" s="1066"/>
      <c r="D65" s="195">
        <v>66792</v>
      </c>
      <c r="E65" s="1070" t="s">
        <v>476</v>
      </c>
      <c r="F65" s="1071"/>
      <c r="G65" s="157">
        <v>0</v>
      </c>
      <c r="H65" s="196">
        <v>66792</v>
      </c>
      <c r="I65" s="1062" t="s">
        <v>476</v>
      </c>
      <c r="J65" s="1063"/>
      <c r="K65" s="159">
        <v>6873.27</v>
      </c>
      <c r="L65" s="196">
        <v>66792</v>
      </c>
      <c r="M65" s="1062" t="s">
        <v>476</v>
      </c>
      <c r="N65" s="1063"/>
      <c r="O65" s="159">
        <v>0</v>
      </c>
      <c r="P65" s="196"/>
      <c r="Q65" s="158"/>
      <c r="R65" s="1062"/>
      <c r="S65" s="1063"/>
    </row>
    <row r="66" spans="2:19" ht="23.25" customHeight="1" outlineLevel="1" x14ac:dyDescent="0.35">
      <c r="B66" s="1066"/>
      <c r="C66" s="1066"/>
      <c r="D66" s="154" t="s">
        <v>381</v>
      </c>
      <c r="E66" s="1030" t="s">
        <v>382</v>
      </c>
      <c r="F66" s="1064"/>
      <c r="G66" s="155" t="s">
        <v>383</v>
      </c>
      <c r="H66" s="154" t="s">
        <v>381</v>
      </c>
      <c r="I66" s="1030" t="s">
        <v>382</v>
      </c>
      <c r="J66" s="1064"/>
      <c r="K66" s="155" t="s">
        <v>383</v>
      </c>
      <c r="L66" s="154" t="s">
        <v>381</v>
      </c>
      <c r="M66" s="1030" t="s">
        <v>382</v>
      </c>
      <c r="N66" s="1064"/>
      <c r="O66" s="155" t="s">
        <v>383</v>
      </c>
      <c r="P66" s="154" t="s">
        <v>381</v>
      </c>
      <c r="Q66" s="154" t="s">
        <v>382</v>
      </c>
      <c r="R66" s="1030" t="s">
        <v>382</v>
      </c>
      <c r="S66" s="1064"/>
    </row>
    <row r="67" spans="2:19" ht="23.25" customHeight="1" outlineLevel="1" x14ac:dyDescent="0.35">
      <c r="B67" s="1066"/>
      <c r="C67" s="1066"/>
      <c r="D67" s="195">
        <v>66792</v>
      </c>
      <c r="E67" s="1070" t="s">
        <v>441</v>
      </c>
      <c r="F67" s="1071"/>
      <c r="G67" s="157">
        <v>0</v>
      </c>
      <c r="H67" s="196">
        <v>66792</v>
      </c>
      <c r="I67" s="1062" t="s">
        <v>441</v>
      </c>
      <c r="J67" s="1063"/>
      <c r="K67" s="159">
        <v>8000</v>
      </c>
      <c r="L67" s="196">
        <v>66792</v>
      </c>
      <c r="M67" s="1062" t="s">
        <v>441</v>
      </c>
      <c r="N67" s="1063"/>
      <c r="O67" s="159">
        <v>0</v>
      </c>
      <c r="P67" s="196"/>
      <c r="Q67" s="158"/>
      <c r="R67" s="1062"/>
      <c r="S67" s="1063"/>
    </row>
    <row r="68" spans="2:19" ht="23.25" customHeight="1" outlineLevel="1" x14ac:dyDescent="0.35">
      <c r="B68" s="1066"/>
      <c r="C68" s="1066"/>
      <c r="D68" s="154" t="s">
        <v>381</v>
      </c>
      <c r="E68" s="1030" t="s">
        <v>382</v>
      </c>
      <c r="F68" s="1064"/>
      <c r="G68" s="155" t="s">
        <v>383</v>
      </c>
      <c r="H68" s="154" t="s">
        <v>381</v>
      </c>
      <c r="I68" s="1030" t="s">
        <v>382</v>
      </c>
      <c r="J68" s="1064"/>
      <c r="K68" s="155" t="s">
        <v>383</v>
      </c>
      <c r="L68" s="154" t="s">
        <v>381</v>
      </c>
      <c r="M68" s="1030" t="s">
        <v>382</v>
      </c>
      <c r="N68" s="1064"/>
      <c r="O68" s="155" t="s">
        <v>383</v>
      </c>
      <c r="P68" s="154" t="s">
        <v>381</v>
      </c>
      <c r="Q68" s="154" t="s">
        <v>382</v>
      </c>
      <c r="R68" s="1030" t="s">
        <v>382</v>
      </c>
      <c r="S68" s="1064"/>
    </row>
    <row r="69" spans="2:19" ht="23.25" customHeight="1" outlineLevel="1" x14ac:dyDescent="0.35">
      <c r="B69" s="1067"/>
      <c r="C69" s="1067"/>
      <c r="D69" s="195">
        <v>66792</v>
      </c>
      <c r="E69" s="1070" t="s">
        <v>458</v>
      </c>
      <c r="F69" s="1071"/>
      <c r="G69" s="157">
        <v>0</v>
      </c>
      <c r="H69" s="196">
        <v>66792</v>
      </c>
      <c r="I69" s="1062" t="s">
        <v>458</v>
      </c>
      <c r="J69" s="1063"/>
      <c r="K69" s="159">
        <v>4176.74</v>
      </c>
      <c r="L69" s="196">
        <v>66792</v>
      </c>
      <c r="M69" s="1062" t="s">
        <v>458</v>
      </c>
      <c r="N69" s="1063"/>
      <c r="O69" s="159">
        <v>0</v>
      </c>
      <c r="P69" s="196"/>
      <c r="Q69" s="158"/>
      <c r="R69" s="1062"/>
      <c r="S69" s="1063"/>
    </row>
    <row r="70" spans="2:19" ht="15" thickBot="1" x14ac:dyDescent="0.4">
      <c r="B70" s="152"/>
      <c r="C70" s="152"/>
    </row>
    <row r="71" spans="2:19" ht="15" thickBot="1" x14ac:dyDescent="0.4">
      <c r="B71" s="152"/>
      <c r="C71" s="152"/>
      <c r="D71" s="1007" t="s">
        <v>336</v>
      </c>
      <c r="E71" s="1008"/>
      <c r="F71" s="1008"/>
      <c r="G71" s="1009"/>
      <c r="H71" s="1007" t="s">
        <v>337</v>
      </c>
      <c r="I71" s="1008"/>
      <c r="J71" s="1008"/>
      <c r="K71" s="1009"/>
      <c r="L71" s="1008" t="s">
        <v>338</v>
      </c>
      <c r="M71" s="1008"/>
      <c r="N71" s="1008"/>
      <c r="O71" s="1008"/>
      <c r="P71" s="1007" t="s">
        <v>339</v>
      </c>
      <c r="Q71" s="1008"/>
      <c r="R71" s="1008"/>
      <c r="S71" s="1009"/>
    </row>
    <row r="72" spans="2:19" x14ac:dyDescent="0.35">
      <c r="B72" s="1010" t="s">
        <v>384</v>
      </c>
      <c r="C72" s="1010" t="s">
        <v>385</v>
      </c>
      <c r="D72" s="1018" t="s">
        <v>386</v>
      </c>
      <c r="E72" s="1019"/>
      <c r="F72" s="1019"/>
      <c r="G72" s="1021"/>
      <c r="H72" s="1018" t="s">
        <v>386</v>
      </c>
      <c r="I72" s="1019"/>
      <c r="J72" s="1019"/>
      <c r="K72" s="1021"/>
      <c r="L72" s="1018" t="s">
        <v>386</v>
      </c>
      <c r="M72" s="1019"/>
      <c r="N72" s="1019"/>
      <c r="O72" s="1021"/>
      <c r="P72" s="1018" t="s">
        <v>386</v>
      </c>
      <c r="Q72" s="1019"/>
      <c r="R72" s="1019"/>
      <c r="S72" s="1021"/>
    </row>
    <row r="73" spans="2:19" ht="45" customHeight="1" x14ac:dyDescent="0.35">
      <c r="B73" s="1012"/>
      <c r="C73" s="1012"/>
      <c r="D73" s="1081" t="s">
        <v>446</v>
      </c>
      <c r="E73" s="1082"/>
      <c r="F73" s="1082"/>
      <c r="G73" s="1083"/>
      <c r="H73" s="1084"/>
      <c r="I73" s="1085"/>
      <c r="J73" s="1085"/>
      <c r="K73" s="1086"/>
      <c r="L73" s="1084"/>
      <c r="M73" s="1085"/>
      <c r="N73" s="1085"/>
      <c r="O73" s="1086"/>
      <c r="P73" s="1084"/>
      <c r="Q73" s="1085"/>
      <c r="R73" s="1085"/>
      <c r="S73" s="1086"/>
    </row>
    <row r="74" spans="2:19" ht="32.25" customHeight="1" x14ac:dyDescent="0.35">
      <c r="B74" s="1028" t="s">
        <v>387</v>
      </c>
      <c r="C74" s="1028" t="s">
        <v>388</v>
      </c>
      <c r="D74" s="192" t="s">
        <v>389</v>
      </c>
      <c r="E74" s="167" t="s">
        <v>335</v>
      </c>
      <c r="F74" s="154" t="s">
        <v>348</v>
      </c>
      <c r="G74" s="155" t="s">
        <v>349</v>
      </c>
      <c r="H74" s="192" t="s">
        <v>389</v>
      </c>
      <c r="I74" s="206" t="s">
        <v>335</v>
      </c>
      <c r="J74" s="154" t="s">
        <v>348</v>
      </c>
      <c r="K74" s="155" t="s">
        <v>349</v>
      </c>
      <c r="L74" s="192" t="s">
        <v>389</v>
      </c>
      <c r="M74" s="206" t="s">
        <v>335</v>
      </c>
      <c r="N74" s="154" t="s">
        <v>348</v>
      </c>
      <c r="O74" s="155" t="s">
        <v>349</v>
      </c>
      <c r="P74" s="192" t="s">
        <v>389</v>
      </c>
      <c r="Q74" s="206" t="s">
        <v>335</v>
      </c>
      <c r="R74" s="154" t="s">
        <v>348</v>
      </c>
      <c r="S74" s="155" t="s">
        <v>349</v>
      </c>
    </row>
    <row r="75" spans="2:19" ht="23.25" customHeight="1" x14ac:dyDescent="0.35">
      <c r="B75" s="1042"/>
      <c r="C75" s="1029"/>
      <c r="D75" s="163">
        <v>0</v>
      </c>
      <c r="E75" s="197" t="s">
        <v>457</v>
      </c>
      <c r="F75" s="156" t="s">
        <v>461</v>
      </c>
      <c r="G75" s="176" t="s">
        <v>578</v>
      </c>
      <c r="H75" s="165">
        <v>5</v>
      </c>
      <c r="I75" s="209" t="s">
        <v>457</v>
      </c>
      <c r="J75" s="165" t="s">
        <v>461</v>
      </c>
      <c r="K75" s="207" t="s">
        <v>578</v>
      </c>
      <c r="L75" s="165">
        <v>3</v>
      </c>
      <c r="M75" s="209" t="s">
        <v>457</v>
      </c>
      <c r="N75" s="165" t="s">
        <v>461</v>
      </c>
      <c r="O75" s="207" t="s">
        <v>578</v>
      </c>
      <c r="P75" s="165"/>
      <c r="Q75" s="209"/>
      <c r="R75" s="165"/>
      <c r="S75" s="207"/>
    </row>
    <row r="76" spans="2:19" ht="29.25" customHeight="1" x14ac:dyDescent="0.35">
      <c r="B76" s="1042"/>
      <c r="C76" s="1028" t="s">
        <v>390</v>
      </c>
      <c r="D76" s="154" t="s">
        <v>391</v>
      </c>
      <c r="E76" s="1030" t="s">
        <v>392</v>
      </c>
      <c r="F76" s="1064"/>
      <c r="G76" s="155" t="s">
        <v>393</v>
      </c>
      <c r="H76" s="154" t="s">
        <v>391</v>
      </c>
      <c r="I76" s="1030" t="s">
        <v>392</v>
      </c>
      <c r="J76" s="1064"/>
      <c r="K76" s="155" t="s">
        <v>393</v>
      </c>
      <c r="L76" s="154" t="s">
        <v>391</v>
      </c>
      <c r="M76" s="1030" t="s">
        <v>392</v>
      </c>
      <c r="N76" s="1064"/>
      <c r="O76" s="155" t="s">
        <v>393</v>
      </c>
      <c r="P76" s="154" t="s">
        <v>391</v>
      </c>
      <c r="Q76" s="1030" t="s">
        <v>392</v>
      </c>
      <c r="R76" s="1064"/>
      <c r="S76" s="155" t="s">
        <v>393</v>
      </c>
    </row>
    <row r="77" spans="2:19" ht="39" customHeight="1" x14ac:dyDescent="0.35">
      <c r="B77" s="1029"/>
      <c r="C77" s="1029"/>
      <c r="D77" s="195">
        <v>0</v>
      </c>
      <c r="E77" s="1070" t="s">
        <v>414</v>
      </c>
      <c r="F77" s="1071"/>
      <c r="G77" s="157" t="s">
        <v>517</v>
      </c>
      <c r="H77" s="196">
        <v>2</v>
      </c>
      <c r="I77" s="1062" t="s">
        <v>404</v>
      </c>
      <c r="J77" s="1063"/>
      <c r="K77" s="159" t="s">
        <v>498</v>
      </c>
      <c r="L77" s="196">
        <v>1</v>
      </c>
      <c r="M77" s="1062" t="s">
        <v>409</v>
      </c>
      <c r="N77" s="1063"/>
      <c r="O77" s="159" t="s">
        <v>498</v>
      </c>
      <c r="P77" s="196"/>
      <c r="Q77" s="1062"/>
      <c r="R77" s="1063"/>
      <c r="S77" s="159"/>
    </row>
    <row r="81" spans="2:12" hidden="1" x14ac:dyDescent="0.35"/>
    <row r="82" spans="2:12" hidden="1" x14ac:dyDescent="0.35"/>
    <row r="83" spans="2:12" hidden="1" x14ac:dyDescent="0.35">
      <c r="D83" s="132" t="s">
        <v>394</v>
      </c>
    </row>
    <row r="84" spans="2:12" hidden="1" x14ac:dyDescent="0.35">
      <c r="D84" s="132" t="s">
        <v>395</v>
      </c>
      <c r="E84" s="132" t="s">
        <v>396</v>
      </c>
      <c r="F84" s="132" t="s">
        <v>397</v>
      </c>
      <c r="H84" s="132" t="s">
        <v>398</v>
      </c>
      <c r="I84" s="132" t="s">
        <v>399</v>
      </c>
    </row>
    <row r="85" spans="2:12" hidden="1" x14ac:dyDescent="0.35">
      <c r="D85" s="132" t="s">
        <v>400</v>
      </c>
      <c r="E85" s="132" t="s">
        <v>401</v>
      </c>
      <c r="F85" s="132" t="s">
        <v>402</v>
      </c>
      <c r="H85" s="132" t="s">
        <v>403</v>
      </c>
      <c r="I85" s="132" t="s">
        <v>404</v>
      </c>
    </row>
    <row r="86" spans="2:12" hidden="1" x14ac:dyDescent="0.35">
      <c r="D86" s="132" t="s">
        <v>405</v>
      </c>
      <c r="E86" s="132" t="s">
        <v>406</v>
      </c>
      <c r="F86" s="132" t="s">
        <v>407</v>
      </c>
      <c r="H86" s="132" t="s">
        <v>408</v>
      </c>
      <c r="I86" s="132" t="s">
        <v>409</v>
      </c>
    </row>
    <row r="87" spans="2:12" hidden="1" x14ac:dyDescent="0.35">
      <c r="D87" s="132" t="s">
        <v>410</v>
      </c>
      <c r="F87" s="132" t="s">
        <v>411</v>
      </c>
      <c r="G87" s="132" t="s">
        <v>412</v>
      </c>
      <c r="H87" s="132" t="s">
        <v>413</v>
      </c>
      <c r="I87" s="132" t="s">
        <v>414</v>
      </c>
      <c r="K87" s="132" t="s">
        <v>415</v>
      </c>
    </row>
    <row r="88" spans="2:12" hidden="1" x14ac:dyDescent="0.35">
      <c r="D88" s="132" t="s">
        <v>416</v>
      </c>
      <c r="F88" s="132" t="s">
        <v>417</v>
      </c>
      <c r="G88" s="132" t="s">
        <v>418</v>
      </c>
      <c r="H88" s="132" t="s">
        <v>419</v>
      </c>
      <c r="I88" s="132" t="s">
        <v>420</v>
      </c>
      <c r="K88" s="132" t="s">
        <v>421</v>
      </c>
      <c r="L88" s="132" t="s">
        <v>422</v>
      </c>
    </row>
    <row r="89" spans="2:12" hidden="1" x14ac:dyDescent="0.35">
      <c r="D89" s="132" t="s">
        <v>423</v>
      </c>
      <c r="E89" s="198" t="s">
        <v>424</v>
      </c>
      <c r="G89" s="132" t="s">
        <v>425</v>
      </c>
      <c r="H89" s="132" t="s">
        <v>426</v>
      </c>
      <c r="K89" s="132" t="s">
        <v>427</v>
      </c>
      <c r="L89" s="132" t="s">
        <v>428</v>
      </c>
    </row>
    <row r="90" spans="2:12" hidden="1" x14ac:dyDescent="0.35">
      <c r="D90" s="132" t="s">
        <v>429</v>
      </c>
      <c r="E90" s="199" t="s">
        <v>430</v>
      </c>
      <c r="K90" s="132" t="s">
        <v>431</v>
      </c>
      <c r="L90" s="132" t="s">
        <v>432</v>
      </c>
    </row>
    <row r="91" spans="2:12" hidden="1" x14ac:dyDescent="0.35">
      <c r="E91" s="200" t="s">
        <v>433</v>
      </c>
      <c r="H91" s="132" t="s">
        <v>434</v>
      </c>
      <c r="K91" s="132" t="s">
        <v>435</v>
      </c>
      <c r="L91" s="132" t="s">
        <v>436</v>
      </c>
    </row>
    <row r="92" spans="2:12" hidden="1" x14ac:dyDescent="0.35">
      <c r="H92" s="132" t="s">
        <v>437</v>
      </c>
      <c r="K92" s="132" t="s">
        <v>438</v>
      </c>
      <c r="L92" s="132" t="s">
        <v>439</v>
      </c>
    </row>
    <row r="93" spans="2:12" hidden="1" x14ac:dyDescent="0.35">
      <c r="H93" s="132" t="s">
        <v>440</v>
      </c>
      <c r="K93" s="132" t="s">
        <v>441</v>
      </c>
      <c r="L93" s="132" t="s">
        <v>442</v>
      </c>
    </row>
    <row r="94" spans="2:12" hidden="1" x14ac:dyDescent="0.35">
      <c r="B94" s="132" t="s">
        <v>443</v>
      </c>
      <c r="C94" s="132" t="s">
        <v>444</v>
      </c>
      <c r="D94" s="132" t="s">
        <v>443</v>
      </c>
      <c r="G94" s="132" t="s">
        <v>445</v>
      </c>
      <c r="H94" s="132" t="s">
        <v>446</v>
      </c>
      <c r="J94" s="132" t="s">
        <v>292</v>
      </c>
      <c r="K94" s="132" t="s">
        <v>447</v>
      </c>
      <c r="L94" s="132" t="s">
        <v>448</v>
      </c>
    </row>
    <row r="95" spans="2:12" hidden="1" x14ac:dyDescent="0.35">
      <c r="B95" s="132">
        <v>1</v>
      </c>
      <c r="C95" s="132" t="s">
        <v>449</v>
      </c>
      <c r="D95" s="132" t="s">
        <v>450</v>
      </c>
      <c r="E95" s="132" t="s">
        <v>349</v>
      </c>
      <c r="F95" s="132" t="s">
        <v>11</v>
      </c>
      <c r="G95" s="132" t="s">
        <v>451</v>
      </c>
      <c r="H95" s="132" t="s">
        <v>452</v>
      </c>
      <c r="J95" s="132" t="s">
        <v>427</v>
      </c>
      <c r="K95" s="132" t="s">
        <v>453</v>
      </c>
    </row>
    <row r="96" spans="2:12" hidden="1" x14ac:dyDescent="0.35">
      <c r="B96" s="132">
        <v>2</v>
      </c>
      <c r="C96" s="132" t="s">
        <v>454</v>
      </c>
      <c r="D96" s="132" t="s">
        <v>455</v>
      </c>
      <c r="E96" s="132" t="s">
        <v>348</v>
      </c>
      <c r="F96" s="132" t="s">
        <v>18</v>
      </c>
      <c r="G96" s="132" t="s">
        <v>456</v>
      </c>
      <c r="J96" s="132" t="s">
        <v>457</v>
      </c>
      <c r="K96" s="132" t="s">
        <v>458</v>
      </c>
    </row>
    <row r="97" spans="2:11" hidden="1" x14ac:dyDescent="0.35">
      <c r="B97" s="132">
        <v>3</v>
      </c>
      <c r="C97" s="132" t="s">
        <v>459</v>
      </c>
      <c r="D97" s="132" t="s">
        <v>460</v>
      </c>
      <c r="E97" s="132" t="s">
        <v>335</v>
      </c>
      <c r="G97" s="132" t="s">
        <v>461</v>
      </c>
      <c r="J97" s="132" t="s">
        <v>462</v>
      </c>
      <c r="K97" s="132" t="s">
        <v>463</v>
      </c>
    </row>
    <row r="98" spans="2:11" hidden="1" x14ac:dyDescent="0.35">
      <c r="B98" s="132">
        <v>4</v>
      </c>
      <c r="C98" s="132" t="s">
        <v>452</v>
      </c>
      <c r="H98" s="132" t="s">
        <v>464</v>
      </c>
      <c r="I98" s="132" t="s">
        <v>465</v>
      </c>
      <c r="J98" s="132" t="s">
        <v>466</v>
      </c>
      <c r="K98" s="132" t="s">
        <v>467</v>
      </c>
    </row>
    <row r="99" spans="2:11" hidden="1" x14ac:dyDescent="0.35">
      <c r="D99" s="132" t="s">
        <v>461</v>
      </c>
      <c r="H99" s="132" t="s">
        <v>468</v>
      </c>
      <c r="I99" s="132" t="s">
        <v>469</v>
      </c>
      <c r="J99" s="132" t="s">
        <v>470</v>
      </c>
      <c r="K99" s="132" t="s">
        <v>471</v>
      </c>
    </row>
    <row r="100" spans="2:11" hidden="1" x14ac:dyDescent="0.35">
      <c r="D100" s="132" t="s">
        <v>472</v>
      </c>
      <c r="H100" s="132" t="s">
        <v>473</v>
      </c>
      <c r="I100" s="132" t="s">
        <v>474</v>
      </c>
      <c r="J100" s="132" t="s">
        <v>475</v>
      </c>
      <c r="K100" s="132" t="s">
        <v>476</v>
      </c>
    </row>
    <row r="101" spans="2:11" hidden="1" x14ac:dyDescent="0.35">
      <c r="D101" s="132" t="s">
        <v>477</v>
      </c>
      <c r="H101" s="132" t="s">
        <v>478</v>
      </c>
      <c r="J101" s="132" t="s">
        <v>479</v>
      </c>
      <c r="K101" s="132" t="s">
        <v>480</v>
      </c>
    </row>
    <row r="102" spans="2:11" hidden="1" x14ac:dyDescent="0.35">
      <c r="H102" s="132" t="s">
        <v>481</v>
      </c>
      <c r="J102" s="132" t="s">
        <v>482</v>
      </c>
    </row>
    <row r="103" spans="2:11" ht="58" hidden="1" x14ac:dyDescent="0.35">
      <c r="D103" s="201" t="s">
        <v>483</v>
      </c>
      <c r="E103" s="132" t="s">
        <v>484</v>
      </c>
      <c r="F103" s="132" t="s">
        <v>485</v>
      </c>
      <c r="G103" s="132" t="s">
        <v>486</v>
      </c>
      <c r="H103" s="132" t="s">
        <v>487</v>
      </c>
      <c r="I103" s="132" t="s">
        <v>488</v>
      </c>
      <c r="J103" s="132" t="s">
        <v>489</v>
      </c>
      <c r="K103" s="132" t="s">
        <v>490</v>
      </c>
    </row>
    <row r="104" spans="2:11" ht="72.5" hidden="1" x14ac:dyDescent="0.35">
      <c r="B104" s="132" t="s">
        <v>593</v>
      </c>
      <c r="C104" s="132" t="s">
        <v>592</v>
      </c>
      <c r="D104" s="201" t="s">
        <v>491</v>
      </c>
      <c r="E104" s="132" t="s">
        <v>492</v>
      </c>
      <c r="F104" s="132" t="s">
        <v>493</v>
      </c>
      <c r="G104" s="132" t="s">
        <v>494</v>
      </c>
      <c r="H104" s="132" t="s">
        <v>495</v>
      </c>
      <c r="I104" s="132" t="s">
        <v>496</v>
      </c>
      <c r="J104" s="132" t="s">
        <v>497</v>
      </c>
      <c r="K104" s="132" t="s">
        <v>498</v>
      </c>
    </row>
    <row r="105" spans="2:11" ht="43.5" hidden="1" x14ac:dyDescent="0.35">
      <c r="B105" s="132" t="s">
        <v>594</v>
      </c>
      <c r="C105" s="132" t="s">
        <v>591</v>
      </c>
      <c r="D105" s="201" t="s">
        <v>499</v>
      </c>
      <c r="E105" s="132" t="s">
        <v>500</v>
      </c>
      <c r="F105" s="132" t="s">
        <v>501</v>
      </c>
      <c r="G105" s="132" t="s">
        <v>502</v>
      </c>
      <c r="H105" s="132" t="s">
        <v>503</v>
      </c>
      <c r="I105" s="132" t="s">
        <v>504</v>
      </c>
      <c r="J105" s="132" t="s">
        <v>505</v>
      </c>
      <c r="K105" s="132" t="s">
        <v>506</v>
      </c>
    </row>
    <row r="106" spans="2:11" hidden="1" x14ac:dyDescent="0.35">
      <c r="B106" s="132" t="s">
        <v>595</v>
      </c>
      <c r="C106" s="132" t="s">
        <v>590</v>
      </c>
      <c r="F106" s="132" t="s">
        <v>507</v>
      </c>
      <c r="G106" s="132" t="s">
        <v>508</v>
      </c>
      <c r="H106" s="132" t="s">
        <v>509</v>
      </c>
      <c r="I106" s="132" t="s">
        <v>510</v>
      </c>
      <c r="J106" s="132" t="s">
        <v>511</v>
      </c>
      <c r="K106" s="132" t="s">
        <v>512</v>
      </c>
    </row>
    <row r="107" spans="2:11" hidden="1" x14ac:dyDescent="0.35">
      <c r="B107" s="132" t="s">
        <v>596</v>
      </c>
      <c r="G107" s="132" t="s">
        <v>513</v>
      </c>
      <c r="H107" s="132" t="s">
        <v>514</v>
      </c>
      <c r="I107" s="132" t="s">
        <v>515</v>
      </c>
      <c r="J107" s="132" t="s">
        <v>516</v>
      </c>
      <c r="K107" s="132" t="s">
        <v>517</v>
      </c>
    </row>
    <row r="108" spans="2:11" hidden="1" x14ac:dyDescent="0.35">
      <c r="C108" s="132" t="s">
        <v>518</v>
      </c>
      <c r="J108" s="132" t="s">
        <v>519</v>
      </c>
    </row>
    <row r="109" spans="2:11" hidden="1" x14ac:dyDescent="0.35">
      <c r="C109" s="132" t="s">
        <v>520</v>
      </c>
      <c r="I109" s="132" t="s">
        <v>521</v>
      </c>
      <c r="J109" s="132" t="s">
        <v>522</v>
      </c>
    </row>
    <row r="110" spans="2:11" hidden="1" x14ac:dyDescent="0.35">
      <c r="B110" s="210" t="s">
        <v>597</v>
      </c>
      <c r="C110" s="132" t="s">
        <v>523</v>
      </c>
      <c r="I110" s="132" t="s">
        <v>524</v>
      </c>
      <c r="J110" s="132" t="s">
        <v>525</v>
      </c>
    </row>
    <row r="111" spans="2:11" hidden="1" x14ac:dyDescent="0.35">
      <c r="B111" s="210" t="s">
        <v>29</v>
      </c>
      <c r="C111" s="132" t="s">
        <v>526</v>
      </c>
      <c r="D111" s="132" t="s">
        <v>527</v>
      </c>
      <c r="E111" s="132" t="s">
        <v>528</v>
      </c>
      <c r="I111" s="132" t="s">
        <v>529</v>
      </c>
      <c r="J111" s="132" t="s">
        <v>292</v>
      </c>
    </row>
    <row r="112" spans="2:11" hidden="1" x14ac:dyDescent="0.35">
      <c r="B112" s="210" t="s">
        <v>16</v>
      </c>
      <c r="D112" s="132" t="s">
        <v>530</v>
      </c>
      <c r="E112" s="132" t="s">
        <v>531</v>
      </c>
      <c r="H112" s="132" t="s">
        <v>403</v>
      </c>
      <c r="I112" s="132" t="s">
        <v>532</v>
      </c>
    </row>
    <row r="113" spans="2:10" hidden="1" x14ac:dyDescent="0.35">
      <c r="B113" s="210" t="s">
        <v>34</v>
      </c>
      <c r="D113" s="132" t="s">
        <v>533</v>
      </c>
      <c r="E113" s="132" t="s">
        <v>534</v>
      </c>
      <c r="H113" s="132" t="s">
        <v>413</v>
      </c>
      <c r="I113" s="132" t="s">
        <v>535</v>
      </c>
      <c r="J113" s="132" t="s">
        <v>536</v>
      </c>
    </row>
    <row r="114" spans="2:10" hidden="1" x14ac:dyDescent="0.35">
      <c r="B114" s="210" t="s">
        <v>598</v>
      </c>
      <c r="C114" s="132" t="s">
        <v>537</v>
      </c>
      <c r="D114" s="132" t="s">
        <v>538</v>
      </c>
      <c r="H114" s="132" t="s">
        <v>419</v>
      </c>
      <c r="I114" s="132" t="s">
        <v>539</v>
      </c>
      <c r="J114" s="132" t="s">
        <v>540</v>
      </c>
    </row>
    <row r="115" spans="2:10" hidden="1" x14ac:dyDescent="0.35">
      <c r="B115" s="210" t="s">
        <v>599</v>
      </c>
      <c r="C115" s="132" t="s">
        <v>541</v>
      </c>
      <c r="H115" s="132" t="s">
        <v>426</v>
      </c>
      <c r="I115" s="132" t="s">
        <v>542</v>
      </c>
    </row>
    <row r="116" spans="2:10" hidden="1" x14ac:dyDescent="0.35">
      <c r="B116" s="210" t="s">
        <v>600</v>
      </c>
      <c r="C116" s="132" t="s">
        <v>543</v>
      </c>
      <c r="E116" s="132" t="s">
        <v>544</v>
      </c>
      <c r="H116" s="132" t="s">
        <v>545</v>
      </c>
      <c r="I116" s="132" t="s">
        <v>546</v>
      </c>
    </row>
    <row r="117" spans="2:10" hidden="1" x14ac:dyDescent="0.35">
      <c r="B117" s="210" t="s">
        <v>601</v>
      </c>
      <c r="C117" s="132" t="s">
        <v>547</v>
      </c>
      <c r="E117" s="132" t="s">
        <v>548</v>
      </c>
      <c r="H117" s="132" t="s">
        <v>549</v>
      </c>
      <c r="I117" s="132" t="s">
        <v>550</v>
      </c>
    </row>
    <row r="118" spans="2:10" hidden="1" x14ac:dyDescent="0.35">
      <c r="B118" s="210" t="s">
        <v>602</v>
      </c>
      <c r="C118" s="132" t="s">
        <v>551</v>
      </c>
      <c r="E118" s="132" t="s">
        <v>552</v>
      </c>
      <c r="H118" s="132" t="s">
        <v>553</v>
      </c>
      <c r="I118" s="132" t="s">
        <v>554</v>
      </c>
    </row>
    <row r="119" spans="2:10" hidden="1" x14ac:dyDescent="0.35">
      <c r="B119" s="210" t="s">
        <v>603</v>
      </c>
      <c r="C119" s="132" t="s">
        <v>555</v>
      </c>
      <c r="E119" s="132" t="s">
        <v>556</v>
      </c>
      <c r="H119" s="132" t="s">
        <v>557</v>
      </c>
      <c r="I119" s="132" t="s">
        <v>558</v>
      </c>
    </row>
    <row r="120" spans="2:10" hidden="1" x14ac:dyDescent="0.35">
      <c r="B120" s="210" t="s">
        <v>604</v>
      </c>
      <c r="C120" s="132" t="s">
        <v>559</v>
      </c>
      <c r="E120" s="132" t="s">
        <v>560</v>
      </c>
      <c r="H120" s="132" t="s">
        <v>561</v>
      </c>
      <c r="I120" s="132" t="s">
        <v>562</v>
      </c>
    </row>
    <row r="121" spans="2:10" hidden="1" x14ac:dyDescent="0.35">
      <c r="B121" s="210" t="s">
        <v>605</v>
      </c>
      <c r="C121" s="132" t="s">
        <v>292</v>
      </c>
      <c r="E121" s="132" t="s">
        <v>563</v>
      </c>
      <c r="H121" s="132" t="s">
        <v>564</v>
      </c>
      <c r="I121" s="132" t="s">
        <v>565</v>
      </c>
    </row>
    <row r="122" spans="2:10" hidden="1" x14ac:dyDescent="0.35">
      <c r="B122" s="210" t="s">
        <v>606</v>
      </c>
      <c r="E122" s="132" t="s">
        <v>566</v>
      </c>
      <c r="H122" s="132" t="s">
        <v>567</v>
      </c>
      <c r="I122" s="132" t="s">
        <v>568</v>
      </c>
    </row>
    <row r="123" spans="2:10" hidden="1" x14ac:dyDescent="0.35">
      <c r="B123" s="210" t="s">
        <v>607</v>
      </c>
      <c r="E123" s="132" t="s">
        <v>569</v>
      </c>
      <c r="H123" s="132" t="s">
        <v>570</v>
      </c>
      <c r="I123" s="132" t="s">
        <v>571</v>
      </c>
    </row>
    <row r="124" spans="2:10" hidden="1" x14ac:dyDescent="0.35">
      <c r="B124" s="210" t="s">
        <v>608</v>
      </c>
      <c r="E124" s="132" t="s">
        <v>572</v>
      </c>
      <c r="H124" s="132" t="s">
        <v>573</v>
      </c>
      <c r="I124" s="132" t="s">
        <v>574</v>
      </c>
    </row>
    <row r="125" spans="2:10" hidden="1" x14ac:dyDescent="0.35">
      <c r="B125" s="210" t="s">
        <v>609</v>
      </c>
      <c r="H125" s="132" t="s">
        <v>575</v>
      </c>
      <c r="I125" s="132" t="s">
        <v>576</v>
      </c>
    </row>
    <row r="126" spans="2:10" hidden="1" x14ac:dyDescent="0.35">
      <c r="B126" s="210" t="s">
        <v>610</v>
      </c>
      <c r="H126" s="132" t="s">
        <v>577</v>
      </c>
    </row>
    <row r="127" spans="2:10" hidden="1" x14ac:dyDescent="0.35">
      <c r="B127" s="210" t="s">
        <v>611</v>
      </c>
      <c r="H127" s="132" t="s">
        <v>578</v>
      </c>
    </row>
    <row r="128" spans="2:10" hidden="1" x14ac:dyDescent="0.35">
      <c r="B128" s="210" t="s">
        <v>612</v>
      </c>
      <c r="H128" s="132" t="s">
        <v>579</v>
      </c>
    </row>
    <row r="129" spans="2:8" hidden="1" x14ac:dyDescent="0.35">
      <c r="B129" s="210" t="s">
        <v>613</v>
      </c>
      <c r="H129" s="132" t="s">
        <v>580</v>
      </c>
    </row>
    <row r="130" spans="2:8" hidden="1" x14ac:dyDescent="0.35">
      <c r="B130" s="210" t="s">
        <v>614</v>
      </c>
      <c r="D130" t="s">
        <v>581</v>
      </c>
      <c r="H130" s="132" t="s">
        <v>582</v>
      </c>
    </row>
    <row r="131" spans="2:8" hidden="1" x14ac:dyDescent="0.35">
      <c r="B131" s="210" t="s">
        <v>615</v>
      </c>
      <c r="D131" t="s">
        <v>583</v>
      </c>
      <c r="H131" s="132" t="s">
        <v>584</v>
      </c>
    </row>
    <row r="132" spans="2:8" hidden="1" x14ac:dyDescent="0.35">
      <c r="B132" s="210" t="s">
        <v>616</v>
      </c>
      <c r="D132" t="s">
        <v>585</v>
      </c>
      <c r="H132" s="132" t="s">
        <v>586</v>
      </c>
    </row>
    <row r="133" spans="2:8" hidden="1" x14ac:dyDescent="0.35">
      <c r="B133" s="210" t="s">
        <v>617</v>
      </c>
      <c r="D133" t="s">
        <v>583</v>
      </c>
      <c r="H133" s="132" t="s">
        <v>587</v>
      </c>
    </row>
    <row r="134" spans="2:8" hidden="1" x14ac:dyDescent="0.35">
      <c r="B134" s="210" t="s">
        <v>618</v>
      </c>
      <c r="D134" t="s">
        <v>588</v>
      </c>
    </row>
    <row r="135" spans="2:8" hidden="1" x14ac:dyDescent="0.35">
      <c r="B135" s="210" t="s">
        <v>619</v>
      </c>
      <c r="D135" t="s">
        <v>583</v>
      </c>
    </row>
    <row r="136" spans="2:8" hidden="1" x14ac:dyDescent="0.35">
      <c r="B136" s="210" t="s">
        <v>620</v>
      </c>
    </row>
    <row r="137" spans="2:8" hidden="1" x14ac:dyDescent="0.35">
      <c r="B137" s="210" t="s">
        <v>621</v>
      </c>
    </row>
    <row r="138" spans="2:8" hidden="1" x14ac:dyDescent="0.35">
      <c r="B138" s="210" t="s">
        <v>622</v>
      </c>
    </row>
    <row r="139" spans="2:8" hidden="1" x14ac:dyDescent="0.35">
      <c r="B139" s="210" t="s">
        <v>623</v>
      </c>
    </row>
    <row r="140" spans="2:8" hidden="1" x14ac:dyDescent="0.35">
      <c r="B140" s="210" t="s">
        <v>624</v>
      </c>
    </row>
    <row r="141" spans="2:8" hidden="1" x14ac:dyDescent="0.35">
      <c r="B141" s="210" t="s">
        <v>625</v>
      </c>
    </row>
    <row r="142" spans="2:8" hidden="1" x14ac:dyDescent="0.35">
      <c r="B142" s="210" t="s">
        <v>626</v>
      </c>
    </row>
    <row r="143" spans="2:8" hidden="1" x14ac:dyDescent="0.35">
      <c r="B143" s="210" t="s">
        <v>627</v>
      </c>
    </row>
    <row r="144" spans="2:8" hidden="1" x14ac:dyDescent="0.35">
      <c r="B144" s="210" t="s">
        <v>628</v>
      </c>
    </row>
    <row r="145" spans="2:2" hidden="1" x14ac:dyDescent="0.35">
      <c r="B145" s="210" t="s">
        <v>51</v>
      </c>
    </row>
    <row r="146" spans="2:2" hidden="1" x14ac:dyDescent="0.35">
      <c r="B146" s="210" t="s">
        <v>57</v>
      </c>
    </row>
    <row r="147" spans="2:2" hidden="1" x14ac:dyDescent="0.35">
      <c r="B147" s="210" t="s">
        <v>59</v>
      </c>
    </row>
    <row r="148" spans="2:2" hidden="1" x14ac:dyDescent="0.35">
      <c r="B148" s="210" t="s">
        <v>61</v>
      </c>
    </row>
    <row r="149" spans="2:2" hidden="1" x14ac:dyDescent="0.35">
      <c r="B149" s="210" t="s">
        <v>23</v>
      </c>
    </row>
    <row r="150" spans="2:2" hidden="1" x14ac:dyDescent="0.35">
      <c r="B150" s="210" t="s">
        <v>63</v>
      </c>
    </row>
    <row r="151" spans="2:2" hidden="1" x14ac:dyDescent="0.35">
      <c r="B151" s="210" t="s">
        <v>65</v>
      </c>
    </row>
    <row r="152" spans="2:2" hidden="1" x14ac:dyDescent="0.35">
      <c r="B152" s="210" t="s">
        <v>68</v>
      </c>
    </row>
    <row r="153" spans="2:2" hidden="1" x14ac:dyDescent="0.35">
      <c r="B153" s="210" t="s">
        <v>69</v>
      </c>
    </row>
    <row r="154" spans="2:2" hidden="1" x14ac:dyDescent="0.35">
      <c r="B154" s="210" t="s">
        <v>70</v>
      </c>
    </row>
    <row r="155" spans="2:2" hidden="1" x14ac:dyDescent="0.35">
      <c r="B155" s="210" t="s">
        <v>71</v>
      </c>
    </row>
    <row r="156" spans="2:2" hidden="1" x14ac:dyDescent="0.35">
      <c r="B156" s="210" t="s">
        <v>629</v>
      </c>
    </row>
    <row r="157" spans="2:2" hidden="1" x14ac:dyDescent="0.35">
      <c r="B157" s="210" t="s">
        <v>630</v>
      </c>
    </row>
    <row r="158" spans="2:2" hidden="1" x14ac:dyDescent="0.35">
      <c r="B158" s="210" t="s">
        <v>75</v>
      </c>
    </row>
    <row r="159" spans="2:2" hidden="1" x14ac:dyDescent="0.35">
      <c r="B159" s="210" t="s">
        <v>77</v>
      </c>
    </row>
    <row r="160" spans="2:2" hidden="1" x14ac:dyDescent="0.35">
      <c r="B160" s="210" t="s">
        <v>81</v>
      </c>
    </row>
    <row r="161" spans="2:2" hidden="1" x14ac:dyDescent="0.35">
      <c r="B161" s="210" t="s">
        <v>631</v>
      </c>
    </row>
    <row r="162" spans="2:2" hidden="1" x14ac:dyDescent="0.35">
      <c r="B162" s="210" t="s">
        <v>632</v>
      </c>
    </row>
    <row r="163" spans="2:2" hidden="1" x14ac:dyDescent="0.35">
      <c r="B163" s="210" t="s">
        <v>633</v>
      </c>
    </row>
    <row r="164" spans="2:2" hidden="1" x14ac:dyDescent="0.35">
      <c r="B164" s="210" t="s">
        <v>79</v>
      </c>
    </row>
    <row r="165" spans="2:2" hidden="1" x14ac:dyDescent="0.35">
      <c r="B165" s="210" t="s">
        <v>80</v>
      </c>
    </row>
    <row r="166" spans="2:2" hidden="1" x14ac:dyDescent="0.35">
      <c r="B166" s="210" t="s">
        <v>83</v>
      </c>
    </row>
    <row r="167" spans="2:2" hidden="1" x14ac:dyDescent="0.35">
      <c r="B167" s="210" t="s">
        <v>85</v>
      </c>
    </row>
    <row r="168" spans="2:2" hidden="1" x14ac:dyDescent="0.35">
      <c r="B168" s="210" t="s">
        <v>634</v>
      </c>
    </row>
    <row r="169" spans="2:2" hidden="1" x14ac:dyDescent="0.35">
      <c r="B169" s="210" t="s">
        <v>84</v>
      </c>
    </row>
    <row r="170" spans="2:2" hidden="1" x14ac:dyDescent="0.35">
      <c r="B170" s="210" t="s">
        <v>86</v>
      </c>
    </row>
    <row r="171" spans="2:2" hidden="1" x14ac:dyDescent="0.35">
      <c r="B171" s="210" t="s">
        <v>89</v>
      </c>
    </row>
    <row r="172" spans="2:2" hidden="1" x14ac:dyDescent="0.35">
      <c r="B172" s="210" t="s">
        <v>88</v>
      </c>
    </row>
    <row r="173" spans="2:2" hidden="1" x14ac:dyDescent="0.35">
      <c r="B173" s="210" t="s">
        <v>635</v>
      </c>
    </row>
    <row r="174" spans="2:2" hidden="1" x14ac:dyDescent="0.35">
      <c r="B174" s="210" t="s">
        <v>95</v>
      </c>
    </row>
    <row r="175" spans="2:2" hidden="1" x14ac:dyDescent="0.35">
      <c r="B175" s="210" t="s">
        <v>97</v>
      </c>
    </row>
    <row r="176" spans="2:2" hidden="1" x14ac:dyDescent="0.35">
      <c r="B176" s="210" t="s">
        <v>98</v>
      </c>
    </row>
    <row r="177" spans="2:2" hidden="1" x14ac:dyDescent="0.35">
      <c r="B177" s="210" t="s">
        <v>99</v>
      </c>
    </row>
    <row r="178" spans="2:2" hidden="1" x14ac:dyDescent="0.35">
      <c r="B178" s="210" t="s">
        <v>636</v>
      </c>
    </row>
    <row r="179" spans="2:2" hidden="1" x14ac:dyDescent="0.35">
      <c r="B179" s="210" t="s">
        <v>637</v>
      </c>
    </row>
    <row r="180" spans="2:2" hidden="1" x14ac:dyDescent="0.35">
      <c r="B180" s="210" t="s">
        <v>100</v>
      </c>
    </row>
    <row r="181" spans="2:2" hidden="1" x14ac:dyDescent="0.35">
      <c r="B181" s="210" t="s">
        <v>154</v>
      </c>
    </row>
    <row r="182" spans="2:2" hidden="1" x14ac:dyDescent="0.35">
      <c r="B182" s="210" t="s">
        <v>638</v>
      </c>
    </row>
    <row r="183" spans="2:2" ht="29" hidden="1" x14ac:dyDescent="0.35">
      <c r="B183" s="210" t="s">
        <v>639</v>
      </c>
    </row>
    <row r="184" spans="2:2" hidden="1" x14ac:dyDescent="0.35">
      <c r="B184" s="210" t="s">
        <v>105</v>
      </c>
    </row>
    <row r="185" spans="2:2" hidden="1" x14ac:dyDescent="0.35">
      <c r="B185" s="210" t="s">
        <v>107</v>
      </c>
    </row>
    <row r="186" spans="2:2" hidden="1" x14ac:dyDescent="0.35">
      <c r="B186" s="210" t="s">
        <v>640</v>
      </c>
    </row>
    <row r="187" spans="2:2" hidden="1" x14ac:dyDescent="0.35">
      <c r="B187" s="210" t="s">
        <v>155</v>
      </c>
    </row>
    <row r="188" spans="2:2" hidden="1" x14ac:dyDescent="0.35">
      <c r="B188" s="210" t="s">
        <v>172</v>
      </c>
    </row>
    <row r="189" spans="2:2" hidden="1" x14ac:dyDescent="0.35">
      <c r="B189" s="210" t="s">
        <v>106</v>
      </c>
    </row>
    <row r="190" spans="2:2" hidden="1" x14ac:dyDescent="0.35">
      <c r="B190" s="210" t="s">
        <v>110</v>
      </c>
    </row>
    <row r="191" spans="2:2" hidden="1" x14ac:dyDescent="0.35">
      <c r="B191" s="210" t="s">
        <v>104</v>
      </c>
    </row>
    <row r="192" spans="2:2" hidden="1" x14ac:dyDescent="0.35">
      <c r="B192" s="210" t="s">
        <v>126</v>
      </c>
    </row>
    <row r="193" spans="2:2" hidden="1" x14ac:dyDescent="0.35">
      <c r="B193" s="210" t="s">
        <v>641</v>
      </c>
    </row>
    <row r="194" spans="2:2" hidden="1" x14ac:dyDescent="0.35">
      <c r="B194" s="210" t="s">
        <v>112</v>
      </c>
    </row>
    <row r="195" spans="2:2" hidden="1" x14ac:dyDescent="0.35">
      <c r="B195" s="210" t="s">
        <v>115</v>
      </c>
    </row>
    <row r="196" spans="2:2" hidden="1" x14ac:dyDescent="0.35">
      <c r="B196" s="210" t="s">
        <v>121</v>
      </c>
    </row>
    <row r="197" spans="2:2" hidden="1" x14ac:dyDescent="0.35">
      <c r="B197" s="210" t="s">
        <v>118</v>
      </c>
    </row>
    <row r="198" spans="2:2" ht="29" hidden="1" x14ac:dyDescent="0.35">
      <c r="B198" s="210" t="s">
        <v>642</v>
      </c>
    </row>
    <row r="199" spans="2:2" hidden="1" x14ac:dyDescent="0.35">
      <c r="B199" s="210" t="s">
        <v>116</v>
      </c>
    </row>
    <row r="200" spans="2:2" hidden="1" x14ac:dyDescent="0.35">
      <c r="B200" s="210" t="s">
        <v>117</v>
      </c>
    </row>
    <row r="201" spans="2:2" hidden="1" x14ac:dyDescent="0.35">
      <c r="B201" s="210" t="s">
        <v>128</v>
      </c>
    </row>
    <row r="202" spans="2:2" hidden="1" x14ac:dyDescent="0.35">
      <c r="B202" s="210" t="s">
        <v>125</v>
      </c>
    </row>
    <row r="203" spans="2:2" hidden="1" x14ac:dyDescent="0.35">
      <c r="B203" s="210" t="s">
        <v>124</v>
      </c>
    </row>
    <row r="204" spans="2:2" hidden="1" x14ac:dyDescent="0.35">
      <c r="B204" s="210" t="s">
        <v>127</v>
      </c>
    </row>
    <row r="205" spans="2:2" hidden="1" x14ac:dyDescent="0.35">
      <c r="B205" s="210" t="s">
        <v>119</v>
      </c>
    </row>
    <row r="206" spans="2:2" hidden="1" x14ac:dyDescent="0.35">
      <c r="B206" s="210" t="s">
        <v>120</v>
      </c>
    </row>
    <row r="207" spans="2:2" hidden="1" x14ac:dyDescent="0.35">
      <c r="B207" s="210" t="s">
        <v>113</v>
      </c>
    </row>
    <row r="208" spans="2:2" hidden="1" x14ac:dyDescent="0.35">
      <c r="B208" s="210" t="s">
        <v>114</v>
      </c>
    </row>
    <row r="209" spans="2:2" hidden="1" x14ac:dyDescent="0.35">
      <c r="B209" s="210" t="s">
        <v>129</v>
      </c>
    </row>
    <row r="210" spans="2:2" hidden="1" x14ac:dyDescent="0.35">
      <c r="B210" s="210" t="s">
        <v>135</v>
      </c>
    </row>
    <row r="211" spans="2:2" hidden="1" x14ac:dyDescent="0.35">
      <c r="B211" s="210" t="s">
        <v>136</v>
      </c>
    </row>
    <row r="212" spans="2:2" hidden="1" x14ac:dyDescent="0.35">
      <c r="B212" s="210" t="s">
        <v>134</v>
      </c>
    </row>
    <row r="213" spans="2:2" hidden="1" x14ac:dyDescent="0.35">
      <c r="B213" s="210" t="s">
        <v>643</v>
      </c>
    </row>
    <row r="214" spans="2:2" hidden="1" x14ac:dyDescent="0.35">
      <c r="B214" s="210" t="s">
        <v>131</v>
      </c>
    </row>
    <row r="215" spans="2:2" hidden="1" x14ac:dyDescent="0.35">
      <c r="B215" s="210" t="s">
        <v>130</v>
      </c>
    </row>
    <row r="216" spans="2:2" hidden="1" x14ac:dyDescent="0.35">
      <c r="B216" s="210" t="s">
        <v>138</v>
      </c>
    </row>
    <row r="217" spans="2:2" hidden="1" x14ac:dyDescent="0.35">
      <c r="B217" s="210" t="s">
        <v>139</v>
      </c>
    </row>
    <row r="218" spans="2:2" hidden="1" x14ac:dyDescent="0.35">
      <c r="B218" s="210" t="s">
        <v>141</v>
      </c>
    </row>
    <row r="219" spans="2:2" hidden="1" x14ac:dyDescent="0.35">
      <c r="B219" s="210" t="s">
        <v>144</v>
      </c>
    </row>
    <row r="220" spans="2:2" hidden="1" x14ac:dyDescent="0.35">
      <c r="B220" s="210" t="s">
        <v>145</v>
      </c>
    </row>
    <row r="221" spans="2:2" hidden="1" x14ac:dyDescent="0.35">
      <c r="B221" s="210" t="s">
        <v>140</v>
      </c>
    </row>
    <row r="222" spans="2:2" hidden="1" x14ac:dyDescent="0.35">
      <c r="B222" s="210" t="s">
        <v>142</v>
      </c>
    </row>
    <row r="223" spans="2:2" hidden="1" x14ac:dyDescent="0.35">
      <c r="B223" s="210" t="s">
        <v>146</v>
      </c>
    </row>
    <row r="224" spans="2:2" hidden="1" x14ac:dyDescent="0.35">
      <c r="B224" s="210" t="s">
        <v>644</v>
      </c>
    </row>
    <row r="225" spans="2:2" hidden="1" x14ac:dyDescent="0.35">
      <c r="B225" s="210" t="s">
        <v>143</v>
      </c>
    </row>
    <row r="226" spans="2:2" hidden="1" x14ac:dyDescent="0.35">
      <c r="B226" s="210" t="s">
        <v>151</v>
      </c>
    </row>
    <row r="227" spans="2:2" hidden="1" x14ac:dyDescent="0.35">
      <c r="B227" s="210" t="s">
        <v>152</v>
      </c>
    </row>
    <row r="228" spans="2:2" hidden="1" x14ac:dyDescent="0.35">
      <c r="B228" s="210" t="s">
        <v>153</v>
      </c>
    </row>
    <row r="229" spans="2:2" hidden="1" x14ac:dyDescent="0.35">
      <c r="B229" s="210" t="s">
        <v>160</v>
      </c>
    </row>
    <row r="230" spans="2:2" hidden="1" x14ac:dyDescent="0.35">
      <c r="B230" s="210" t="s">
        <v>173</v>
      </c>
    </row>
    <row r="231" spans="2:2" hidden="1" x14ac:dyDescent="0.35">
      <c r="B231" s="210" t="s">
        <v>161</v>
      </c>
    </row>
    <row r="232" spans="2:2" hidden="1" x14ac:dyDescent="0.35">
      <c r="B232" s="210" t="s">
        <v>168</v>
      </c>
    </row>
    <row r="233" spans="2:2" hidden="1" x14ac:dyDescent="0.35">
      <c r="B233" s="210" t="s">
        <v>164</v>
      </c>
    </row>
    <row r="234" spans="2:2" hidden="1" x14ac:dyDescent="0.35">
      <c r="B234" s="210" t="s">
        <v>66</v>
      </c>
    </row>
    <row r="235" spans="2:2" hidden="1" x14ac:dyDescent="0.35">
      <c r="B235" s="210" t="s">
        <v>158</v>
      </c>
    </row>
    <row r="236" spans="2:2" hidden="1" x14ac:dyDescent="0.35">
      <c r="B236" s="210" t="s">
        <v>162</v>
      </c>
    </row>
    <row r="237" spans="2:2" hidden="1" x14ac:dyDescent="0.35">
      <c r="B237" s="210" t="s">
        <v>159</v>
      </c>
    </row>
    <row r="238" spans="2:2" hidden="1" x14ac:dyDescent="0.35">
      <c r="B238" s="210" t="s">
        <v>174</v>
      </c>
    </row>
    <row r="239" spans="2:2" hidden="1" x14ac:dyDescent="0.35">
      <c r="B239" s="210" t="s">
        <v>645</v>
      </c>
    </row>
    <row r="240" spans="2:2" hidden="1" x14ac:dyDescent="0.35">
      <c r="B240" s="210" t="s">
        <v>167</v>
      </c>
    </row>
    <row r="241" spans="2:2" hidden="1" x14ac:dyDescent="0.35">
      <c r="B241" s="210" t="s">
        <v>175</v>
      </c>
    </row>
    <row r="242" spans="2:2" hidden="1" x14ac:dyDescent="0.35">
      <c r="B242" s="210" t="s">
        <v>163</v>
      </c>
    </row>
    <row r="243" spans="2:2" hidden="1" x14ac:dyDescent="0.35">
      <c r="B243" s="210" t="s">
        <v>178</v>
      </c>
    </row>
    <row r="244" spans="2:2" hidden="1" x14ac:dyDescent="0.35">
      <c r="B244" s="210" t="s">
        <v>646</v>
      </c>
    </row>
    <row r="245" spans="2:2" hidden="1" x14ac:dyDescent="0.35">
      <c r="B245" s="210" t="s">
        <v>183</v>
      </c>
    </row>
    <row r="246" spans="2:2" hidden="1" x14ac:dyDescent="0.35">
      <c r="B246" s="210" t="s">
        <v>180</v>
      </c>
    </row>
    <row r="247" spans="2:2" hidden="1" x14ac:dyDescent="0.35">
      <c r="B247" s="210" t="s">
        <v>179</v>
      </c>
    </row>
    <row r="248" spans="2:2" hidden="1" x14ac:dyDescent="0.35">
      <c r="B248" s="210" t="s">
        <v>188</v>
      </c>
    </row>
    <row r="249" spans="2:2" hidden="1" x14ac:dyDescent="0.35">
      <c r="B249" s="210" t="s">
        <v>184</v>
      </c>
    </row>
    <row r="250" spans="2:2" hidden="1" x14ac:dyDescent="0.35">
      <c r="B250" s="210" t="s">
        <v>185</v>
      </c>
    </row>
    <row r="251" spans="2:2" hidden="1" x14ac:dyDescent="0.35">
      <c r="B251" s="210" t="s">
        <v>186</v>
      </c>
    </row>
    <row r="252" spans="2:2" hidden="1" x14ac:dyDescent="0.35">
      <c r="B252" s="210" t="s">
        <v>187</v>
      </c>
    </row>
    <row r="253" spans="2:2" hidden="1" x14ac:dyDescent="0.35">
      <c r="B253" s="210" t="s">
        <v>189</v>
      </c>
    </row>
    <row r="254" spans="2:2" hidden="1" x14ac:dyDescent="0.35">
      <c r="B254" s="210" t="s">
        <v>647</v>
      </c>
    </row>
    <row r="255" spans="2:2" hidden="1" x14ac:dyDescent="0.35">
      <c r="B255" s="210" t="s">
        <v>190</v>
      </c>
    </row>
    <row r="256" spans="2:2" hidden="1" x14ac:dyDescent="0.35">
      <c r="B256" s="210" t="s">
        <v>191</v>
      </c>
    </row>
    <row r="257" spans="2:2" hidden="1" x14ac:dyDescent="0.35">
      <c r="B257" s="210" t="s">
        <v>196</v>
      </c>
    </row>
    <row r="258" spans="2:2" hidden="1" x14ac:dyDescent="0.35">
      <c r="B258" s="210" t="s">
        <v>197</v>
      </c>
    </row>
    <row r="259" spans="2:2" ht="29" hidden="1" x14ac:dyDescent="0.35">
      <c r="B259" s="210" t="s">
        <v>156</v>
      </c>
    </row>
    <row r="260" spans="2:2" hidden="1" x14ac:dyDescent="0.35">
      <c r="B260" s="210" t="s">
        <v>648</v>
      </c>
    </row>
    <row r="261" spans="2:2" hidden="1" x14ac:dyDescent="0.35">
      <c r="B261" s="210" t="s">
        <v>649</v>
      </c>
    </row>
    <row r="262" spans="2:2" hidden="1" x14ac:dyDescent="0.35">
      <c r="B262" s="210" t="s">
        <v>198</v>
      </c>
    </row>
    <row r="263" spans="2:2" hidden="1" x14ac:dyDescent="0.35">
      <c r="B263" s="210" t="s">
        <v>157</v>
      </c>
    </row>
    <row r="264" spans="2:2" hidden="1" x14ac:dyDescent="0.35">
      <c r="B264" s="210" t="s">
        <v>650</v>
      </c>
    </row>
    <row r="265" spans="2:2" hidden="1" x14ac:dyDescent="0.35">
      <c r="B265" s="210" t="s">
        <v>170</v>
      </c>
    </row>
    <row r="266" spans="2:2" hidden="1" x14ac:dyDescent="0.35">
      <c r="B266" s="210" t="s">
        <v>202</v>
      </c>
    </row>
    <row r="267" spans="2:2" hidden="1" x14ac:dyDescent="0.35">
      <c r="B267" s="210" t="s">
        <v>203</v>
      </c>
    </row>
    <row r="268" spans="2:2" hidden="1" x14ac:dyDescent="0.35">
      <c r="B268" s="210" t="s">
        <v>182</v>
      </c>
    </row>
    <row r="269" spans="2:2" hidden="1" x14ac:dyDescent="0.35"/>
  </sheetData>
  <dataConsolidate/>
  <mergeCells count="196">
    <mergeCell ref="I62:J62"/>
    <mergeCell ref="I63:J63"/>
    <mergeCell ref="M62:N62"/>
    <mergeCell ref="M63:N63"/>
    <mergeCell ref="R63:S63"/>
    <mergeCell ref="R62:S62"/>
    <mergeCell ref="P49:S49"/>
    <mergeCell ref="Q46:Q47"/>
    <mergeCell ref="R46:R47"/>
    <mergeCell ref="R50:S50"/>
    <mergeCell ref="R51:S51"/>
    <mergeCell ref="S46:S47"/>
    <mergeCell ref="L46:L47"/>
    <mergeCell ref="C2:G2"/>
    <mergeCell ref="B6:G6"/>
    <mergeCell ref="B7:G7"/>
    <mergeCell ref="B8:G8"/>
    <mergeCell ref="C3:G3"/>
    <mergeCell ref="M77:N77"/>
    <mergeCell ref="Q77:R77"/>
    <mergeCell ref="C76:C77"/>
    <mergeCell ref="E76:F76"/>
    <mergeCell ref="I76:J76"/>
    <mergeCell ref="M76:N76"/>
    <mergeCell ref="Q76:R76"/>
    <mergeCell ref="E77:F77"/>
    <mergeCell ref="I77:J77"/>
    <mergeCell ref="P72:S72"/>
    <mergeCell ref="D73:G73"/>
    <mergeCell ref="H73:K73"/>
    <mergeCell ref="L73:O73"/>
    <mergeCell ref="P73:S73"/>
    <mergeCell ref="B74:B77"/>
    <mergeCell ref="C74:C75"/>
    <mergeCell ref="B72:B73"/>
    <mergeCell ref="C72:C73"/>
    <mergeCell ref="D72:G72"/>
    <mergeCell ref="H72:K72"/>
    <mergeCell ref="L72:O72"/>
    <mergeCell ref="B60:B69"/>
    <mergeCell ref="C60:C61"/>
    <mergeCell ref="C62:C69"/>
    <mergeCell ref="E62:F62"/>
    <mergeCell ref="E63:F63"/>
    <mergeCell ref="E64:F64"/>
    <mergeCell ref="E65:F65"/>
    <mergeCell ref="E66:F66"/>
    <mergeCell ref="E67:F67"/>
    <mergeCell ref="E68:F68"/>
    <mergeCell ref="I64:J64"/>
    <mergeCell ref="I65:J65"/>
    <mergeCell ref="I66:J66"/>
    <mergeCell ref="I67:J67"/>
    <mergeCell ref="I68:J68"/>
    <mergeCell ref="I69:J69"/>
    <mergeCell ref="M64:N64"/>
    <mergeCell ref="M65:N65"/>
    <mergeCell ref="M66:N66"/>
    <mergeCell ref="E69:F69"/>
    <mergeCell ref="D71:G71"/>
    <mergeCell ref="H71:K71"/>
    <mergeCell ref="L71:O71"/>
    <mergeCell ref="P71:S71"/>
    <mergeCell ref="M67:N67"/>
    <mergeCell ref="M68:N68"/>
    <mergeCell ref="M69:N69"/>
    <mergeCell ref="R64:S64"/>
    <mergeCell ref="R65:S65"/>
    <mergeCell ref="R66:S66"/>
    <mergeCell ref="R67:S67"/>
    <mergeCell ref="R68:S68"/>
    <mergeCell ref="R69:S69"/>
    <mergeCell ref="B50:B59"/>
    <mergeCell ref="C50:C51"/>
    <mergeCell ref="F50:G50"/>
    <mergeCell ref="J50:K50"/>
    <mergeCell ref="N50:O50"/>
    <mergeCell ref="M46:M47"/>
    <mergeCell ref="N46:N47"/>
    <mergeCell ref="O46:O47"/>
    <mergeCell ref="P46:P47"/>
    <mergeCell ref="F51:G51"/>
    <mergeCell ref="J51:K51"/>
    <mergeCell ref="N51:O51"/>
    <mergeCell ref="C52:C59"/>
    <mergeCell ref="D49:G49"/>
    <mergeCell ref="H49:K49"/>
    <mergeCell ref="L49:O49"/>
    <mergeCell ref="D46:D47"/>
    <mergeCell ref="E46:E47"/>
    <mergeCell ref="F46:F47"/>
    <mergeCell ref="G46:G47"/>
    <mergeCell ref="H46:H47"/>
    <mergeCell ref="I46:I47"/>
    <mergeCell ref="J46:J47"/>
    <mergeCell ref="K46:K47"/>
    <mergeCell ref="S40:S41"/>
    <mergeCell ref="D43:D44"/>
    <mergeCell ref="E43:E44"/>
    <mergeCell ref="F43:F44"/>
    <mergeCell ref="G43:G44"/>
    <mergeCell ref="H43:H44"/>
    <mergeCell ref="I43:I44"/>
    <mergeCell ref="J43:J44"/>
    <mergeCell ref="K43:K44"/>
    <mergeCell ref="L43:L44"/>
    <mergeCell ref="M40:M41"/>
    <mergeCell ref="N40:N41"/>
    <mergeCell ref="O40:O41"/>
    <mergeCell ref="P40:P41"/>
    <mergeCell ref="Q40:Q41"/>
    <mergeCell ref="R40:R41"/>
    <mergeCell ref="S43:S44"/>
    <mergeCell ref="M43:M44"/>
    <mergeCell ref="N43:N44"/>
    <mergeCell ref="O43:O44"/>
    <mergeCell ref="P43:P44"/>
    <mergeCell ref="Q43:Q44"/>
    <mergeCell ref="R43:R44"/>
    <mergeCell ref="K40:K41"/>
    <mergeCell ref="L40:L41"/>
    <mergeCell ref="M37:M38"/>
    <mergeCell ref="N37:N38"/>
    <mergeCell ref="O37:O38"/>
    <mergeCell ref="P37:P38"/>
    <mergeCell ref="Q37:Q38"/>
    <mergeCell ref="R37:R38"/>
    <mergeCell ref="G37:G38"/>
    <mergeCell ref="H37:H38"/>
    <mergeCell ref="I37:I38"/>
    <mergeCell ref="J37:J38"/>
    <mergeCell ref="K37:K38"/>
    <mergeCell ref="L37:L38"/>
    <mergeCell ref="P33:S33"/>
    <mergeCell ref="B34:B35"/>
    <mergeCell ref="C34:C35"/>
    <mergeCell ref="D34:E34"/>
    <mergeCell ref="H34:I34"/>
    <mergeCell ref="L34:M34"/>
    <mergeCell ref="P34:Q34"/>
    <mergeCell ref="D35:E35"/>
    <mergeCell ref="B36:B47"/>
    <mergeCell ref="C36:C47"/>
    <mergeCell ref="D37:D38"/>
    <mergeCell ref="E37:E38"/>
    <mergeCell ref="F37:F38"/>
    <mergeCell ref="D33:G33"/>
    <mergeCell ref="H33:K33"/>
    <mergeCell ref="L33:O33"/>
    <mergeCell ref="S37:S38"/>
    <mergeCell ref="D40:D41"/>
    <mergeCell ref="E40:E41"/>
    <mergeCell ref="F40:F41"/>
    <mergeCell ref="G40:G41"/>
    <mergeCell ref="H40:H41"/>
    <mergeCell ref="I40:I41"/>
    <mergeCell ref="J40:J41"/>
    <mergeCell ref="N30:O30"/>
    <mergeCell ref="R30:S30"/>
    <mergeCell ref="P28:Q28"/>
    <mergeCell ref="R28:S28"/>
    <mergeCell ref="B29:B30"/>
    <mergeCell ref="C29:C30"/>
    <mergeCell ref="F29:G29"/>
    <mergeCell ref="J29:K29"/>
    <mergeCell ref="N29:O29"/>
    <mergeCell ref="R29:S29"/>
    <mergeCell ref="F30:G30"/>
    <mergeCell ref="J30:K30"/>
    <mergeCell ref="B27:B28"/>
    <mergeCell ref="C27:C28"/>
    <mergeCell ref="D28:E28"/>
    <mergeCell ref="F28:G28"/>
    <mergeCell ref="H28:I28"/>
    <mergeCell ref="J28:K28"/>
    <mergeCell ref="L28:M28"/>
    <mergeCell ref="N28:O28"/>
    <mergeCell ref="B10:C10"/>
    <mergeCell ref="D19:G19"/>
    <mergeCell ref="H19:K19"/>
    <mergeCell ref="L19:O19"/>
    <mergeCell ref="P19:S19"/>
    <mergeCell ref="B20:B23"/>
    <mergeCell ref="C20:C23"/>
    <mergeCell ref="D27:E27"/>
    <mergeCell ref="F27:G27"/>
    <mergeCell ref="H27:I27"/>
    <mergeCell ref="J27:K27"/>
    <mergeCell ref="D26:G26"/>
    <mergeCell ref="H26:K26"/>
    <mergeCell ref="L26:O26"/>
    <mergeCell ref="P26:S26"/>
    <mergeCell ref="L27:M27"/>
    <mergeCell ref="N27:O27"/>
    <mergeCell ref="P27:Q27"/>
    <mergeCell ref="R27:S27"/>
  </mergeCells>
  <conditionalFormatting sqref="E84">
    <cfRule type="iconSet" priority="1">
      <iconSet iconSet="4ArrowsGray">
        <cfvo type="percent" val="0"/>
        <cfvo type="percent" val="25"/>
        <cfvo type="percent" val="50"/>
        <cfvo type="percent" val="75"/>
      </iconSet>
    </cfRule>
  </conditionalFormatting>
  <dataValidations xWindow="633" yWindow="580" count="44">
    <dataValidation type="list" allowBlank="1" showInputMessage="1" showErrorMessage="1" prompt="Select type of policy" sqref="G75">
      <formula1>$H$112:$H$133</formula1>
    </dataValidation>
    <dataValidation type="list" allowBlank="1" showInputMessage="1" showErrorMessage="1" prompt="Select type of assets" sqref="E61 Q61 M61 I61">
      <formula1>$L$88:$L$94</formula1>
    </dataValidation>
    <dataValidation type="whole" allowBlank="1" showInputMessage="1" showErrorMessage="1" error="Please enter a number here" prompt="Enter No. of development strategies" sqref="D77 H77 L77 P77">
      <formula1>0</formula1>
      <formula2>999999999</formula2>
    </dataValidation>
    <dataValidation type="whole" allowBlank="1" showInputMessage="1" showErrorMessage="1" error="Please enter a number" prompt="Enter No. of policy introduced or adjusted" sqref="D75 H75 L75 P75">
      <formula1>0</formula1>
      <formula2>999999999999</formula2>
    </dataValidation>
    <dataValidation type="decimal" allowBlank="1" showInputMessage="1" showErrorMessage="1" error="Please enter a number" prompt="Enter income level of households" sqref="O69 G69 K69 G63 G65 G67 K63 K65 K67 O63 O65 O67">
      <formula1>0</formula1>
      <formula2>9999999999999</formula2>
    </dataValidation>
    <dataValidation type="whole" allowBlank="1" showInputMessage="1" showErrorMessage="1" prompt="Enter number of households" sqref="L69 D69 H69 D63 D65 D67 H63 H65 H67 L63 L65 L67 P63 P65 P67 P69">
      <formula1>0</formula1>
      <formula2>999999999999</formula2>
    </dataValidation>
    <dataValidation type="whole" allowBlank="1" showInputMessage="1" showErrorMessage="1" prompt="Enter number of assets" sqref="D61 P61 L61 H61">
      <formula1>0</formula1>
      <formula2>9999999999999</formula2>
    </dataValidation>
    <dataValidation type="whole" allowBlank="1" showInputMessage="1" showErrorMessage="1" error="Please enter a number here" prompt="Please enter the No. of targeted households" sqref="D51 L59 H51 D59 H59 L51 P51 D53 D55 D57 H53 H55 H57 L53 L55 L57 P53 P55 P57 P59">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37:E38 E40:E41 E43:E44 E46:E47 I37:I38 M40:M41 I40:I41 I43:I44 I46:I47 M46:M47 M43:M44 M37:M38 Q37:Q38 Q40:Q41 Q43:Q44 Q46:Q47">
      <formula1>0</formula1>
    </dataValidation>
    <dataValidation type="decimal" allowBlank="1" showInputMessage="1" showErrorMessage="1" errorTitle="Invalid data" error="Please enter a number" prompt="Please enter a number here" sqref="D30 H30 L30 P30">
      <formula1>0</formula1>
      <formula2>9999999999</formula2>
    </dataValidation>
    <dataValidation type="list" allowBlank="1" showInputMessage="1" showErrorMessage="1" prompt="Select income source" sqref="E63:F63 R69 R67 R65 M69 M67 M65 I69 I67 I65 R63 M63 I63 E65:F65 E67:F67 E69:F69">
      <formula1>$K$87:$K$101</formula1>
    </dataValidation>
    <dataValidation type="list" allowBlank="1" showInputMessage="1" showErrorMessage="1" prompt="Please select the alternate source" sqref="G59 S59 S57 S55 S53 O57 O55 O53 K57 K55 K53 G57 G55 K59 G53 O59">
      <formula1>$K$87:$K$101</formula1>
    </dataValidation>
    <dataValidation type="list" allowBlank="1" showInputMessage="1" showErrorMessage="1" prompt="Select % increase in income level" sqref="F59 R59 R57 R55 R53 N57 N55 N53 J57 J55 J53 F57 F55 J59 F53 N59">
      <formula1>$E$116:$E$124</formula1>
    </dataValidation>
    <dataValidation type="list" allowBlank="1" showInputMessage="1" showErrorMessage="1" prompt="Select type of natural assets protected or rehabilitated" sqref="D37:D38 D40:D41 D43:D44 D46:D47 H37:H38 H40:H41 H43:H44 H46:H47 L40:L41 L43:L44 L46:L47 P40:P41 P43:P44 P46:P47 L37:L38 P37:P38">
      <formula1>$C$114:$C$121</formula1>
    </dataValidation>
    <dataValidation type="list" allowBlank="1" showInputMessage="1" showErrorMessage="1" prompt="Enter the unit and type of the natural asset of ecosystem restored" sqref="F37:F38 J40:J41 J43:J44 J46:J47 N40:N41 N43:N44 N46:N47 F46:F47 F43:F44 F40:F41 N37:N38 J37:J38">
      <formula1>$C$108:$C$111</formula1>
    </dataValidation>
    <dataValidation type="list" allowBlank="1" showInputMessage="1" showErrorMessage="1" sqref="E90:E91">
      <formula1>$D$16:$D$18</formula1>
    </dataValidation>
    <dataValidation type="list" allowBlank="1" showInputMessage="1" showErrorMessage="1" prompt="Select effectiveness" sqref="G77 S77 O77 K77">
      <formula1>$K$103:$K$107</formula1>
    </dataValidation>
    <dataValidation type="list" allowBlank="1" showInputMessage="1" showErrorMessage="1" prompt="Select a sector" sqref="F28:G28 R28:S28 N28:O28 J28:K28">
      <formula1>$J$94:$J$102</formula1>
    </dataValidation>
    <dataValidation type="decimal" allowBlank="1" showInputMessage="1" showErrorMessage="1" errorTitle="Invalid data" error="Please enter a number between 0 and 9999999" prompt="Enter a number here" sqref="E21:G21 I21:K21 Q21:S21 M21:O21">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30 I22:I23 M22:M23 Q22:Q23 E51 I30 M30 Q30 Q51 M59 I59 M51 I51 E59 D28:E28 E53 E55 E57 I53 I55 I57 M53 M55 M57 Q53 Q55 Q57 Q59 H28:I28 L28:M28 P28:Q28">
      <formula1>0</formula1>
      <formula2>100</formula2>
    </dataValidation>
    <dataValidation type="list" allowBlank="1" showInputMessage="1" showErrorMessage="1" prompt="Select type of policy" sqref="S75 K75 O75">
      <formula1>policy</formula1>
    </dataValidation>
    <dataValidation type="list" allowBlank="1" showInputMessage="1" showErrorMessage="1" prompt="Select income source" sqref="Q63 Q67 Q69 Q65">
      <formula1>incomesource</formula1>
    </dataValidation>
    <dataValidation type="list" allowBlank="1" showInputMessage="1" showErrorMessage="1" prompt="Select the effectiveness of protection/rehabilitation" sqref="S46 S40 S43 S37">
      <formula1>effectiveness</formula1>
    </dataValidation>
    <dataValidation type="list" allowBlank="1" showInputMessage="1" showErrorMessage="1" prompt="Select programme/sector" sqref="F35 R35 N35 J35">
      <formula1>$J$94:$J$102</formula1>
    </dataValidation>
    <dataValidation type="list" allowBlank="1" showInputMessage="1" showErrorMessage="1" prompt="Select level of improvements" sqref="I35 M35 Q35">
      <formula1>effectiveness</formula1>
    </dataValidation>
    <dataValidation type="list" allowBlank="1" showInputMessage="1" showErrorMessage="1" prompt="Select level of awarness" sqref="F30:G30 R30:S30 N30:O30 J30:K30">
      <formula1>$G$103:$G$107</formula1>
    </dataValidation>
    <dataValidation type="list" allowBlank="1" showInputMessage="1" showErrorMessage="1" prompt="Select scale" sqref="F75 R75 N75 J75">
      <formula1>$D$99:$D$101</formula1>
    </dataValidation>
    <dataValidation type="list" allowBlank="1" showInputMessage="1" showErrorMessage="1" prompt="Select sector" sqref="Q75 R61 N61 J61 F61 E75 I75 M75">
      <formula1>$J$94:$J$102</formula1>
    </dataValidation>
    <dataValidation type="list" allowBlank="1" showInputMessage="1" showErrorMessage="1" sqref="I74 O60 K74 M74 E74 O74 F60 G74 S60 K60 S74 Q74">
      <formula1>group</formula1>
    </dataValidation>
    <dataValidation type="list" allowBlank="1" showInputMessage="1" showErrorMessage="1" sqref="B31">
      <formula1>selectyn</formula1>
    </dataValidation>
    <dataValidation type="list" allowBlank="1" showInputMessage="1" showErrorMessage="1" prompt="Select level of improvements" sqref="D35:E35 P35 L35 H35">
      <formula1>$K$103:$K$107</formula1>
    </dataValidation>
    <dataValidation type="list" allowBlank="1" showInputMessage="1" showErrorMessage="1" prompt="Select type" sqref="G35 O35 S35 K35">
      <formula1>$F$84:$F$88</formula1>
    </dataValidation>
    <dataValidation type="list" allowBlank="1" showInputMessage="1" showErrorMessage="1" error="Please select a level of effectiveness from the drop-down list" prompt="Select the level of effectiveness of protection/rehabilitation" sqref="G37:G38 R37:R38 R40:R41 R43:R44 R46:R47 O46:O47 O43:O44 O40:O41 O37:O38 K37:K38 K40:K41 K43:K44 K46:K47 G46:G47 G43:G44 G40:G41">
      <formula1>$K$103:$K$107</formula1>
    </dataValidation>
    <dataValidation type="list" allowBlank="1" showInputMessage="1" showErrorMessage="1" error="Please select improvement level from the drop-down list" prompt="Select improvement level" sqref="F51:G51 R51:S51 N51:O51 J51:K51">
      <formula1>$H$98:$H$102</formula1>
    </dataValidation>
    <dataValidation type="list" allowBlank="1" showInputMessage="1" showErrorMessage="1" prompt="Select adaptation strategy" sqref="G61 S61 O61 K61">
      <formula1>$I$109:$I$125</formula1>
    </dataValidation>
    <dataValidation type="list" allowBlank="1" showInputMessage="1" showErrorMessage="1" prompt="Select integration level" sqref="D73:S73">
      <formula1>$H$91:$H$95</formula1>
    </dataValidation>
    <dataValidation type="list" allowBlank="1" showInputMessage="1" showErrorMessage="1" prompt="Select state of enforcement" sqref="E77:F77 Q77:R77 M77:N77 I77:J77">
      <formula1>$I$84:$I$88</formula1>
    </dataValidation>
    <dataValidation type="list" allowBlank="1" showInputMessage="1" showErrorMessage="1" error="Please select the from the drop-down list_x000a_" prompt="Please select from the drop-down list" sqref="C17">
      <formula1>$J$95:$J$102</formula1>
    </dataValidation>
    <dataValidation type="list" allowBlank="1" showInputMessage="1" showErrorMessage="1" error="Please select from the drop-down list" prompt="Please select from the drop-down list" sqref="C14">
      <formula1>$C$104:$C$106</formula1>
    </dataValidation>
    <dataValidation type="list" allowBlank="1" showInputMessage="1" showErrorMessage="1" error="Select from the drop-down list" prompt="Select from the drop-down list" sqref="C16">
      <formula1>$B$104:$B$107</formula1>
    </dataValidation>
    <dataValidation type="list" allowBlank="1" showInputMessage="1" showErrorMessage="1" error="Select from the drop-down list" prompt="Select from the drop-down list" sqref="C15">
      <formula1>$B$110:$B$268</formula1>
    </dataValidation>
    <dataValidation allowBlank="1" showInputMessage="1" showErrorMessage="1" prompt="Please enter your project ID" sqref="C12"/>
    <dataValidation allowBlank="1" showInputMessage="1" showErrorMessage="1" prompt="Enter the name of the Implementing Entity_x000a_" sqref="C13"/>
  </dataValidations>
  <pageMargins left="0.7" right="0.7" top="0.75" bottom="0.75" header="0.3" footer="0.3"/>
  <pageSetup paperSize="8" scale="36" fitToHeight="0" orientation="landscape" cellComments="asDisplayed"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H4" sqref="H4"/>
    </sheetView>
  </sheetViews>
  <sheetFormatPr defaultColWidth="8.54296875" defaultRowHeight="14.5" x14ac:dyDescent="0.35"/>
  <cols>
    <col min="1" max="1" width="2.453125" customWidth="1"/>
    <col min="2" max="2" width="109.453125" customWidth="1"/>
    <col min="3" max="3" width="2.453125" customWidth="1"/>
  </cols>
  <sheetData>
    <row r="1" spans="2:2" ht="15.5" thickBot="1" x14ac:dyDescent="0.4">
      <c r="B1" s="32" t="s">
        <v>245</v>
      </c>
    </row>
    <row r="2" spans="2:2" ht="273.5" thickBot="1" x14ac:dyDescent="0.4">
      <c r="B2" s="33" t="s">
        <v>246</v>
      </c>
    </row>
    <row r="3" spans="2:2" ht="15.5" thickBot="1" x14ac:dyDescent="0.4">
      <c r="B3" s="32" t="s">
        <v>247</v>
      </c>
    </row>
    <row r="4" spans="2:2" ht="247.5" thickBot="1" x14ac:dyDescent="0.4">
      <c r="B4" s="34" t="s">
        <v>248</v>
      </c>
    </row>
  </sheetData>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55</ProjectId>
    <ReportingPeriod xmlns="dc9b7735-1e97-4a24-b7a2-47bf824ab39e" xsi:nil="true"/>
    <WBDocsDocURL xmlns="dc9b7735-1e97-4a24-b7a2-47bf824ab39e">http://wbdocsservices.worldbank.org/services?I4_SERVICE=VC&amp;I4_KEY=TF069013&amp;I4_DOCID=090224b085d89f29</WBDocsDocURL>
    <WBDocsDocURLPublicOnly xmlns="dc9b7735-1e97-4a24-b7a2-47bf824ab39e">http://pubdocs.worldbank.org/en/628391532335622919/55-For-web-PPR-MCCAP-2017-BLZMIECoastal2018-3.xlsx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0E78C44-E64B-428A-BB75-78C0F9FD400E}"/>
</file>

<file path=customXml/itemProps2.xml><?xml version="1.0" encoding="utf-8"?>
<ds:datastoreItem xmlns:ds="http://schemas.openxmlformats.org/officeDocument/2006/customXml" ds:itemID="{A87C7BAA-E4A3-4178-AEE6-0FE3736819E4}"/>
</file>

<file path=customXml/itemProps3.xml><?xml version="1.0" encoding="utf-8"?>
<ds:datastoreItem xmlns:ds="http://schemas.openxmlformats.org/officeDocument/2006/customXml" ds:itemID="{15F68A7D-5684-4C01-AB0A-144D857CE5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2018-07-10T16:31:23Z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6928cf46-c326-4255-ab09-b0d79a1ac86c,10;6928cf46-c326-4255-ab09-b0d79a1ac86c,12;6928cf46-c326-4255-ab09-b0d79a1ac86c,14;6928cf46-c326-4255-ab09-b0d79a1ac86c,16;6928cf46-c326-4255-ab09-b0d79a1ac86c,18;</vt:lpwstr>
  </property>
</Properties>
</file>