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revisions/revisionHeaders.xml" ContentType="application/vnd.openxmlformats-officedocument.spreadsheetml.revisionHeaders+xml"/>
  <Override PartName="/xl/revisions/userNames.xml" ContentType="application/vnd.openxmlformats-officedocument.spreadsheetml.userNames+xml"/>
  <Override PartName="/xl/calcChain.xml" ContentType="application/vnd.openxmlformats-officedocument.spreadsheetml.calcChain+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5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3.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Argentina\Argentina WB\3 PPR 2018\"/>
    </mc:Choice>
  </mc:AlternateContent>
  <xr:revisionPtr revIDLastSave="0" documentId="8_{C21644C5-AB92-490E-9B78-FBA86B99001D}" xr6:coauthVersionLast="31" xr6:coauthVersionMax="31" xr10:uidLastSave="{00000000-0000-0000-0000-000000000000}"/>
  <bookViews>
    <workbookView xWindow="0" yWindow="0" windowWidth="19200" windowHeight="6090" firstSheet="3" activeTab="3" xr2:uid="{00000000-000D-0000-FFFF-FFFF00000000}"/>
  </bookViews>
  <sheets>
    <sheet name="Overview" sheetId="1" r:id="rId1"/>
    <sheet name="FinancialData" sheetId="2" r:id="rId2"/>
    <sheet name="Procurement" sheetId="3" state="hidden" r:id="rId3"/>
    <sheet name="Risk Assesment" sheetId="4" r:id="rId4"/>
    <sheet name="Rating" sheetId="5" r:id="rId5"/>
    <sheet name="Project Indicators" sheetId="6" r:id="rId6"/>
    <sheet name="Lessons Learned" sheetId="7" r:id="rId7"/>
    <sheet name="Sheet4" sheetId="13" state="hidden" r:id="rId8"/>
    <sheet name="Sheet3" sheetId="12" state="hidden" r:id="rId9"/>
    <sheet name="Results Tracker" sheetId="8" r:id="rId10"/>
    <sheet name="Sheet1" sheetId="10" r:id="rId11"/>
    <sheet name="Units for Indicators" sheetId="9" r:id="rId12"/>
    <sheet name="Sheet2" sheetId="11" r:id="rId13"/>
  </sheets>
  <externalReferences>
    <externalReference r:id="rId14"/>
    <externalReference r:id="rId15"/>
  </externalReferences>
  <definedNames>
    <definedName name="_Hlk531633921" localSheetId="5">'Project Indicators'!$L$40</definedName>
    <definedName name="iincome">#REF!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27016BE2_38C2_48DF_B182_239CB89124C8_.wvu.Cols" localSheetId="0" hidden="1">Overview!$H:$P</definedName>
    <definedName name="Z_27016BE2_38C2_48DF_B182_239CB89124C8_.wvu.Rows" localSheetId="0" hidden="1">Overview!$8:$11</definedName>
    <definedName name="Z_27016BE2_38C2_48DF_B182_239CB89124C8_.wvu.Rows" localSheetId="9" hidden="1">'Results Tracker'!$31:$38,'Results Tracker'!$133:$321</definedName>
    <definedName name="Z_49C562DA_48F2_4CBC_A826_DB7C1B80DB3C_.wvu.Cols" localSheetId="0" hidden="1">Overview!$H:$P</definedName>
    <definedName name="Z_49C562DA_48F2_4CBC_A826_DB7C1B80DB3C_.wvu.Rows" localSheetId="0" hidden="1">Overview!$8:$11</definedName>
    <definedName name="Z_49C562DA_48F2_4CBC_A826_DB7C1B80DB3C_.wvu.Rows" localSheetId="9" hidden="1">'Results Tracker'!$31:$38,'Results Tracker'!$133:$321</definedName>
    <definedName name="Z_565CC0E4_7E36_984F_ADBA_27974CC4ACC5_.wvu.Cols" localSheetId="0" hidden="1">Overview!$H:$P</definedName>
    <definedName name="Z_565CC0E4_7E36_984F_ADBA_27974CC4ACC5_.wvu.Rows" localSheetId="0" hidden="1">Overview!$8:$11</definedName>
    <definedName name="Z_565CC0E4_7E36_984F_ADBA_27974CC4ACC5_.wvu.Rows" localSheetId="9" hidden="1">'Results Tracker'!$31:$38,'Results Tracker'!$133:$321</definedName>
    <definedName name="Z_5F7F8AA6_067A_424A_BEE0_254947BCD789_.wvu.Cols" localSheetId="0" hidden="1">Overview!$H:$P</definedName>
    <definedName name="Z_5F7F8AA6_067A_424A_BEE0_254947BCD789_.wvu.Rows" localSheetId="0" hidden="1">Overview!$8:$11</definedName>
    <definedName name="Z_5F7F8AA6_067A_424A_BEE0_254947BCD789_.wvu.Rows" localSheetId="9" hidden="1">'Results Tracker'!$31:$38,'Results Tracker'!$133:$321</definedName>
    <definedName name="Z_827F82A2_A4FA_4336_9BE8_6D2B292EC76D_.wvu.Cols" localSheetId="0" hidden="1">Overview!$H:$P</definedName>
    <definedName name="Z_827F82A2_A4FA_4336_9BE8_6D2B292EC76D_.wvu.Rows" localSheetId="0" hidden="1">Overview!$8:$11</definedName>
    <definedName name="Z_827F82A2_A4FA_4336_9BE8_6D2B292EC76D_.wvu.Rows" localSheetId="9" hidden="1">'Results Tracker'!$31:$38,'Results Tracker'!$133:$321</definedName>
    <definedName name="Z_B0EC7550_2A5F_4817_AE13_B2890DAA90D8_.wvu.Cols" localSheetId="0" hidden="1">Overview!$H:$P</definedName>
    <definedName name="Z_B0EC7550_2A5F_4817_AE13_B2890DAA90D8_.wvu.Rows" localSheetId="0" hidden="1">Overview!$8:$11</definedName>
    <definedName name="Z_B0EC7550_2A5F_4817_AE13_B2890DAA90D8_.wvu.Rows" localSheetId="9" hidden="1">'Results Tracker'!$31:$38,'Results Tracker'!$133:$321</definedName>
    <definedName name="Z_CE2E0357_2E92_4626_8CBB_3829B8A193B0_.wvu.Cols" localSheetId="0" hidden="1">Overview!$H:$P</definedName>
    <definedName name="Z_CE2E0357_2E92_4626_8CBB_3829B8A193B0_.wvu.Rows" localSheetId="0" hidden="1">Overview!$8:$11</definedName>
    <definedName name="Z_CE2E0357_2E92_4626_8CBB_3829B8A193B0_.wvu.Rows" localSheetId="9" hidden="1">'Results Tracker'!$31:$38,'Results Tracker'!$133:$321</definedName>
    <definedName name="Z_D749D8ED_BF3B_4A77_B2E7_1AB83FF32417_.wvu.Cols" localSheetId="0" hidden="1">Overview!$H:$P</definedName>
    <definedName name="Z_D749D8ED_BF3B_4A77_B2E7_1AB83FF32417_.wvu.Rows" localSheetId="0" hidden="1">Overview!$8:$11</definedName>
    <definedName name="Z_D749D8ED_BF3B_4A77_B2E7_1AB83FF32417_.wvu.Rows" localSheetId="9" hidden="1">'Results Tracker'!$31:$38,'Results Tracker'!$133:$321</definedName>
  </definedNames>
  <calcPr calcId="179017"/>
  <customWorkbookViews>
    <customWorkbookView name="Martina Dorigo - Personal View" guid="{49C562DA-48F2-4CBC-A826-DB7C1B80DB3C}" mergeInterval="0" personalView="1" maximized="1" xWindow="-11" yWindow="-11" windowWidth="1942" windowHeight="1042" activeSheetId="4"/>
    <customWorkbookView name="Tuuli Johanna Bernardini - Personal View" guid="{B0EC7550-2A5F-4817-AE13-B2890DAA90D8}" mergeInterval="0" personalView="1" maximized="1" xWindow="-11" yWindow="-11" windowWidth="1942" windowHeight="1042" activeSheetId="8"/>
    <customWorkbookView name="Paula Ileana Ramos - Vista personalizada" guid="{27016BE2-38C2-48DF-B182-239CB89124C8}" mergeInterval="0" personalView="1" maximized="1" windowWidth="1362" windowHeight="503" activeSheetId="3"/>
    <customWorkbookView name="Lic. Ezequiel Gaspes - Vista personalizada" guid="{D749D8ED-BF3B-4A77-B2E7-1AB83FF32417}" mergeInterval="0" personalView="1" maximized="1" windowWidth="1362" windowHeight="542" activeSheetId="4"/>
    <customWorkbookView name="Daniela Gayraud - Personal View" guid="{827F82A2-A4FA-4336-9BE8-6D2B292EC76D}" mergeInterval="0" personalView="1" maximized="1" xWindow="-8" yWindow="-8" windowWidth="1936" windowHeight="1056" activeSheetId="1"/>
    <customWorkbookView name="BM - Personal View" guid="{CE2E0357-2E92-4626-8CBB-3829B8A193B0}" mergeInterval="0" personalView="1" maximized="1" xWindow="1911" yWindow="-9" windowWidth="1938" windowHeight="1048" activeSheetId="9"/>
    <customWorkbookView name="Ezequiel Gaspes - Personal View" guid="{565CC0E4-7E36-984F-ADBA-27974CC4ACC5}" mergeInterval="0" personalView="1" yWindow="23" windowWidth="1440" windowHeight="561" activeSheetId="3"/>
    <customWorkbookView name=". - Vista personalizada" guid="{5F7F8AA6-067A-424A-BEE0-254947BCD789}" mergeInterval="0" personalView="1" maximized="1" windowWidth="1356" windowHeight="495" activeSheetId="3"/>
  </customWorkbookViews>
</workbook>
</file>

<file path=xl/calcChain.xml><?xml version="1.0" encoding="utf-8"?>
<calcChain xmlns="http://schemas.openxmlformats.org/spreadsheetml/2006/main">
  <c r="D31" i="3" l="1"/>
  <c r="L159" i="3"/>
  <c r="D26" i="3" l="1"/>
  <c r="D27" i="3"/>
  <c r="E50" i="3" l="1"/>
  <c r="E49" i="3"/>
  <c r="E46" i="3"/>
  <c r="E45" i="3"/>
  <c r="E44" i="3"/>
  <c r="E43" i="3"/>
  <c r="E42" i="3"/>
  <c r="E41" i="3"/>
  <c r="E40" i="3"/>
  <c r="E35" i="3"/>
  <c r="E33" i="3"/>
  <c r="E32" i="3"/>
  <c r="E31" i="3"/>
  <c r="E53" i="3"/>
  <c r="E52" i="3"/>
  <c r="E51" i="3"/>
  <c r="E48" i="3"/>
  <c r="E47" i="3"/>
  <c r="E39" i="3"/>
  <c r="E38" i="3"/>
  <c r="E37" i="3"/>
  <c r="E36" i="3"/>
  <c r="E34" i="3"/>
  <c r="D34" i="3"/>
  <c r="E30" i="3"/>
  <c r="E29" i="3"/>
  <c r="E28" i="3"/>
  <c r="E27" i="3"/>
  <c r="E26" i="3"/>
  <c r="E25" i="3"/>
  <c r="E24" i="3"/>
  <c r="E23" i="3"/>
  <c r="D43" i="3"/>
  <c r="D50" i="3"/>
  <c r="D49" i="3"/>
  <c r="D46" i="3"/>
  <c r="D35" i="3"/>
  <c r="D44" i="3" l="1"/>
  <c r="D42" i="3"/>
  <c r="D41" i="3"/>
  <c r="D40" i="3"/>
  <c r="D39" i="3"/>
  <c r="D38" i="3"/>
  <c r="D37" i="3"/>
  <c r="D36" i="3"/>
  <c r="D32" i="3"/>
  <c r="D53" i="3"/>
  <c r="D52" i="3"/>
  <c r="D51" i="3"/>
  <c r="D48" i="3"/>
  <c r="D47" i="3"/>
  <c r="D45" i="3"/>
  <c r="D33" i="3"/>
  <c r="D30" i="3"/>
  <c r="D29" i="3"/>
  <c r="D28" i="3"/>
  <c r="D25" i="3"/>
  <c r="D24" i="3"/>
  <c r="D23" i="3"/>
  <c r="E54" i="2" l="1"/>
  <c r="E42" i="2"/>
  <c r="E49" i="2"/>
  <c r="E59" i="2"/>
  <c r="E65" i="2"/>
  <c r="E67" i="2" l="1"/>
  <c r="H26" i="3" l="1"/>
  <c r="H27" i="3"/>
  <c r="E26" i="2" l="1"/>
  <c r="E31" i="2"/>
  <c r="E21" i="2"/>
  <c r="E14" i="2"/>
  <c r="E38" i="2" l="1"/>
  <c r="H29" i="6"/>
  <c r="H28" i="6"/>
  <c r="H53" i="3" l="1"/>
  <c r="H52" i="3"/>
  <c r="H51" i="3"/>
  <c r="H50" i="3"/>
  <c r="H49" i="3"/>
  <c r="H48" i="3"/>
  <c r="H47" i="3"/>
  <c r="H46" i="3"/>
  <c r="H45" i="3"/>
  <c r="H44" i="3"/>
  <c r="H43" i="3"/>
  <c r="H42" i="3"/>
  <c r="H41" i="3"/>
  <c r="H40" i="3"/>
  <c r="H39" i="3"/>
  <c r="H38" i="3"/>
  <c r="H37" i="3"/>
  <c r="H36" i="3"/>
  <c r="H34" i="3"/>
  <c r="H33" i="3"/>
  <c r="H32" i="3"/>
  <c r="H31" i="3"/>
  <c r="H30" i="3"/>
  <c r="H29" i="3"/>
  <c r="H28" i="3"/>
  <c r="H25" i="3"/>
  <c r="H24" i="3"/>
  <c r="H23" i="3"/>
  <c r="H21" i="3"/>
  <c r="H22" i="3"/>
  <c r="H25" i="6" l="1"/>
  <c r="H24" i="6"/>
  <c r="H11" i="3" l="1"/>
  <c r="H12" i="3"/>
  <c r="H20" i="3"/>
  <c r="H19" i="3"/>
  <c r="H18" i="3"/>
  <c r="H17" i="3"/>
  <c r="H16" i="3"/>
  <c r="H15" i="3"/>
  <c r="H14" i="3"/>
  <c r="H13" i="3"/>
  <c r="O21" i="8" l="1"/>
  <c r="H35" i="3"/>
</calcChain>
</file>

<file path=xl/sharedStrings.xml><?xml version="1.0" encoding="utf-8"?>
<sst xmlns="http://schemas.openxmlformats.org/spreadsheetml/2006/main" count="2053" uniqueCount="1020">
  <si>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</si>
  <si>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</si>
  <si>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</si>
  <si>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</si>
  <si>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</si>
  <si>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</si>
  <si>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</si>
  <si>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</si>
  <si>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</si>
  <si>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</si>
  <si>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</si>
  <si>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</si>
  <si>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</si>
  <si>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</si>
  <si>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</si>
  <si>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</si>
  <si>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</si>
  <si>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</si>
  <si>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</si>
  <si>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</si>
  <si>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</si>
  <si>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</si>
  <si>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</si>
  <si>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</si>
  <si>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</si>
  <si>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</si>
  <si>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</si>
  <si>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</si>
  <si>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</si>
  <si>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</si>
  <si>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</si>
  <si>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</si>
  <si>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</si>
  <si>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</si>
  <si>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</si>
  <si>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</si>
  <si>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</si>
  <si>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</si>
  <si>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</si>
  <si>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</si>
  <si>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</si>
  <si>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</si>
  <si>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</si>
  <si>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</si>
  <si>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</si>
  <si>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</si>
  <si>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</si>
  <si>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</si>
  <si>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</si>
  <si>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</si>
  <si>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</si>
  <si>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</si>
  <si>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</si>
  <si>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</si>
  <si>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</si>
  <si>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</si>
  <si>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</si>
  <si>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</si>
  <si>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</si>
  <si>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</si>
  <si>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</si>
  <si>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</si>
  <si>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</si>
  <si>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</si>
  <si>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</si>
  <si>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</si>
  <si>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</si>
  <si>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</si>
  <si>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</si>
  <si>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</si>
  <si>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</si>
  <si>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</si>
  <si>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</si>
  <si>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</si>
  <si>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</si>
  <si>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</si>
  <si>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</si>
  <si>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</si>
  <si>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</si>
  <si>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</si>
  <si>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</si>
  <si>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</si>
  <si>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</si>
  <si>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</si>
  <si>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</si>
  <si>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</si>
  <si>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</si>
  <si>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</si>
  <si>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</si>
  <si>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</si>
  <si>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</si>
  <si>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</si>
  <si>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</si>
  <si>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</si>
  <si>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</si>
  <si>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</si>
  <si>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</si>
  <si>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</si>
  <si>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</si>
  <si>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</si>
  <si>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</si>
  <si>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</si>
  <si>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</si>
  <si>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</si>
  <si>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</si>
  <si>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</si>
  <si>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</si>
  <si>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</si>
  <si>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</si>
  <si>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</si>
  <si>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</si>
  <si>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</si>
  <si>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</si>
  <si>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</si>
  <si>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</si>
  <si>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</si>
  <si>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</si>
  <si>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</si>
  <si>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</si>
  <si>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</si>
  <si>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</si>
  <si>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</si>
  <si>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</si>
  <si>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</si>
  <si>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</si>
  <si>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</si>
  <si>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</si>
  <si>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</si>
  <si>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</si>
  <si>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</si>
  <si>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</si>
  <si>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</si>
  <si>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</si>
  <si>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</si>
  <si>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</si>
  <si>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</si>
  <si>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</si>
  <si>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</si>
  <si>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</si>
  <si>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</si>
  <si>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</si>
  <si>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</si>
  <si>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</si>
  <si>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</si>
  <si>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</si>
  <si>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</si>
  <si>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</si>
  <si>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</si>
  <si>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</si>
  <si>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</si>
  <si>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</si>
  <si>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</si>
  <si>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</si>
  <si>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</si>
  <si>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</si>
  <si>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</si>
  <si>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</si>
  <si>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</si>
  <si>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</si>
  <si>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</si>
  <si>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</si>
  <si>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</si>
  <si>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</si>
  <si>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</si>
  <si>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</si>
  <si>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</si>
  <si>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</si>
  <si>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</si>
  <si>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</si>
  <si>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</si>
  <si>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</si>
  <si>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</si>
  <si>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</si>
  <si>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</si>
  <si>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</si>
  <si>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</si>
  <si>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</si>
  <si>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</si>
  <si>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</si>
  <si>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</si>
  <si>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</si>
  <si>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</si>
  <si>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</si>
  <si>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</si>
  <si>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</si>
  <si>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</si>
  <si>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</si>
  <si>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</si>
  <si>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</si>
  <si>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</si>
  <si>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</si>
  <si>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</si>
  <si>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</si>
  <si>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</si>
  <si>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</si>
  <si>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</si>
  <si>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</si>
  <si>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</si>
  <si>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</si>
  <si>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</si>
  <si>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</si>
  <si>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</si>
  <si>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</si>
  <si>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</si>
  <si>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</si>
  <si>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</si>
  <si>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</si>
  <si>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</si>
  <si>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</si>
  <si>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</si>
  <si>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</si>
  <si>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</si>
  <si>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</si>
  <si>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</si>
  <si>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</si>
  <si>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</si>
  <si>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</si>
  <si>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</si>
  <si>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</si>
  <si>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</si>
  <si>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</si>
  <si>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</si>
  <si>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</si>
  <si>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</si>
  <si>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</si>
  <si>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</si>
  <si>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</si>
  <si>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</si>
  <si>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</si>
  <si>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</si>
  <si>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</si>
  <si>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</si>
  <si>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</si>
  <si>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</si>
  <si>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</si>
  <si>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</si>
  <si>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</si>
  <si>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</si>
  <si>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</si>
  <si>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</si>
  <si>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</si>
  <si>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</si>
  <si>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</si>
  <si>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</si>
  <si>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</si>
  <si>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</si>
  <si>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</si>
  <si>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</si>
  <si>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</si>
  <si>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</si>
  <si>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</si>
  <si>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</si>
  <si>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</si>
  <si>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</si>
  <si>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</si>
  <si>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</si>
  <si>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</si>
  <si>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</si>
  <si>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</si>
  <si>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</si>
  <si>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</si>
  <si>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</si>
  <si>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</si>
  <si>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</si>
  <si>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</si>
  <si>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</si>
  <si>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</si>
  <si>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</si>
  <si>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</si>
  <si>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</si>
  <si>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</si>
  <si>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</si>
  <si>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</si>
  <si>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</si>
  <si>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</si>
  <si>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</si>
  <si>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</si>
  <si>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</si>
  <si>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</si>
  <si>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</si>
  <si>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</si>
  <si>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</si>
  <si>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</si>
  <si>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</si>
  <si>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</si>
  <si>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</si>
  <si>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</si>
  <si>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</si>
  <si>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</si>
  <si>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</si>
  <si>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</si>
  <si>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Period of Report (Dates)</t>
  </si>
  <si>
    <t>Selection Justification for the Winner</t>
  </si>
  <si>
    <t>Remaining Balance</t>
  </si>
  <si>
    <t>Payment to Date</t>
  </si>
  <si>
    <t>CONTRACT &amp; Procurement Method</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</si>
  <si>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</si>
  <si>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</si>
  <si>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</si>
  <si>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</si>
  <si>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</si>
  <si>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</si>
  <si>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</si>
  <si>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</si>
  <si>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</si>
  <si>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</si>
  <si>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</si>
  <si>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</si>
  <si>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</si>
  <si>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</si>
  <si>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</si>
  <si>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</si>
  <si>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</si>
  <si>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</si>
  <si>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</si>
  <si>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</si>
  <si>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</si>
  <si>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</si>
  <si>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Contract Value/Amount (USD) (*)</t>
  </si>
  <si>
    <t>Bid Amount (USD)(*)</t>
  </si>
  <si>
    <t>Winning Bid Amount (USD)(*)</t>
  </si>
  <si>
    <t>Social and Environmental: Moderate capacity for environmental and social management could negatively affect achievement of the PDO. The PIU has no earlier experience on environmental and social management under the Bank safeguards. However, other divisions in the SAyDS have been implementing safeguard policies.</t>
  </si>
  <si>
    <t>NO</t>
  </si>
  <si>
    <t>N</t>
  </si>
  <si>
    <t>MIE</t>
  </si>
  <si>
    <t>TF 015041 - INCREASING CLIMATE RESILIENCE AND ENHANCING
SUSTAINABLE LAND MANAGEMENT IN THE SOUTHWEST OF THE BUENOS AIRES PROVINCE</t>
  </si>
  <si>
    <t>Target for Project End (31/12/2018)</t>
  </si>
  <si>
    <t>YES</t>
  </si>
  <si>
    <t>Y</t>
  </si>
  <si>
    <t xml:space="preserve">Y </t>
  </si>
  <si>
    <t xml:space="preserve">1 per sector </t>
  </si>
  <si>
    <t xml:space="preserve">jetorena@ambiente.gob.ar </t>
  </si>
  <si>
    <t>Signature Date</t>
  </si>
  <si>
    <t>NS = Not specified</t>
  </si>
  <si>
    <t xml:space="preserve">Outcome </t>
  </si>
  <si>
    <t>Outcome</t>
  </si>
  <si>
    <t>Output</t>
  </si>
  <si>
    <t>MALE (number) (Number, Core Supplement)</t>
  </si>
  <si>
    <t>FEMALE (number) (Number, Core Supplement)</t>
  </si>
  <si>
    <t>MALE (percentage of the total males+females) (Percentage, Custom Breakdown)</t>
  </si>
  <si>
    <t>FEMALE (percentage of the total males+females) (Percentage, Custom Breakdown)</t>
  </si>
  <si>
    <t>NS</t>
  </si>
  <si>
    <t>Targeted clients- FEMALE (number) (Number, Core Supplement)</t>
  </si>
  <si>
    <t>FEMALE (percentage of total: male+female) (Percentage, Custom Breakdown)</t>
  </si>
  <si>
    <t>MALE (percentage of total: male+female) (Percentage, Custom Breakdown)</t>
  </si>
  <si>
    <t xml:space="preserve">FEMALE (number) (Number, Core Breakdown) </t>
  </si>
  <si>
    <t>MALES participating in cultural and socio-productive activities carried out in the Project zone jointly with the municipal governments (fairs, exhibitions, etc.) (Number, Custom Breakdown)</t>
  </si>
  <si>
    <t xml:space="preserve">FEMALE (Number, Core Breakdown) </t>
  </si>
  <si>
    <t xml:space="preserve">FEMALE (Percentage, Custom Breakdown)  </t>
  </si>
  <si>
    <t>Joaquin Etorena</t>
  </si>
  <si>
    <t>jetorena@ambiente.gob.ar</t>
  </si>
  <si>
    <t>dduverges@ambiente.gob.ar</t>
  </si>
  <si>
    <t xml:space="preserve"> </t>
  </si>
  <si>
    <t>Lowest price fulfilling technical  requirements</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</si>
  <si>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</si>
  <si>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</si>
  <si>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</si>
  <si>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</si>
  <si>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WORLD BANK</t>
  </si>
  <si>
    <t>Type of implementing entity</t>
  </si>
  <si>
    <t>Country</t>
  </si>
  <si>
    <t>Region</t>
  </si>
  <si>
    <t>Latin America and Caribbean</t>
  </si>
  <si>
    <t>Sector</t>
  </si>
  <si>
    <t>Agriculture</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</si>
  <si>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</si>
  <si>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</si>
  <si>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</si>
  <si>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</si>
  <si>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</si>
  <si>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</si>
  <si>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</si>
  <si>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</si>
  <si>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</si>
  <si>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</si>
  <si>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</si>
  <si>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</si>
  <si>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</si>
  <si>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</si>
  <si>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</si>
  <si>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</si>
  <si>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</si>
  <si>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</si>
  <si>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</si>
  <si>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</si>
  <si>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</si>
  <si>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</si>
  <si>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</si>
  <si>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</si>
  <si>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</si>
  <si>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</si>
  <si>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</si>
  <si>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</si>
  <si>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</si>
  <si>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</si>
  <si>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</si>
  <si>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</si>
  <si>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2: Monitoring and warning service</t>
  </si>
  <si>
    <t>Local</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</si>
  <si>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</si>
  <si>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</si>
  <si>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</si>
  <si>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</si>
  <si>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</si>
  <si>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</si>
  <si>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</si>
  <si>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</si>
  <si>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</si>
  <si>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</si>
  <si>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</si>
  <si>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</si>
  <si>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2: Low capacity</t>
  </si>
  <si>
    <t>3: Medium capacity</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</si>
  <si>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</si>
  <si>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</si>
  <si>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</si>
  <si>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</si>
  <si>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</si>
  <si>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</si>
  <si>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</si>
  <si>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</si>
  <si>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</si>
  <si>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</si>
  <si>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</si>
  <si>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</si>
  <si>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</si>
  <si>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</si>
  <si>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</si>
  <si>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</si>
  <si>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</si>
  <si>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</si>
  <si>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</si>
  <si>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</si>
  <si>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</si>
  <si>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</si>
  <si>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</si>
  <si>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</si>
  <si>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</si>
  <si>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</si>
  <si>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</si>
  <si>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</si>
  <si>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</si>
  <si>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</si>
  <si>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</si>
  <si>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</si>
  <si>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</si>
  <si>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</si>
  <si>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</si>
  <si>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</si>
  <si>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</si>
  <si>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</si>
  <si>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</si>
  <si>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</si>
  <si>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</si>
  <si>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</si>
  <si>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</si>
  <si>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</si>
  <si>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</si>
  <si>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</si>
  <si>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</si>
  <si>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</si>
  <si>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</si>
  <si>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</si>
  <si>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</si>
  <si>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</si>
  <si>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</si>
  <si>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Public policy</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</si>
  <si>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</si>
  <si>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</si>
  <si>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</si>
  <si>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</si>
  <si>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</si>
  <si>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</si>
  <si>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</si>
  <si>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</si>
  <si>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</si>
  <si>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</si>
  <si>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</si>
  <si>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</si>
  <si>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</si>
  <si>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</si>
  <si>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</si>
  <si>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</si>
  <si>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</si>
  <si>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</si>
  <si>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</si>
  <si>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</si>
  <si>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</si>
  <si>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</si>
  <si>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</si>
  <si>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</si>
  <si>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</si>
  <si>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</si>
  <si>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</si>
  <si>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</si>
  <si>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</si>
  <si>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</si>
  <si>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</si>
  <si>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</si>
  <si>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</si>
  <si>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</si>
  <si>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</si>
  <si>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</si>
  <si>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</si>
  <si>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</si>
  <si>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</si>
  <si>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</si>
  <si>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</si>
  <si>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</si>
  <si>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</si>
  <si>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</si>
  <si>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</si>
  <si>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</si>
  <si>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</si>
  <si>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</si>
  <si>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</si>
  <si>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</si>
  <si>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</si>
  <si>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</si>
  <si>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</si>
  <si>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</si>
  <si>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</si>
  <si>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</si>
  <si>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</si>
  <si>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</si>
  <si>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</si>
  <si>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</si>
  <si>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</si>
  <si>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</si>
  <si>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</si>
  <si>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</si>
  <si>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</si>
  <si>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</si>
  <si>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</si>
  <si>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</si>
  <si>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</si>
  <si>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</si>
  <si>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</si>
  <si>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</si>
  <si>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</si>
  <si>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</si>
  <si>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</si>
  <si>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</si>
  <si>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</si>
  <si>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</si>
  <si>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</si>
  <si>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</si>
  <si>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</si>
  <si>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</si>
  <si>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</si>
  <si>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</si>
  <si>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</si>
  <si>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</si>
  <si>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</si>
  <si>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</si>
  <si>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</si>
  <si>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</si>
  <si>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</si>
  <si>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</si>
  <si>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</si>
  <si>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</si>
  <si>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</si>
  <si>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</si>
  <si>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</si>
  <si>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</si>
  <si>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</si>
  <si>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</si>
  <si>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</si>
  <si>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4: Mostly responsive (Most defined elements)</t>
  </si>
  <si>
    <t>4: Mostly Improved</t>
  </si>
  <si>
    <t>Gov Buildings</t>
  </si>
  <si>
    <t>RIE</t>
  </si>
  <si>
    <t>3 -relevant information is generated and disseminated to all identified stakeholders on timely basis</t>
  </si>
  <si>
    <t>3: Info transferred on time</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</si>
  <si>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</si>
  <si>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</si>
  <si>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</si>
  <si>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</si>
  <si>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</si>
  <si>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</si>
  <si>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</si>
  <si>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</si>
  <si>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</si>
  <si>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</si>
  <si>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</si>
  <si>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</si>
  <si>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</si>
  <si>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</si>
  <si>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</si>
  <si>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</si>
  <si>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</si>
  <si>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</si>
  <si>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</si>
  <si>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</si>
  <si>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</si>
  <si>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</si>
  <si>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</si>
  <si>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</si>
  <si>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</si>
  <si>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</si>
  <si>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</si>
  <si>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</si>
  <si>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</si>
  <si>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</si>
  <si>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</si>
  <si>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</si>
  <si>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</si>
  <si>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</si>
  <si>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</si>
  <si>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</si>
  <si>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</si>
  <si>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</si>
  <si>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</si>
  <si>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</si>
  <si>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</si>
  <si>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</si>
  <si>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</si>
  <si>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</si>
  <si>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</si>
  <si>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</si>
  <si>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</si>
  <si>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</si>
  <si>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</si>
  <si>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</si>
  <si>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</si>
  <si>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</si>
  <si>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</si>
  <si>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</si>
  <si>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</si>
  <si>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</si>
  <si>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</si>
  <si>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</si>
  <si>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</si>
  <si>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</si>
  <si>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</si>
  <si>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</si>
  <si>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</si>
  <si>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</si>
  <si>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</si>
  <si>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</si>
  <si>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</si>
  <si>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</si>
  <si>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</si>
  <si>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</si>
  <si>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</si>
  <si>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</si>
  <si>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</si>
  <si>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</si>
  <si>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</si>
  <si>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</si>
  <si>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</si>
  <si>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</si>
  <si>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</si>
  <si>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</si>
  <si>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</si>
  <si>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</si>
  <si>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</si>
  <si>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</si>
  <si>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</si>
  <si>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</si>
  <si>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</si>
  <si>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</si>
  <si>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</si>
  <si>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</si>
  <si>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</si>
  <si>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</si>
  <si>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</si>
  <si>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</si>
  <si>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</si>
  <si>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</si>
  <si>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</si>
  <si>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</si>
  <si>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</si>
  <si>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</si>
  <si>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</si>
  <si>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</si>
  <si>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</si>
  <si>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</si>
  <si>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</si>
  <si>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</si>
  <si>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</si>
  <si>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</si>
  <si>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</si>
  <si>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</si>
  <si>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</si>
  <si>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</si>
  <si>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</si>
  <si>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</si>
  <si>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</si>
  <si>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</si>
  <si>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</si>
  <si>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</si>
  <si>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</si>
  <si>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</si>
  <si>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</si>
  <si>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</si>
  <si>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</si>
  <si>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</si>
  <si>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</si>
  <si>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</si>
  <si>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</si>
  <si>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</si>
  <si>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</si>
  <si>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</si>
  <si>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</si>
  <si>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</si>
  <si>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</si>
  <si>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</si>
  <si>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</si>
  <si>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</si>
  <si>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</si>
  <si>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</si>
  <si>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</si>
  <si>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</si>
  <si>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Exchange rate: US Dolar, seller, Banco Nación Divisas, at date of contract signature</t>
  </si>
  <si>
    <t>Agro Luro SRL</t>
  </si>
  <si>
    <t>El Fortín</t>
  </si>
  <si>
    <t>Instrumentalia</t>
  </si>
  <si>
    <t>41 IDENTIFIED</t>
  </si>
  <si>
    <t>13 IMPLEMENTED</t>
  </si>
  <si>
    <t>What implementation issues/lessons, either positive or negative, affected the progress?</t>
  </si>
  <si>
    <t>ARG/MIE/Rural/2011/1 - P125804</t>
  </si>
  <si>
    <t>The World Bank</t>
  </si>
  <si>
    <t>tbernardini@worldbank.org</t>
  </si>
  <si>
    <t xml:space="preserve">tbernardini@worldbank.org </t>
  </si>
  <si>
    <t>June, 2015 (Inception Workshop)</t>
  </si>
  <si>
    <t>Consultants' services</t>
  </si>
  <si>
    <t>Non-consulting services and works</t>
  </si>
  <si>
    <t>Goods</t>
  </si>
  <si>
    <t>Governance: Policy/political priorities across administrative levels (national, provincial, and municipal) could differ and/or change during Project implementation. Similarly, due to lack of synchronicity between political cycles and dynamics of ecosystem recovery, political counterparts may not prioritize Project-related cooperation.</t>
  </si>
  <si>
    <t xml:space="preserve">Design: Changing climate conditions could affect the success of adaptation measures to be piloted during Project implementation; climate change may take a different form than anticipated (more or less severe and different in specific aspects such as impact on rainfall totals, regularity, intensity, etc., or to occur slowlier than anticipated).
The chosen adaptive practices may prove less effective than anticipated in reducing impacts of climate variability and change to farmers; farmers might not wish to adopt the chosen adaptive practices due to lack of inputs, financing, or TA.
</t>
  </si>
  <si>
    <t>MS</t>
  </si>
  <si>
    <t>Ensure compliance with the Project Legal Agreements</t>
  </si>
  <si>
    <t>Increase the development impact of the Project through improved results</t>
  </si>
  <si>
    <t>Increase the development impact of the Project through increased institutional development of the Executing Agency</t>
  </si>
  <si>
    <t xml:space="preserve">To increase EA's capacity for Project management under international standards. </t>
  </si>
  <si>
    <t>To achieve the Project development objectives in conformity with the project’s Legal Agreements.</t>
  </si>
  <si>
    <t>To address implementation issues efficiently and timely, and resolve problems quickly. ENSURE A SMOOTH EXECUTION OF RESOURCES AND MANAGE THE RISKS SO THEY DO NOT HAMPER THE PROJECT EXECUTION, NEITHER DAMAGE THE BANK NOR THE EA's REPUTATION</t>
  </si>
  <si>
    <t>Increase the development impact of the Project through eficient execution and risk management</t>
  </si>
  <si>
    <t>To bring added value to the EA, providing managerial and technical assistance on aspects that could lead to improved results at the project level. ACHIEVE THE EXPECTED RESULTS OR TIMELY ADJUST EXPECTATIONS TO WHAT IS AMBITIOUS, BUT STILL ACHIEVABLE.</t>
  </si>
  <si>
    <t>Tuuli Bernardini</t>
  </si>
  <si>
    <t>The progress on key milestones has been rated MS-S basically because the managerial and technical support provided by the IE has resulted in better Project execution and partial achievement of the result, in most cases in line with the targets expected for Project year 2. The general trend toward the achievement of planned outcomes is possitive, although they might fall short due the initial delays to start Project execution. The  main risks identified have been, to a certain degree, mitigated so they have not impacted severely the Project execution, which improvement is also reflected in the increase of the disbursement of the grant proceeds. No major breaches to the legal agreements have occurred so far. When it comes to the risks that have affected progress, thel limited cooperation between the Provincial and National environmental agencies might have prevented a faster achievement of the results, and what is more, might hamper sustainability of results. However, a series of shorcomings have been identified in the implementation of some planned activities (such as the public policies observatory and the trainings for teachers), and some aspects of the original project design have shown not being that relevant now (e.g. some of the results targets have proven over ambitious, and some progress indicators resulted too complex), so after the mid-term evaluarion some adjustments might be proposed and implemented in order to bring the project intervention strategies efficiently back on track towards the broader expected impacts.</t>
  </si>
  <si>
    <t xml:space="preserve">Coordinator Joaquin Etorena - Argentina's Ministry of Environment and Sustainable Development </t>
  </si>
  <si>
    <t xml:space="preserve">Stakeholder Risk: The number of involved stakeholders (national and provincial government agencies and municipal authorities, farmers and communities, scientific institutions, and NGOs) may make swift decisionmaking difficult and slow down project implementation. 
Incentives/direct benefits at community level might prove insufficient to convince people to adopt behavioral changes and new ways of cooperation in order to achieve longer-term objectives especially outside the key intervention zones.
</t>
  </si>
  <si>
    <t>Capacity: Financial Management and Procurement may prove challenging for the PIU and certain administrative processes may delay Project execution.</t>
  </si>
  <si>
    <t xml:space="preserve">Delivery, Monitoring and Sustainability: In case the overall Project results proved insufficient to create expected behavioral changes across different stakeholder groups, or the planned communication and dissemination efforts would not succeed, the Project may fail to promote expected replications and scale-up operations.    </t>
  </si>
  <si>
    <t>Comments</t>
  </si>
  <si>
    <t>List outputs planned and corresponding projected cost for the upcoming reporting period</t>
  </si>
  <si>
    <t>List output and corresponding amount spent for the current reporting period</t>
  </si>
  <si>
    <t>Please provide information for all contracts over $2,500 USD</t>
  </si>
  <si>
    <t>Please provide the number of  contracts under $2,500, signed during this reporting period:</t>
  </si>
  <si>
    <t>List all bids for each contract signed with date of open call and winning bid</t>
  </si>
  <si>
    <t xml:space="preserve">                                                                                                                        PROCUREMENT DATA</t>
  </si>
  <si>
    <t>PIU capacity and the overall Project governance structure/institutional arrangements and capacity</t>
  </si>
  <si>
    <t>The Project governance structure/institutional arrangements are functional and the capacity sufficient to achieve the expected results</t>
  </si>
  <si>
    <t>The overall implementation pace and results of the key indicators are on track</t>
  </si>
  <si>
    <t>Execution of the Project activities according to the operational framework presented to the AF and the Annual Operating Plan</t>
  </si>
  <si>
    <t>Progress on Project activities that pave the way for sustainability, replication and scale-up of key Project activities</t>
  </si>
  <si>
    <t>Progress achieved in implementing Component 4: Developing a Sustainability Strategy meets expectations at the current implementation stage</t>
  </si>
  <si>
    <t>01/07/2017 - 30/06/2018</t>
  </si>
  <si>
    <t>June, 2018</t>
  </si>
  <si>
    <t>Secretary Diego Moreno - Argentina's Ministry of Environment and Sustainable Development</t>
  </si>
  <si>
    <t>dmoreno@ambiente.gob.ar</t>
  </si>
  <si>
    <t>Financial information: cumulative from project start to June 30th, 2018</t>
  </si>
  <si>
    <r>
      <t>Estimated cumulative total disbursement as of</t>
    </r>
    <r>
      <rPr>
        <b/>
        <sz val="11"/>
        <color indexed="10"/>
        <rFont val="Times New Roman"/>
        <family val="1"/>
      </rPr>
      <t xml:space="preserve"> </t>
    </r>
    <r>
      <rPr>
        <b/>
        <sz val="11"/>
        <rFont val="Times New Roman"/>
        <family val="1"/>
      </rPr>
      <t>June 30, 2018</t>
    </r>
  </si>
  <si>
    <t xml:space="preserve">Paula Ramos </t>
  </si>
  <si>
    <t>Pablo Sívori 2017</t>
  </si>
  <si>
    <t>Ezequiel Gaspes 2018</t>
  </si>
  <si>
    <t>Juan Corvalán 2018</t>
  </si>
  <si>
    <t>Ricardo Rotsztein 2018</t>
  </si>
  <si>
    <t>Anastasia Luciano 2018</t>
  </si>
  <si>
    <t>Pablo Sívori 2018</t>
  </si>
  <si>
    <t>Martin Testani 2018</t>
  </si>
  <si>
    <t>Andres Buono 2018</t>
  </si>
  <si>
    <t>Paula Ramos 2018</t>
  </si>
  <si>
    <t>Crearte Publicación de Avisos (20, 24 y 25 de septiembre)</t>
  </si>
  <si>
    <t>Berardi Publicación octubre 2017</t>
  </si>
  <si>
    <t>Abelardo Cuffia</t>
  </si>
  <si>
    <t>Metalbert SRL</t>
  </si>
  <si>
    <t>María José Ibarrola</t>
  </si>
  <si>
    <t>Corvial S.A</t>
  </si>
  <si>
    <t>Ferrimac S.A</t>
  </si>
  <si>
    <t>Top West S.A</t>
  </si>
  <si>
    <t>Igarreta SACI</t>
  </si>
  <si>
    <t>IVECAM</t>
  </si>
  <si>
    <t>La Emancipación Coop.</t>
  </si>
  <si>
    <t>Agropecuaria Agromax</t>
  </si>
  <si>
    <t>Navarro S.A</t>
  </si>
  <si>
    <t>Motortrac SRL</t>
  </si>
  <si>
    <t>Cosechar S.A</t>
  </si>
  <si>
    <t>TVL S.A</t>
  </si>
  <si>
    <t>COMMIT IT</t>
  </si>
  <si>
    <t>Vivero Spinelli</t>
  </si>
  <si>
    <t>El Galpón</t>
  </si>
  <si>
    <t>Agro Luro</t>
  </si>
  <si>
    <t>Eule Graphics</t>
  </si>
  <si>
    <t>Talleres Trama</t>
  </si>
  <si>
    <t>Arsa Gráfica</t>
  </si>
  <si>
    <t>Seedmech Latinoamérica</t>
  </si>
  <si>
    <t>Dastec</t>
  </si>
  <si>
    <t>Tracnova</t>
  </si>
  <si>
    <t>American Consulting</t>
  </si>
  <si>
    <t>Mercobras</t>
  </si>
  <si>
    <t>Semillas Argentinas</t>
  </si>
  <si>
    <t>Peman Semillas</t>
  </si>
  <si>
    <t>Itaí Minuchín</t>
  </si>
  <si>
    <t>El Galpon</t>
  </si>
  <si>
    <t>Agua Piscinas</t>
  </si>
  <si>
    <t>Bertotto Boglione</t>
  </si>
  <si>
    <t>Progress since inception (30/06/2018)</t>
  </si>
  <si>
    <t xml:space="preserve">Goods </t>
  </si>
  <si>
    <t>COMPONENT 4 - Development a Sustainability Strategy</t>
  </si>
  <si>
    <t>COMPONENT 3 - Applying Participatory Approach to Knowledge Management and local capacity - development for adaptation to climate change</t>
  </si>
  <si>
    <t>COMPONENT 2 -  Implementing Adaptation Measures in Productive Agroecosystems</t>
  </si>
  <si>
    <t>COMPONENT 1 - Reducing Institutional and Community-level Vulnerability</t>
  </si>
  <si>
    <t>April, 2017 (Actual)</t>
  </si>
  <si>
    <t>6/30/2019 (Original)</t>
  </si>
  <si>
    <t>Brochure of the Project (Description)/ Brochure on Resilience and Sustainable Land Management for the intervention area/ Multi-proposal poster for teaching at local schools and capacity building for local agents, opinion leaders and farmers, chapter in the publication "Economics of Land Degradation and Improvement – A Global Assessment for Sustainable Development" edited by the Economics of Land Degradation Initiative of the UNCCD, available at http://link.springer.com/book/10.1007/978-3-319-19168-3. Stories in the Adaptation Fund website, available at https://www.adaptation-fund.org/world-bank-adapting-climate-variability-transition-zone-pampa-patagonia-argentina/; https://www.adaptation-fund.org/argentina-gabriel-demarchi/; https://www.adaptation-fund.org/argentina-roberto-miller/; and https://www.adaptation-fund.org/argentina-mateo-perez-anses-justo/. Videos published by the World Bank, available at https://videos.tube/video/2927hNZK3Vo/forestacin-sudoeste-de-la-provincia-de-buenos-aires; https://www.youtube.com/watch?reload=9&amp;v=26fz-EIpNEc; and https://www.youtube.com/watch?v=qWm-xchMNFU; and more than 242 media articles. Further, the Project features at the National Observatory of Land and Desertification http://www.desertificacion.gob.ar/wp-content/uploads/2018/01/Centro-BA.Cdoba.CABA/Centro-BA-Patagones-Ganader%C3%ADa%20sustentable%20en%20el%20Partido%20de%20Patagones-16.pdf.</t>
  </si>
  <si>
    <t>https://www.argentina.gob.ar/ambiente/tierra/bosques-suelos/manejo-sustentable-suelo/sudoesteba http://projects.worldbank.org/P125804/adaptation-fund-increasing-climate-resilience-enhancing-sustainable-land-management-southwest-buenos-aires-province?lang=en&amp;tab=overview</t>
  </si>
  <si>
    <t>National Director Dolores Duverges - Argentina's Ministry of Environment and Sustainable Development</t>
  </si>
  <si>
    <t>Environmental Specialist, Task Team Leader Tuuli Bernardini - The World Bank</t>
  </si>
  <si>
    <t>1.1.1.1 Information and early-warning system for droughts, land degradation and desertification control</t>
  </si>
  <si>
    <t>1.1.1.2 Regional Consultative Observatory of Public Policies on Climate Change and Desertification to mainstream climate change adaptation</t>
  </si>
  <si>
    <t>1.1.1.3 Institutional capacity building program directed at local public officers</t>
  </si>
  <si>
    <t xml:space="preserve">1.2.1.1 Training program on climate change and different adaptation options for disseminators </t>
  </si>
  <si>
    <t xml:space="preserve">1.2.1.2 Training program for rural school teachers to mainstream environmental factors, climate change and approaches to climate resilience into the curriculum </t>
  </si>
  <si>
    <t>1.2.1.3 A gender-sensitive program to empower farmers and their families and strengthen their social role for sustainable development</t>
  </si>
  <si>
    <t>Project (executing) Unit (PIU)</t>
  </si>
  <si>
    <t>2.1.1.1 Water Resources Management: Installation of microsystems for irrigation and rainwater harvesting</t>
  </si>
  <si>
    <t>2.1.1.2 Crop Management: Implementation of crop rotation systems, diversification, time alteration of sowing, and organic agriculture in demonstration sites</t>
  </si>
  <si>
    <t>2.1.1.3 Livestock and Pasture Management: Implementation of adaptation measures such as forage banks, silvopastorile systems, rangeland recovery and sustainable plot management</t>
  </si>
  <si>
    <t>2.1.1.4 Participatory development of Good Agricultural Practices (GAPs) aimed at enhancing management plans for production and adoption of a voluntary code of climate resilient GAP. Based on results of further stakeholder consultations, identification of alternative livelihood options and ways to facilitate their adoption</t>
  </si>
  <si>
    <t xml:space="preserve">3.1.1.1 Combined consultation, coordination, training, and knowledge sharing at the local level in the three counties of direct Project intervention to develop and validate intervention proposals and work plans </t>
  </si>
  <si>
    <t>3.1.1.2 Capacity building for indicator development and measurement plans, systems of continuous improvement, training for local application groups, and mutual knowledge sharing in terms of the proposed activities between and beyond the counties</t>
  </si>
  <si>
    <t>3.1.1.3 Participatory development of progress information through development of periodic reports to make information available to all stakeholders</t>
  </si>
  <si>
    <t>3.1.1.4 Training and knowledge management with stakeholders through joint demonstrative field visits</t>
  </si>
  <si>
    <t xml:space="preserve">4.1.1.1 A representative Working Committee for the Project’s intervention area comprised by the regional Observatory with institutional capacity to maintain the IEWS and committed to provide information to the national and provincial </t>
  </si>
  <si>
    <t>4.1.1.2 A compilation and publication of standard-formatted set of evaluation and tracking tools (specific reports on key issues)</t>
  </si>
  <si>
    <t>4.1.1.3 A compilation and review of domestic and international sources of finance to secure continuity of the key Project activities</t>
  </si>
  <si>
    <t>4.1.1.4 Knowledge sharing on progress evaluation with involved stakeholders and publication and dissemination of lessons learned</t>
  </si>
  <si>
    <t xml:space="preserve">4.1.1.5 Implementation of a program for dissemination and exchange of experiences from the local to the international </t>
  </si>
  <si>
    <t>Did not meet technical evaluation</t>
  </si>
  <si>
    <t xml:space="preserve">This risk has been addressed through enhanced inter and intra-institutional articulation. During the current reporting period, all the PIU staff has contributed to fiduciary management and the PIU has counted with fiduciary support from other areas of the MAyDS. New restrictions to contracting at the national level urge the PIU to develop strategies to surpass this situation, in consultation with and support by the World Bank. </t>
  </si>
  <si>
    <t>This risk was rated Moderate and continues the same.</t>
  </si>
  <si>
    <t xml:space="preserve">The climate variability factor dominated by the El Niño Southern Oscillation (ENSO) caused a humid cycle in the Project area during the period 2015-2017 and weakened key beneficiaries' and stakeholders' perception of risk and vulnerability that originally made them receptive to the Project proposal. </t>
  </si>
  <si>
    <t xml:space="preserve">Policies - Changes in the National Government at the end of 2015 resulted in the elimination of export taxes on wheat, making wheat production more attractive to farmers than it was at the time of the Project preparation. Productive alternatives to traditional wheat production promoted by the Project to prevent further soil erosion and increasing vulnerability to climate variability may lose attraction to farmers. </t>
  </si>
  <si>
    <t>Continued and worsening budget cuts within the key local counterparts, such as the Universities and the National Institute for Agricultural Technology (INTA), are causing unexpected needs that affect the local counterparts' structural ability to deliver agreed upon Project activities, including lack of vehicles, fuel for machines, and salaries for technicians and other personnel.</t>
  </si>
  <si>
    <t xml:space="preserve">Institutional changes in the Provincial Agency for Sustainable DevelopmentEnvironmental Agency (OPDS) and Ministry of Agroindustry may impose limitations to future replication and scale-up in particuar as their overall involvement in Project activities has remained limited. </t>
  </si>
  <si>
    <t xml:space="preserve">This indicator aligns to the PDO outcome (ii) on increased adaptive capacity of key local institutions. The main part of the funding that has allowed the above results came from Component 2. Component 1 that includes the IEWS has also contributed significantly to these results. Overall, taken the high level of these results that demonstrate changes at institutional level, all Project expenditure can be claimed to have contributed to reaching them.
Please see the description of the eight reported institutions under the Rating section. The work remaining to achieve the targeted result of 10 institutions is also well on the way, taken the National Southern University (UNS), the fourth institution that contributes to the IEWS was expected to sign the IEWS Agreement within short; the signature took place in October after the current reporting period. The tenth expected inclusion in these institutional results is CORFO, the Development Corporation of the Colorado River in Bonaerense Valley that runs a mayor irrigation system on which some of the vegetable producers/SISs depend. With support by the Project, CORFO is working to establish a new program to support financing of water efficiency measures by its members. </t>
  </si>
  <si>
    <t xml:space="preserve">The indicator aligns to the PDO outcome (i) on contribution to reduction of climate and man-made vulnerability of the agroecosystems in the Southwest of the Buenos Aires Province. The main funding that has allowed the above results came from Component 2, yet expenditures under Component 3 on implementing the participatory approach and knowledge management and capacity building activities have naturally contributed to the same. As the Project advances to its final stretch, contributions by Component 4 on Development of a Sustainability Strategy increase in importance.
Please see the description of the reported index value of 13 bases on visual observations under the Rating section. A control study on the baseline results of the selected variables in the 3 Geographical Intervention Areas (GIAs) will be conducted in each SIS by the end of 2018. </t>
  </si>
  <si>
    <t>The indicator aligns to all the PDO outcomes at some level as farmers that adopt improved agricultural technology contribute to all of them. Directly, it aligns to the PDO outcomes (iii) on increased adaptive capacity of key local actors and (iv) on piloted climate resilient and sustainable land management practices. The funding that has allowed the development of the IEWS come from Sub-Component 1.1.
This simple Yes/No indicator reflects successful results of first-of-its-kind and rather complex interinstitutional collaboration between four (4) institutions both at national and local level convened and coordinated by the PIU/MAyDS as described in further detail under the Rating section. Said collaboration remains work in constant progress and strengthening and has started to serve as an example for potential replication/scale-up in other regions.</t>
  </si>
  <si>
    <t xml:space="preserve">49 female producers receive the IEWS reports by email. </t>
  </si>
  <si>
    <t xml:space="preserve">162 male producers receive the IEWS reports by email. Based on the usage metrics of the INTA web site, the IEWS received 336 individual visits, but the same cannot be divided between male and female users. </t>
  </si>
  <si>
    <t>7 of the 8 trained public employees are male.</t>
  </si>
  <si>
    <t>1 of the 8 trained public employees is female.</t>
  </si>
  <si>
    <t>The result reflects 8 trained public employees. The % is measured of the total of the relevant public employees in the Municipalities of Puan, Villarino and Patagones where the project works directly, as defined by MAyDS following the organic municipal structures in place since December 2015. The applicable total of 12 employees corresponds to the 3 Mayors and 3 Secretaries of Production, the Head of the Municipal Tree Nursery in Puan and in Villarino, the Production Assistant and Director of Environment in Villarino, and Director and Assistant of Production in Patagones. In June 2018, 9 of them are men and 3 women. No gender target has been set for this indicator, but the result is monitored by gender. The current gender result is that 8% of the trained officials are female.</t>
  </si>
  <si>
    <t>A prototype Information and Early Warning System on climate change and desertification (IEWS) has been developed jointly with national and local research and extension institutions (INTA / UNS / CERZOS / SMN) to generate and disseminate relevant Project-related information on threats and hazards to producers and other stakeholders on a timely basis. During the reporting period, the IEWS generated and disseminated four new quarterly reports in Sep 2017; Dec 2017; March 2018; and June 2018, including agro-meteorological information, agriculture production forecasts and risk related information on fires and wind erosion. The presentation of the reports has remained subject to improvement report by report, as well as their dissemination channels that include rural radios, local institutions, relevant public offices and websites, and social media (e.g. WhatsApp groups). Further, the institutional arrangements were consolidated to sustain the IEWS beyond the Project closure as the legal IEWS Agreement was signed by 3 of the 4 responsible institutions. Related collaboration arrangements have also been broadened to include further agencies, e.g. CONAE, the national space agency.</t>
  </si>
  <si>
    <t>As reported in the last PPRT, at the mid-term review (MTR) the PIU suggested and the Bank agreed that, in this context, "agricultural services" refers to the provision of the quarterly IEWS reports. Further, it was agreed that "percentage of targeted clients" refers to the percentage of the 408 farmers who participate in the 11 SISs and the municipal sustainable forage production and reforestation plans established with project support. The reception of the reports has been positive by local producers, agricultural technical advisers, and technicians from local and national institutions. An initial survey to determine the degree of satisfaction among the IEWS users was piloted finally in August-September 2018 amongst involved producers and key actors, whereby 80% of respondents said having considered recommendations included in IEWS reports. Of the participating farmers, 80% (326) are estimated to be male, and 20% (82) female. The satisfaction target was set at 50% (163 and 41, respectively).</t>
  </si>
  <si>
    <t>At the MTR, the indicator was discussed in detail and it was concluded and reported to the AF that it is not meaningful for the Project and should thus be revised or dropped. Per the Bank Project Appraisal Document (PAD), the population targeted by this indicator refers to the 80,000 inhabitants of the directly targeted Municipalities of Puan, Villarino and Patagones. However, most of the inhabitants live in urban areas, while the Project mainly targets rural farmers working on vulnerable agroecosystems. The 408 farmers that work directly on the Project pilots under Component 2 don’t compose a statistically representative fraction of the total population.</t>
  </si>
  <si>
    <t>The result reflects the cumulative training days delivered on various Project-related topics by the PIU or in close collaboration/with financial support by the Project e.g. on participatory project planning, incorporation of climate considerations in productive activities and early-warning systems.</t>
  </si>
  <si>
    <t>Per PAD, the indicator does not have a specific gender target, but training was to be monitored by gender. Full information on the number and gender of the accumulated participants is not available. The total of female participants since July 2016 is 252.</t>
  </si>
  <si>
    <r>
      <t>The four educative institutions that collaborate with the Project are the UNS, Agrarian School N°1 Carlos Spegazzini, Agrarian School of Patagones, and Agricultural School of Hilario Ascasubi. Further, the General Directorate of Schools, District of Southwest of the Ministry of Education of the Province of Buenos Aires facilitates the Project’s provision of educative material to schools within the targeted Municipalities. The Project has produced useful and popular pedagogical material used across schools and other public institutions in the area, including elaboration and dissemination of a visual poster on climate change and SLM in favor of greater climate resilience. The Project has also organized/supported events like a yearly drawing competition in local schools on Project-related topics. During the reporting period in 2017, the topic of the competition was “My Footprint on the Ground 2017. Tree Our Refuge” (</t>
    </r>
    <r>
      <rPr>
        <i/>
        <sz val="11"/>
        <color theme="1"/>
        <rFont val="Calibri"/>
        <family val="2"/>
        <scheme val="minor"/>
      </rPr>
      <t>Mi Huella en el Suelo 2017. El Árbol Nuestro Refugio</t>
    </r>
    <r>
      <rPr>
        <sz val="11"/>
        <color theme="1"/>
        <rFont val="Calibri"/>
        <family val="2"/>
        <scheme val="minor"/>
      </rPr>
      <t xml:space="preserve">), and the Project produced related T-shirts and cloth bags. Despite these popular activities, as the indicator requires that the reported training institutes would </t>
    </r>
    <r>
      <rPr>
        <i/>
        <sz val="11"/>
        <color theme="1"/>
        <rFont val="Calibri"/>
        <family val="2"/>
        <scheme val="minor"/>
      </rPr>
      <t xml:space="preserve">offer </t>
    </r>
    <r>
      <rPr>
        <sz val="11"/>
        <color theme="1"/>
        <rFont val="Calibri"/>
        <family val="2"/>
        <scheme val="minor"/>
      </rPr>
      <t>related training, the final target of 10 institutes (still more specific “teacher training institutions within the SWBA”), is not going to be achieved. During the MTR and as reported to the AF, the PIU/MAyDS suggested and the Bank agreed to revise/remove this indicator to focus Project implementation on more strategic work fronts. Collaboration with local schools has in every case continued through specific awareness-raising events.</t>
    </r>
  </si>
  <si>
    <t xml:space="preserve">The 3 new activities carried out during the reporting period refer to the Project participation in Expo Villa Iris in Puan and National Garlic Festival and “My Footprint on the Ground” competition in Villarino. </t>
  </si>
  <si>
    <t>The cumulative number of participating women corresponds to the seven (7) events where the Project participated between July 2016 and June 2018; sex-aggregation of the people that visited the Project booth during the earlier public events with loads of people was not conducted/registered.</t>
  </si>
  <si>
    <t>The cumulative number of participating men corresponds to the seven (7) events where the Project participated between July 2016 and June 2018; sex-aggregation of the people that visited the Project booth during the earlier public events with loads of people was not conducted/registered.</t>
  </si>
  <si>
    <t>408 producers participate in the implementation of the SISs and the municipal sustainable forage production and reforestation plans. Each producer represents an average family of 4 persons.                                                                                                                                                                                                                                   "Improved agricultural technology adoption" is understood in terms of the "adoption" involving a process that comprises four stages:
1) Commitment: verified through the application letter of each ISI.
2) Implementation: verified in the field by means of physical investments, associated with the Project activities.
3) Management and evaluation: verified through interviews with producers and field visit.
4) Adoption: verified through interviews with producers and field visit.
Within the scope of the Project implementation period, it needs to be noted that that monitoring the number of people who reach the referred stages will only be feasible in terms of the two first stages of the process. There will be a chance to see a trend toward potential adoption of the promoted technologies through verification related with the implementation and management stages, yet the remaining implementation period will be too short to verify reaching of the final adoption stage.</t>
  </si>
  <si>
    <t>408 producers participate in the implementation of the SISs and the municipal sustainable forage production and reforestation plans. 39 of them are women, yet each producer family is considered to represent one woman.</t>
  </si>
  <si>
    <t xml:space="preserve">The list of the implemented technologies: 1) Loosening of topsoil and deepening of soil profile by using paratill; 2) planting of perennial pastures to strengthen cattle raising; 3) inclusion of  annual legumes in cattle raising management; 4) drip irrigation; 5) planning and implementation of crop rotation; 6) biologic pest management by means of strip cropping; 7) soil mapping; 8) land management zoning and mapping; 9) intercropping of legumes and perennial pastures for fodder; 10) consociated intercropping; 11) production of substrates through composting; 12) breeding of native plants; and 13) simulation and evaluation of effects of drought. </t>
  </si>
  <si>
    <t xml:space="preserve">No changes have been made to the Project design beyond the several, yet not substantive adjustments presented in the last PPRT and the Project’s Report of the Mid-Term Evaluation / Review and subsequently agreed upon by the AF.  </t>
  </si>
  <si>
    <t>Gender considerations have remained transversal, yet in practice somewhat limited to the Project activities. Key institutions in the Project area present overall a good representation of women at the decision-making level. In case of the typical profile of the beneficiary farmers, however, the Project works mainly with elder male and often lone small-scale farmers whose families live in the villages nearby. The Project has focused on addressing this profile by generating motivation for change and fostering family-related activities through participation in fairs, etc. In terms of employment by women, the Project has continued successful support to the inter-institutional initiative to create green jobs in the Municipality of Villarino among marginal sectors of the local population through subsidized salaries. The members of the Cooperative Foresta that has been created in this context are mostly unemployed women and are also headed by a woman. The group has advanced remarkably in terms of consolidating, strengthening and diversifying its activities.</t>
  </si>
  <si>
    <t xml:space="preserve">During the current reporting period, on-the-ground implementation continued facing diverse challenges: 
1) Several procurement processes faced difficulties in securing sufficient number of qualified offers and thus compliance with the applicable World Bank policies and guidelines. These challenges have been addressed successfully through a pro-active and close communication between the PIU and Bank Procurement Specialists, the lesson learnt being that frequent and transparent contact on issues faced between the PIU and the IA and the PIU expressing of doubts as they arise pays off in terms of efficient and fruitful results for the Project; 
2) Due to the challenged macroeconomic situation in Argentina, the Government sanctioned various reforms to strongly reduce public expenditure, including centralizing PIU functions across the existing institutional structures within line Ministries and other public entities. The PIU/MAyDS needed to invest considerable time and attention to secure continuity of the PIU whose dissolvement at the final stage of the Project implementation has been considered too risky. The lesson learnt has been on the importance of engaged and tactful addressing of similar challenges within and across involved institutions: the PIU lead did not conform in waiting decisions from above, yet took proactive action to make sure the Project situation is known and understood by decisive parties and in time for beneficial results; 
3) Related with the above, practically all of the participating institutions at national, provincial and local level have faced serious budget cuts that have limited their resources and ability to mobilize to the Project area. These challenges have been addressed by careful tailoring of different activities to maximize benefits of inter-institutional collaboration and synergies to minimize costs and maximize results e.g. of each field visit. The lesson learnt is on the priceless importance of close collaboration where results weight more than formalities or institution-specific boundaries; and
4) Concretizing collaboration with OPDS, the Provincial Agency for Sustainable Development has continued with slow progress without clearly identified reason at least by the Bank. The lesson learnt is that similar bottlenecks would require more time and dedication to sit down with the parties, analyze the situation and identify solutions to proceed.   </t>
  </si>
  <si>
    <t xml:space="preserve">Project implementation in terms of results on-the-ground, disbursements, key indicator results, and dissemination advanced in satisfactory terms during the reporting period as presented under the sections on Rating and Project Indicators. On the contrary, the Project has faced continued administrative/operational delays at all levels from the national Government level, internally within the Bank and in terms of reaching agreements between the Bank and the Adaptation Fund. The Project restructuring based on the conclusions of the mid-term review in April 2017 is a prime and unfortunate example of these delays. The restructuring focused strongly on a need to revise several of the Project indicators as typical for Bank operations, yet revising indicators proved to be in direct conflict with revised operational rules by the AF Board in March 2017, which explicitly disapproved any change in indicators after the submissions of the first annual PPRT. The respective exchange covering legal aspects between the Bank and the AF took until May 2018 to get resolved. Meanwhile, the project assumed a practical approach and attitude focusing on advancing activities on-the-ground in the interest of concrete results for the beneficiary and participating actors than honing up the indicators for their measuring. Overall, the lesson learnt is that complying with three different sets of differing administrative and operational requirements (i.e. those of the national Government and across different institutions, the IA/World Bank and the AF) has been overwhelming for a small grant operation.      </t>
  </si>
  <si>
    <t>USD 319,774 by the Ministry of Environment and Sustainable Development (MAyDS)</t>
  </si>
  <si>
    <t>Counties of Patagones, Villarino and Puan - Buenos Aires Province, Argentina</t>
  </si>
  <si>
    <t>14-Dic-2012</t>
  </si>
  <si>
    <t xml:space="preserve">USD 2,307,890.48 have been documented to the WB.
As of June 28, 2018, a new disbursement of USD 442,931.97 was requested.
</t>
  </si>
  <si>
    <r>
      <t xml:space="preserve">Actual co-financing </t>
    </r>
    <r>
      <rPr>
        <b/>
        <sz val="11"/>
        <color indexed="8"/>
        <rFont val="Times New Roman"/>
        <family val="1"/>
      </rPr>
      <t>until June 30, 2018</t>
    </r>
    <r>
      <rPr>
        <sz val="11"/>
        <color indexed="8"/>
        <rFont val="Times New Roman"/>
        <family val="1"/>
      </rPr>
      <t xml:space="preserve"> includes in-kind, non-grant instruments and other types of co-financing for more than USD 1.4 million as follows: i) INTA staff time, transportation, use of laboratory and meteorological equipment, use of facilities, and conduction of studies and training; ii) UNS and CERZOS staff time, transportation, use of equipment and facilities, conduction of studies and use of the Naposta experimental field; iii) SMN staff time, use of meteorological equipment and servers, and conduction of studies; iv) municipal governments of Patagones, Villarino and Puan staff time, meeting and workshop arrangements, and running of plant nurseries; v) Spegazzini Agriculture School staff time and field work; vi) farmers' time and expenses, use of fields and agroforestry products; vii) Ministry of Social Development staff time and transportation; viii) Vialidad Nacional staff time and transportation; ix) OPDS staff time, transportation, training and meetings.</t>
    </r>
  </si>
  <si>
    <t>Only bidder, fulfilled technical requirements</t>
  </si>
  <si>
    <t>Wekume Agro Servicios SRL</t>
  </si>
  <si>
    <t>Considering that this Project fundamentally constructs on participatory planning procedures, the number of involved stakeholders has meant a great challenge for timely execution. Due to the participatory approach followed in the management of Project activities, quite close to Community-Driven Development strategies, actions must be discussed, planned and carried out with stakeholders that don't usually count with prior training on M&amp;E procedures, environmental and social safeguards or procurement regulations; neither introducing considerations on climate resilience in their productive activities. To deal with these challenges, the PIU implemented a system that pre-formatted the planning procedures, based on a site-specific template for planning the investments, including safeguards check-lists, indicators, planning schedules, and procurement guidelines. Besides of facilitating the dialogue with the beneficiaries and local counterparts, this system facilitates the progress assessment, exchange of experiences, continued evaluation and early implementation of corrective measures, as needed. It is worth mentioning that this procedure has also provided an important set of lessons learned that have been summarized by the PIU and shared with the stakeholders through workshops on Project Planning. The participatory process has contributed to local capacity development, which by itself is expected to constitute a lasting Project result (see Monitoring Arrangements in the Project Proposal/Assessment Documents). Nonetheless, it has implied a great effort in local capacity building through small workshops and missions to the field, sometimes challenging the intended execution schedules.</t>
  </si>
  <si>
    <t xml:space="preserve">This risk was rated as High at the PPP and is now lowered to Moderate as the generally successful implementation of the Project activities has already peaked its most critical phase. Beneficiaries and participants are overall committed, yet achieving longer-term objectives of course remains to be seen. </t>
  </si>
  <si>
    <t>This risk was initially rated Low and was upgraded to Moderate after the first year of Project implementation. It is now upgraded to High considering new contracting restrictions at the national level due to the June 2018 currency crisis and the following extremely tight macroeconomic situation, including the Government commitment to a zero deficit for 2019, related with the biggest loan package ever from the International Monetary Fund (IMF).</t>
  </si>
  <si>
    <t>This risk was originally rated Moderate and was increased to High in the last PPRT as the country had entered a new electoral period. The risk remains High due to the currency crisis that initiated in June 2018 and impacts the overall country and political situation.</t>
  </si>
  <si>
    <t xml:space="preserve">Humid environmental conditions prevailed during three (3) consecutive years since the Project started. A removal of a tax on wheat production was approved by the  Government in 2016, which affected political commitment to the overall long-term Project objectives. To counter this trend, activities for awareness-raising have been and are currently undertaken by the PIU jointly with the participating local governments, as well as giving a new focus to local policies aimed at rangeland-recovery and cattle-ranching support.  
During the reporting period, the PIU/MAyDS has been able to maintain a positive articulation with OPDS, the provincial Environmental Agency, which has participated in various field events and all the WB missions. 
The highest municipal authorities of the three (3) involved counties have continued active participation in Project activities, including implementation of plans on planting tree windbreaks on national, provincial and local routes and emergency forage production. </t>
  </si>
  <si>
    <t xml:space="preserve">This risk was originally assessed as Moderate, upgraded to High in the last PPRT and now remains the same. </t>
  </si>
  <si>
    <t>The climate variability factor dominated by the El Niño Southern Oscillation caused a humid cycle during the period 2015-2017, causing the perception of risk and vulnerability that made key beneficiaries and stakeholders receptive to the Project proposals to weaken. This meant that the identified risk materialized. During spring and summer 2017-2018, an arid period took place with scarce rainfall, and some farmers restarted to worry about the issue, but not to the extent reached with the climate extremes that took place 8 to 10 years ago.
A strategy to take advantage of the more humid conditions implied supporting local public policies such as forage emergency plans through the provision of seeds and other supplies to make cattle-rising (a more sustainable productive option for the Project area than the mainstream wheat production) more appealing to local farmers. 
The focus on participative Project planning has fortunately proved to be an adequate mean to mitigate the design risks. Stakeholders in the field have decided and planned the Project activities jointly with the PIU, so the actions implemented are based on strong stakeholder-ownership. Considering that the Project is being implemented on a typically change-reluctant territory, participatory planning has been fundamental to ensure acceptance and continuity of the proposed measures. This approach has implied a need for major investments in participatory planning workshops, mechanisms, field visits, etc. that all require time and sometimes delay expected implementation period of the field activities. 
Since December 2016, the IEWS has developed 7 Meteorological and Agricultural Outlook Reports on a quarterly basis, in which information on the six (6) previous months and a forecast for the next three (3) months is detailed and delivered to principally local stakeholders. This contributes to the critical awareness-rising amongst local farmers and stakeholders and prevention of the related risks.</t>
  </si>
  <si>
    <t>This risk was rated Low and continues the same.</t>
  </si>
  <si>
    <t xml:space="preserve">The PIU staff was trained with WB specialists on environmental and social management under the Bank safeguards as the Project implementation got started. This led to the development of a checklist to be completed by local partners of each Specific Intervention Site (SIS) and controlled by specialized staff of the PIU/MAyDS when consolidating the guidelines for management of the SISs. Additionally, the PIU has received support from other WB related Projects executed by the Ministry of Agroindustry to take advantage of their experience on implementing WB social and environmental safeguard policies. The Project's mid-term review mission and overall the field visits are used to review and discuss safeguards implementation.   </t>
  </si>
  <si>
    <t>The PIU focused Project work on coordinating with broader county-level policies linked to recovery of local ecosystems, such as the plans on emergency forage production and municipal urban and road-side afforestation, as well as provincial regulation on native forests. Said plans aim to widen the scale of the adaptation activities promoted by the Project, such as dune-fixation and wind-erosion control through afforestation. In line with this, awareness-raising and technical capacity building events have been undertaken jointly by the Project and local governments. Additionally, when designing Terms of Reference for studies on related issues, the Project emphasizes cost-benefit analysis as well as the concept of opportunity-costs of inaction in view of the forecasted climate variability and change, both being concepts that draw farmers' attention.</t>
  </si>
  <si>
    <t>As mentioned above, the PIU focused Project work on articulating with major existing county-level policies as the plans on emergency forage production to direct them more to ecosystem recovery, as well as on new policies like afforestation of road sides to widen the scale of the measures that increase climate resilience. Direct investments have been made to foster the plans on emergency forage production and to support development of nurseries for native tree species. Also, investments have been focused on practices that show visible results in short term, like those developed to recover soil structure and productivity, to motivate farmers to continue forage production. To accompany this work, the PIU/MAyDS collaborates with the local governments on related awareness-raising through Project's participation in the main community fairs in the Project area hosting stands and organizing capacity-building events.</t>
  </si>
  <si>
    <t xml:space="preserve">The PIU is giving maximum efforts and uses its potential for institutional networking to cope with the increasing budget challenges. Inter-institutional collaboration increases importance as resources grow scarcer, and the PIU emphasizes mutually beneficial collaboration to minimize costs and maximize benefits e.g. related with training events.    </t>
  </si>
  <si>
    <t>The PIU has developed direct and strong relationships with the participating local governments to contribute to overcome the referred lack of buy-in by the key provincial institutions. Since OPDS has not counted with any local office in the field or specialized staff in the region during the Project implementation period, the PIU has opted with strong direct links with the local governments. Additionally, high-level meetings between representatives of the MAyDS and OPDS have taken place to strengthen the involvement of the provincial authorities in strategic Project activities. At the national level, a new WB operation on integrated climate risk management with the Ministry of Agroindustry has provided new momentum to exchange and disseminate Project's experience and lessons learnt.</t>
  </si>
  <si>
    <t xml:space="preserve">Diverse risk mitigation measures have been employed during the reporting period as described above. E.g., strong involvement by the local authorities has been fostered to continue the momentum gained through their participation in the Climate Change Adaptation Training Program held in Montevideo in May 2016, after which they have continued motivated in strong involvement in several Project activities after their signature of an Agreement for the creation of the Network for Iberoamerican Sustainable Development and Resilient Local Governments. Moreover, first results of strategic policy instruments as the plans on forage production and afforestation in road sides are emerging and have consolidated local authorities' interest and involvement. 
Additionally, certain investments in the SISs, like the farm equipment paratill and provision of seeds have kept farmers and other local stakeholders interested and engaged. Investment-related results have been complemented with a stronger presence of the PIU and MAyDS in the Project intervention area and strategic focus on disseminating Project results.
Meetings with the WB Task Team have also continued frequent during the current reporting period to monitor progress, anticipate issues and find solutions to implementation bottlenecks, including fiduciary aspects. 
Further, innovative agreements involving additional federal organizations, such as the Ministry of Social Development, National Roads Agency and National Meteorological Service have been consolidated to increase sustainability of Project initiatives and ownership by the local governments.
Advancing with concrete action e.g. on the IEWS and afforestation before formalizing the necessary interinstitutional framework has proved to be a fruitful strategy to generate major involvement of key stakeholders.
</t>
  </si>
  <si>
    <t xml:space="preserve">The Project Development Objective (PDO) is to contribute to reducing climate and man-made vulnerability of the agro-ecosystems in the Southwest of the Buenos Aires Province (SWBA) by increasing the adaptive capacity of key local institutions and actors and piloting and disseminating climate resilient and sustainable land management practices. Participatory planning processes were used to identify and are used to pilot concrete adaptation measures focusing on water, crops and livestock management to promote climate resilience. The Project benefits farmers and families engaged in small and medium-sized agricultural-cattle production on dry lands within the direct and indirect intervention zones; the counties of Puan, Villarino and Patagones; and 9 further SWBA counties, respectively. Additionally, a wide range of current and potential partner organizations working on related aspects within the area and up to national level benefit from and contribute to a comprehensive set of capacity building and institutional strengthening measures. A continued inter-sectoral learning process, through which the Project evolves supported by cross-institutional work, aims at (1) creating an enabling political, social, and economic framework to facilitate adoption, sustainability, scale-up and further development of the piloted adaptation efforts; and (2) bolstering and fine-tuning the adaptation measures identified and chosen for implementation through institutional and community-level participation and capacity building. 
After a serious delay to get the Project initially effective and operational, since early 2016 the Project has shown steady progress and presents Satisfactory results on the ground. It benefits of a strong ownership both by the direct beneficiaries and the responsible agencies at the national and local level, and the targets of the PDO indicators are achieved or achievable by the original closing date on December 30, 2018. There is certain disconnect between progress against indicators and the level of disbursements, taken (i) 2/3 of the PDO indicators focus on non-material aspects as institutional commitment and inter-institutional collaboration e.g. on running the Information and Early-Warning System (IEWS), and (ii) lack of an intermediate results indicator that would reflect execution of the funds under Component 2 on concrete adaptation pilots that owns the bulk of the Project budget. By the end of June 2018, the disbursement rate reached 71%. On the downside, the Project has proved of high transaction cost as it needs to comply with three sets of differing reporting formats and operational procedures; those of the Government, the World Bank (WB), and the Adaptation Fund (AF). During the reporting period, the three parties agreed upon a Project closing date extension until September 30, 2018 to enable sufficient time for consolidation of physical results on the ground and systematizing and disseminating of the main Project results that have a great potential for replication and scale-up. </t>
  </si>
  <si>
    <t xml:space="preserve">After a serious delay to get the Project initially effective and operational, since early 2016 the Project has shown steady progress and presents Satisfactory results on the ground. It benefits of a strong ownership both by the direct beneficiaries and the responsible agencies at the national and local level, and the targets of the Project Development Objective (PDO) indicators are achievable by the original closing date. There has been certain disconnect between progress against indicators and the level of disbursements, taken (i) 2/3 of the PDO indicators focus on non-material aspects as institutional commitment and inter-institutional collaboration e.g. on running the Information and Early-Warning System (IEWS), and (ii) lack of an intermediate results indicator that would reflect execution of the funds under Component 2 on concrete adaptation pilots that owns the bulk of the Project budget. 
The Project’s mid-term review (MTR) in April 2017 confirmed the continued relevance of the PDO and the five embedded outcomes at the national, provincial and local level. In May 2018, the PDO rating was increased to “Satisfactory” as the PDO indicators reflect strong results and the PDO is deemed achievable even without extension of the Project closing date (please see below on the status of the main results). The implementation progress has been considered “Satisfactory” since the MTR due to Project investments’ advance in the 11 Specific Intervention Sites (SIS); strong institutional commitment with the key Project activities; steady advance with disbursements since 2017; and completion of the heaviest bulk of the procurement work. 
In early 2018, internal reorganization within the Ministry of Environment and Sustainable Development (MAyDS) moved the Project under the authority of the Secretary of Environmental Policy, Climate Change and Sustainable Development, causing a momentary halt in administrative aspects and a slow-down in disbursements. By mid-April most of the issues were resolved through dedicated efforts by the Project Implementation Unit (PIU) that benefits of highly motivated and proactive personnel. It continues with solid working relation with the targeted municipal actors and coordinates efficiently with other related national and provincial institutions and programs. In early May 2018, disbursements reached 71% and the Government of Argentina (GoA) confirmed it will request a closing date extension to be able to take full advantage of the grant and further strengthen the Project results. The need for more time to be able to demonstrate solid proof of improved soil quality and rooting of Sustainable Land Management practices at the necessary scale won’t be resolved by a minor project extension. However, the extension will facilitate a major increase in the quality and actual impact of the Project results when core members of the PIU can focus on dissemination and expanding the thus far scope of active dialogue on replication and scale-up options beyond the direct implementation area. </t>
  </si>
  <si>
    <t>The activities conducted under Component 4 focused on Developing a Sustainability Strategy for the main Project activities include thus far six (6) inter-institutional work fronts on policies/plans that aim to develop/replicate/scale-up results that transcend the Project implementation period: 
i) The IEWS that has been improving the presentation and dissemination of the Agro-meteorological and Productive Forecasts and Risk Assessment Reports, consolidating the institutional set-up (legal agreement and operational manual) by the four (4) institutions that constitute it, and are developing a Drought Index (first experience also for the National Meteorological Service) and a related database/information platform.
ii) Villarino Reforestation Plan that counts with innovative collaboration with the National Ministry of Social Development, Roads Agency and Ministry of Environment and Sustainable Development. A Forestry Cooperative has been created as a pilot on promoting green jobs. The Reforestation Plan scales-up the original pilot established through the Project, aimed at strengthening the local tree nursery in the short term and reducing wind erosion in the long term. This example is expected to be replicated in other regions in Argentina; 
iii) Municipal forage production plans to support recovery of degraded soil and natural pastures through use of perennial and nitrogen fixing species has been established and is under implementation in all three counties (Patagones Villarino and Puan) with specific regulations with climate variability criteria included; 
iv) A cooperative of honey producers has been created and is working to improve and enlarge honey production in Patagones; 
v) A preliminary dialogue within the Governmental Committee on Climate Change (GCCC), including elaboration of national adaptation plans, particularly on agroindustry, as well as sector plans and funding proposals for the Nationally Determined Contributions (NDCs).
vi) Application for international funding, whereby activities have been developed jointly in partnership with different local and international institutions aimed at improving local, provincial and national level technical and institutional capacity to sustain, replicate and scale-up the Project outcomes. Two (2) project proposals have been developed and are in the pipeline for approval, including Buenos Aires Province and Sustainable Land Management based on project experience and a GEF Project “Mainstreaming Biodiversity Conservation and Sustainable Land Management (SLM) into Development Planning: Making Environmental Land Use Planning (ELUP) Operational in Argentina”. 
The Project has also developed abundant communication materials such as leaflets, pamphlets, posters, etc. However, production of guidance material on critical pieces of policy framework, piloted adaptation practices, and potential sources of financing to support continued efforts to promote climate resiliency at different administrative levels and disseminate Project results remains work in progress. The positive exception is a document that systematizes the municipal plans for emergency forage production that is currently under review.</t>
  </si>
  <si>
    <t>As a development agency, the World Bank has an invested interest in assisting the Executing Agency (EA) in achieving the PDO on a sustainable basis and with a maximum development impact. For this purpose, the WB provides operational/managerial and technical assistance to strengthen the results at the Project level and in the sector(s) supported by the Project. During the current reporting period, the WB supported the PIU/MAyDS particularly in disseminating Project results e.g. through (i) facilitating the PIU lead’s travel to COP 23 in Bonn in November 2017 to present the Project in a Side Event organized by the Adaptation Fund (AF), titled “Fostering Environmental and Social Principles in Adaptation Projects” in celebration of the 10th anniversary of the AF; (ii) promoting exchange and synergy with related WB operations in Argentina and Paraguay in the agricultural sector, particularly a new IBRD loan of USD 150M for Integrated Management of Agricultural Risk (P162316); (iii) financing preparation of video clips on the main work fronts of the Project; (iv) participating in a consultancy that systematized comparison of implementation of two AF projects in Argentina, one with a National Implementing Entity (NIE) and this Project with a Multilateral IE (MIE), including a workshop titled "Reflections on the Projects financed by the Adaptation Fund in Argentina"; and (v) organizing a Brown Back Lunch (BBL) on the Project results and potential for continued inter-institutional collaboration in June 2018, convening more than 20 related institutions from local to international level and the WB Southern Cone Country Director and Program Leader.
During the reporting period, the WB carried out only one official implementation support mission in December 2017, including participation in a workshop where the PIU/MAyDS and beneficiaries and their supporting institutions at the local level exchanged on the Project monitoring and results across the SISs. Importantly, the WB provided the PIU continuous support through weekly interaction to resolve doubts, monitor progress and support the PIU in addressing implementation issues particularly related with the Government’s administrative reforms that have caused a wealth of concerns and challenged smooth implementation progress.</t>
  </si>
  <si>
    <t>ARG/MIE/Rural/2011/1 - P125804 (BIRF TF15041)</t>
  </si>
  <si>
    <t xml:space="preserve">The execution rate has been deemed Satisfactory since the Project MTR and it further improved during the current reporting period. The PDO rating was increased to “Satisfactory” in May 2018 as the PDO indicators reflect strong results and the PDO is deemed achievable, yet a 9-month extension of the Project closing date in WB terms has been agreed upon by the Government, WB and AF from December 2018 to September 2019 to allow better systemization and dissemination of the main Project results. The initial participatory planning phase was time consuming to complete the consultative processes and joint planning procedures for implementing the pilot activities on 11 Specific Intervention Sites (SISs), but the participatory approach has then yielded its worth as the key stakeholders and counterparts have strong ownership of the Project and are committed to maximizing its results. The PIU/MAyDS maintains excellent working relations with several key institutions at local and national level. These include the National Meteorological Service and the three (3) extension/research institutions, National Institute for Agricultural Technology (INTA), Southern National University (UNS), and Center of Renewable Natural Resources in the Semiarid Zone (CERZOS) that form institutional basis and workforce for the Information and Early-Warning System (IEWS) that serves as a model for similar work in other areas of the country. Further, innovative collaboration with the National Road Agency and Ministry of Social Development with the local government of Villarino to plant tree barriers along national roads to prevent wind erosion through creation of green employment has been further consolidated. Towards the end of the current reporting period, the Project focus started to shift towards Component 4 on the Sustainability Strategy that promises great opportunities to consolidate and scale-up Project results.   </t>
  </si>
  <si>
    <t xml:space="preserve">During the reporting period, the WB task team maintained continued contact with the PIU receiving updates on advances and challenges often accompanied with consultation on the best way forward in situations that arose e.g. with different procurement processes and in administrative terms at different levels. The tightening fiscal situation in the country impacted all participating institutions, and the WB supported the PIU/MAyDS in resolving budget issues and in maintaining the necessary PIU staff. In terms of portfolio-wide challenges, the WB elevated exchange and agreements to a higher level between MAyDS and WB authorities. Overall, the WB provided close and efficient support in terms of fiduciary issues and institutional support. Regarding environmental and social risk management, the WB guided the PIU/MAyDS in updating the situation of presence of any Indigenous Peoples community within the Project’s direct intervention area in consultation with the responsible provincial authority. The conclusion remained pending by the end of the reporting period, yet it is not probable any new community would be present compared with the initial screening with negative results conducted during the Project preparation. Regarding environmental risk management, the Specific Intervention Site “Patagones Rangelands/Monte Biome” has been studied in detail to discard any potential for negative impact on conservation of native forests beyond the SIS. Said analysis also remained work in progress by the end of the reporting period. On the downside, it has taken the WB task team much longer than expected to process and close the Project restructuring agreed upon during the Project’s mid-term review. A partial and minor restructuring to adjust funds allocation between disbursement categories was approved in January 2018, but the exchange on the other restructuring needs with the AF Secretariat got extended until May 2018 and the restructuring that includes a Project closing dat extension until September 2019 moved beyond the reporting period.   </t>
  </si>
  <si>
    <t>The WB task team has consolidated a strong and frank partnerships with the PIU/MAyDS staff and relevant stakeholders, using efficient means of communication to dialogue and deal with implementation issues on a continuous basis to expedite decision-making. In line with that, the Bank and the EA have developed a working environment in which problems and their causes are identified and addressed promptly. The WB provides technical support to the EA to strengthen its capacity to manage and deliver Project activities following agreed technical specifications and quality standards and to address technical issues that arise during implementation. During the reporting period, the WB support has provided the PIU/MAyDS particularly with stronger capacity to manage procurement processes for the benefit of the Project.</t>
  </si>
  <si>
    <t xml:space="preserve">The WB monitors and provides advice as necessary to the EA on implementing the Project with due diligence to achieve its development objectives in conformity with the Project’s Legal Agreement (e.g. compliance with technical and financial reporting requirements, implementation of environmental and social safeguards, efficient use of procurement rules and conduction of both interim and independent financial audit). The respective rating is lowered to MS during the reporting period due to the delays suffered by closing the restructuring-related update of the Project’s Operational Manual and the restructuring overall.  </t>
  </si>
  <si>
    <t>The project MTR concluded that the respective output on a "Regional Consultative Observatory of Public Policies on Climate Change and Desertification" (Observatory) will be dropped from the project design to rationalize the execution efforts by focusing them on the most strategic and promising work fronts. Based on the results of a consultancy that delivered proposed rules of procedure and a 5-year action plan both for the IEWS and the Observatory, the latter was not considered worth the effort: its agenda and key players would resemble closely those of the Development Plan of the Southwest of Buenos Aires Province and its Regional Council, established by the provincial law 13,647 in 2007; an initiative that hasn't prospered on the ground. On the other hand, the IEWS draws overall a keen interest and it also covers similar functions that initially planned for the Observatory. Consequently, the project concentrates available human and other resources in further developing and strengthening the IEWS instead of trying to establish a similar network structure that is not sufficiently demanded on the ground.</t>
  </si>
  <si>
    <t>The PIU/MAyDS reports that the workshops and other knowledge management events thus far have met their targets in terms of participation of different stakeholder groups (local governments and technical institutions, national and provincial ministries/entities, producers, and local media). Beyond 2 workshops organized in September 2015 on the project objectives and indicators and formulation of the SIS proposals, the PIU organized an end of the year annual workshop to evaluate the project advance in December 2016 and 2017. The latter focused on monitoring the advances in the SISs and the municipal plans, as well as exchange of experience and thus far lessons learnt, including with the IEWS. The PIU/MAyDS has invested a plenty of work into communication and KM activities and the project has gained visibility in local media, but systematic monitoring and reporting on this indicator has not taken place.</t>
  </si>
  <si>
    <t xml:space="preserve">This indicator has not been measured as the referred M&amp;E processes have resulted to be more institutional than individual in nature. The producers have still received training on project indicators and monitoring, and the project is promoting their use amongst the beneficiary producers as the project implementation advances.  </t>
  </si>
  <si>
    <t>The 8 political initiatives by the 3 targeted Municipalities (Puan, Villarino and Patagones) refer to the establishment and functioning of: 2 protected areas (Puan and Villarino); an Environmental Agency (Villarino); a strengthened Municipal Tree Nursery (Puan); a pilot program of green employment with a road-side afforestation plan aimed at reducing wind erosion (Villarino); and 3 Municipal Plans on Sustainable Forage Production.</t>
  </si>
  <si>
    <t>The result reflects the following 12 institutional commitments: SMN, INTA and CERZOS-CONICET have consolidated their participation in the IEWS (3); a municipal ordinance on a Municipal Plan on Sustainable Forage Production signed and operational in the Municipalities of Puan, Villarino and Patagones (3); the national Ministry of Health and Social Development, National Roads Agency and Municipality of Villarino participating in the pilot program on green employment on road side forestation (3); a Municipal Nature Reserve (protected area) established in the Municipalities of Puan and Villarino (2); and a Municipal Environmental Agency created and functioning in the Municipality of Villarino (1).</t>
  </si>
  <si>
    <t>Beyond abundant communication materials (leaflets, posters, videos etc.), the Project has developed a document that systematizes the three Municipal Plans on Sustainable Forage Production. Otherwise, the bulk of work on guidance material on key pieces of the policy framework, piloted adaptation practices and potential sources of financing to support continued efforts to promote climate resiliency take place in 2019.</t>
  </si>
  <si>
    <t>The overall Project execution rate improved since June 2017 and is deemed Satisfactory for the reporting period, during which the main investments took place and all the SISs moved strongly forward. Progress in the main aspects of the Project Development Objective (PDO) are reflected through the three (3) PDO indicators e.g. regarding agreements formalized with participating institutions and establishing public policies/plans aimed at ensuring continuity beyond the Project closure:
PDO Indicator 1:
Eight (8) institutions reflect institution-specific adaptation needs in their budget/resource allocations to increase their capacity to address climate-related challenges: 
(i) Municipality of Villarino has created a Municipal Environmental Agency and a Municipal Nature Reserve (protected area); is co-implementing a pilot program of green employment with a road-side afforestation plan aimed at reducing wind erosion (“Green Employment Pilot”), and has established a Municipal Plan on Sustainable Forage Production that aims at fixing soil and reducing wind erosion through increased topsoil coverage (“Forage Plan”); 
(ii) Municipality of Puan has allocated resources to strengthen the Municipal Tree Nursery and established a Municipal Nature Reserve (protected area); and has established a Forage Plan; 
(iii) Municipality of Patagones has established a Forage Plan;
(iv) National Ministry of Social Development is co-implementing the Green Employment Pilot;
(v) National Roads Agency is co-implementing the Green Employment Pilot;
(vi) National Institute on Agricultural Technology (INTA: Ascasubi Experimental Station) signed the Information and Early-Warning System (IEWS) Agreement in February 2018 and is implementing several related projects with own funding; 
(vii) National Meteorological Service (SMN) provides maintenance of meteorological stations, server space and data processing for the development of a Drought Index in the Project area and signed the IEWS Agreement in April 2018; and
(viii) Center of Renewable Natural Resources in the Semiarid Zone (CERZOS) – National Center of Scientific and Technical Research (CONICET) signed the IEWS Agreement in May 2018.
PDO Indicator 2:
41 climate-smart land use practices/technologies have been identified through participatory processes and 12 of them are being implemented in 11 Specific Intervention Sites (SISs). The indicator bases on a proxy index with hypothetical values from 0 to 24, assuming a total of 12 SISs as planned during the project preparation. In said index, each SIS where the status of the agroecosystem improves adds 2 points; a SIS where it is maintained adds 1 point; and a SIS where the agroecosystem deteriorates adds 0 point. The targeted result at the end of the Project implementation is 10. 
Collection of the respective baseline information and development of a monitoring system on the SISs was completed in August 2017 by The Nature Conservancy (TNC) to determine the initial soil conservation status and the key variables to monitor the evolvement of soil quality in the Semi-arid, Irrigation and Arid Geographical Intervention Area (GIA). A control study on the baseline results of the selected variables in the 3 GIAs will be conducted in each SIS by the end of 2018. Consequently, until said control study, reporting on the index value bases on visual observations.
The current indicator value of 13 is conservative by reflecting that out of the total of 11 SISs, 2 have improved and 9 maintained the quality of the agroecosystem to withstand conditions imposed by climate variability. The improved conditions are observed in 2 SISs in the Municipality of Patagones: (i) “San Jose Dryland” due to the use of paratill, a machine that lifts and bends subsoil to remove hardpans. It gently lifts the soil, allowing it to fracture along its natural planes of weakness and then settle back again. The soil loosening improves water infiltration and drainage, encourages root development, and allows for deeper fertilizer placement. The gentle lifting action leaves topsoil and subsoil layers intact, minimizes clods, and leaves valuable residue on the surface. The paratill financed by the project is the first in the project area; and (ii) “Patagones Rangelands/Monte Biome” due to soil fertilization through incorporation of perennial legumes.
Out of the 9 SISs maintained to withstand conditions resulting from climate variability, 2 are located in irrigated areas in Patagones and Villarino and could already be calculated as having improved, taken the Project-financed infrastructure improvements have increased water availability from 2 to 6-7 days per week and water use efficiency from 30-50% to 80-90%. 4 other SISs considered to have maintained their conditions are in nonirrigated areas; 2 in Patagones and 1 in Puan and 1 in Villarino. 
PDO Indicator 3:
A prototype Information and Early Warning System on climate change and desertification (IEWS) has been developed jointly with local research and extension institutions and the National Meteorological Service (SMN) to generate and disseminate relevant (Project-related) information on threats and hazards to farmers and other stakeholders on a timely basis. Seven (7) quarterly reports (in Dec 2016; Feb; June; Sep and; Dec 2017; March; and June 2018) that include agro-meteorological information, productive forecasts and risk assessment on fires and wind-erosion, as well as land management and crop and animal management recommendations have been compiled and disseminated through rural radios, local institutions, particularly Municipalities and INTA, relevant public offices and websites, as well as social media, e.g. WhatsApp groups. The institutional arrangements, i.e. the institutional legal agreement and operational manual have been developed and signed by INTA, SMN and CERZOS-CONICET to sustain the IEWS operation beyond the Project closure.
Further on the intermediate results achieved until June 30, 2018 to justify the overall Satisfactory project rating, please see the section on Project Indicators.</t>
  </si>
  <si>
    <t>The Project design has established participatory planning processes that have sometimes delayed expected execution time on-the-ground yet have proved to guarantee strong stakeholder commitment and engagement in longer run. A monitoring process through indicators and local consultive workshops was developed and implemented with participation of technicians, local authorities and farmers involved in the SISs and other pilot activities. During the first three (3) years of the Project implementation, different Sustainable Land Management (SLM) practices and technologies started implementation in the pilot SISs. As the initial results in the ground conditions are starting to become visible, the final year of Project implementation will focus on systematizing the practices and developing case studies for dissemination and expected replication and scale-up of the technologies and practices by farmers, all aimed at facilitating behavioral changes in favor of SLM. 
On the other hand, promoting inter-institutional agreements (IEWS and a pilot program of green employment with a road-side afforestation plan) have been strategies oriented to guarantee sustainability of Project guidelines which may, at medium and long term, help in replicate and scale-up experiences and best practices.</t>
  </si>
  <si>
    <t>Cientist</t>
  </si>
  <si>
    <t>Distribuidora Apícola Vailoratti S.A</t>
  </si>
  <si>
    <t>Inderco S.A</t>
  </si>
  <si>
    <t>Implementos Marinari</t>
  </si>
  <si>
    <t>Sur Forestal</t>
  </si>
  <si>
    <t>Tekniplant</t>
  </si>
  <si>
    <t>Riegos Pigue SRL</t>
  </si>
  <si>
    <t>Toledo Carlos y Mellinger Maximiliano S.H</t>
  </si>
  <si>
    <t xml:space="preserve">Hydro 4 SRL </t>
  </si>
  <si>
    <t>Megacer SRL</t>
  </si>
  <si>
    <t>COMPONENT 1</t>
  </si>
  <si>
    <t>COMPONENT 2</t>
  </si>
  <si>
    <t>COMPONENT 3</t>
  </si>
  <si>
    <t>COMPONENT 4</t>
  </si>
  <si>
    <t>PIU</t>
  </si>
  <si>
    <t>Supplier rejected the award</t>
  </si>
  <si>
    <t>Originally selected supplier rejected the award</t>
  </si>
  <si>
    <t>Only bidder fulfilling technical requirements</t>
  </si>
  <si>
    <t>Shopping PIRCMGS-75-CP-B 
Acquisition of Minor Tools
Lot 2, 28/11/2017</t>
  </si>
  <si>
    <t>Shopping PIRCMGS-75-CP-B Acquisition of Minor Tools        
Lot 5, 28/11/2017</t>
  </si>
  <si>
    <t>Shopping PIRCMGS-75-CP-B   Acquisition of Minor Tools     
Lot 10, 28/11/2017</t>
  </si>
  <si>
    <t>Shopping PIRCMGS-94-CP-B    Australian tanks, polyethylene tanks and drinking fountains
Lot 1, 31/10/2017</t>
  </si>
  <si>
    <t>Shopping PIRCMGS-94-CP-B    Australian tanks, polyethylene tanks and drinking fountains  
Lot 2, 31/10/2017</t>
  </si>
  <si>
    <t>Shopping AR PIU MIN AMBIENTE 32771 GO RFQ   System for mapping soil conductivity
Lot 1, 27/12/2017</t>
  </si>
  <si>
    <t>Shopping AR PIU MIN AMBIENTE 37365 GO RFQ   Weeders and augers    
Lot 1, 28/12/2017</t>
  </si>
  <si>
    <t>Shopping AR PIU MIN AMBIENTE 37365 GO RFQ    Weeders and augers  
Lot 2, 28/12/2017</t>
  </si>
  <si>
    <t>Shopping AR PIU MIN AMBIENTE 37365 GO RFQ   Weeders and augers   
Lot 3, 28/12/2017</t>
  </si>
  <si>
    <t>Shopping AR PIU MIN AMBIENTE 37372 GO RFQ  Seed Machines  
Lot 1, 28/12/2017</t>
  </si>
  <si>
    <t>Shopping AR PIU MIN AMBIENTE 37372 GO RFQ   Seed Machines 
Lot 2, 28/12/2017</t>
  </si>
  <si>
    <t>Shopping AR PIU MIN AMBIENTE 37372 GO RFQ   Seed Machines    
Lot 3, 28/12/2017</t>
  </si>
  <si>
    <t>Shopping AR PIU MIN AMBIENTE 37372 GO RFQ  Seed Machines  
Lot 4, 28/12/2017</t>
  </si>
  <si>
    <t>Shopping AR PIU MIN AMBIENTE 37375 GO RFQ  Dredge and Roller Grinder   
Lot 1, 27/12/2017</t>
  </si>
  <si>
    <t>Shopping AR PIU MIN AMBIENTE 37375 GO RFQ   Dredge and Roller Grinder  
Lot 2, 27/12/2017</t>
  </si>
  <si>
    <t>AR PIRCMGS 129 LPN            Pickup Trucks   
Lot 1, 26/10/2017</t>
  </si>
  <si>
    <t>AR PIU MIN AMBIENTE 26175 LPN Rural Machinery  
Lot 1, 26/10/2017</t>
  </si>
  <si>
    <t>AR PIU MIN AMBIENTE 35012 LPN Tractors   
Lot 1, 22/01/2018</t>
  </si>
  <si>
    <t>AR PIU MIN AMBIENTE 35012 LPN Tractors    
Lot 2, 22/01/2018</t>
  </si>
  <si>
    <t>AR PIRCMGS 136 LPN  Computer equipment    
Lot 10, 24/10/2017</t>
  </si>
  <si>
    <t>AR PIRCMGS 136 LPN  Computer equipment  
Lot 11, 24/10/2017</t>
  </si>
  <si>
    <t>AR PIRCMGS 136 LPN  Computer equipment    
Lot 13, 24/10/2017</t>
  </si>
  <si>
    <t>AR PIRCMGS 136 LPN  Computer equipment    
Lot 14, 24/10/2017</t>
  </si>
  <si>
    <t>AR PIRCMGS 136 LPN  Computer equipment    
Lot 17, 24/10/2017</t>
  </si>
  <si>
    <t>Shopping AR PIRCMGS 116 CP  Institutional Visibility Material        
Lot 2, 01/11/2017</t>
  </si>
  <si>
    <t>Shopping AR PIRCMGS 116 CP  Institutional Visibility Material        
Lot 4, 01/11/2017</t>
  </si>
  <si>
    <t>AR PIRCMGS 81 LPN    Meteorological Stations     
Lot 1, 06/11/2017</t>
  </si>
  <si>
    <t>AR PIRCMGS 81 LPN    Meteorological Stations      
Lot 2, 06/11/2017</t>
  </si>
  <si>
    <t>Shopping AR PIU MIN AMBIENTE 32774 CP   Seeds    
Lot 1, 21/03/2018</t>
  </si>
  <si>
    <t>Shopping AR PIU MIN AMBIENTE 32774 CP   Seeds    
Lot 2, 21/03/2018</t>
  </si>
  <si>
    <t>Shopping AR PIU MIN AMBIENTE 32774 CP   Seeds    
Lot 4, 21/03/2018</t>
  </si>
  <si>
    <t>Shopping AR PIU MIN AMBIENTE 32774 CP   Seeds    
Lot 5, 21/03/2018</t>
  </si>
  <si>
    <t>Shopping AR PIU MIN AMBIENTE 32774 CP   Seeds    
Lot 7, 21/03/2018</t>
  </si>
  <si>
    <t>Shopping PIRCMGS-71-CP-B                                                                                  Laboratory Supplies                                             Lot 13                                                31/05/2017</t>
  </si>
  <si>
    <t>Shopping PIRCMGS-71-CP-B                                                                                Laboratory Supplies                                             Lot 14                                                31/05/2017</t>
  </si>
  <si>
    <t>Shopping PIRCMGS-71-CP-B                                                                                  Laboratory Supplies                                           Lot 18                                                31/05/2017</t>
  </si>
  <si>
    <t>Shopping PIRCMGS-97-CP-B                                                                                 
Elements and machinery for bee production                                           Lot 11                                                05/06/2017</t>
  </si>
  <si>
    <t>Shopping PIRCMGS-97-CP-B                                                                                 
Elements and machinery for bee production                                         Lote 1                                                05/06/2017</t>
  </si>
  <si>
    <t>Shopping PIRCMGS-97-CP-B                                                                                 
Elements and machinery for bee production                                          Lot 13                                                05/06/2017</t>
  </si>
  <si>
    <t>Shopping PIRCMGS-97-CP-B                                                                                 
Elements and machinery for bee production                                           Lot 14                                                05/06/2017</t>
  </si>
  <si>
    <t>Shopping PIRCMGS-97-CP-B                                                                                 
Elements and machinery for bee production                                        Lot 16                                                05/06/2017</t>
  </si>
  <si>
    <t>Shopping AR PIRCMGS 95 CP     Plants Lot 1                                                30/05/2017</t>
  </si>
  <si>
    <t>Shopping AR PIRCMGS 95 CP                                                                                   Plants                                          Lot 2                                              30/05/2017</t>
  </si>
  <si>
    <t>Shopping AR PIRCMGS 95 CP                                                                                   Plants                                            Lot 3                                               30/05/2017</t>
  </si>
  <si>
    <t>Shopping AR PIRCMGS 95 CP                                                                                   Plants                                         Lot 7                                                30/05/2017</t>
  </si>
  <si>
    <t>Shopping AR PIRCMGS 95 CP                                                                                   Plants                                         Lot 9                                                30/05/2017</t>
  </si>
  <si>
    <t>Shopping AR PIRCMGS 95 CP                                                                                   Plants                                         Lot 16                                                30/05/2017</t>
  </si>
  <si>
    <t>Shopping AR PIRCMGS 95 CP                                                                                   Plants                                             Lot 17                                                30/05/2017</t>
  </si>
  <si>
    <t>Shopping AR PIRCMGS 95 CP                                                                                   Plants                                            Lot 19                                                30/05/2017</t>
  </si>
  <si>
    <t>Shopping AR PIRCMGS 95 CP                                                                                   Plants                                             Lot 20                                                30/05/2017</t>
  </si>
  <si>
    <t>Shopping AR PIRCMGS 93 CP                                                                                   
Irrigation systems                                        Lot 1                                                02/06/2017</t>
  </si>
  <si>
    <t>Shopping AR PIRCMGS 93 CP                                                                                 
Irrigation systems                                          Lot 2                                                02/06/2017</t>
  </si>
  <si>
    <t>Shopping AR PIRCMGS 93 CP                                                                                   
Irrigation systems                                            Lot 3                                                02/06/2017</t>
  </si>
  <si>
    <t>Shopping AR PIRCMGS 93 CP                                                                                   
Irrigation systems                                            Lot 4                                                02/06/2017</t>
  </si>
  <si>
    <t>Shopping AR PIRCMGS 93 CP                                                                                   
Irrigation systems                                            Lot 5                                                02/06/2017</t>
  </si>
  <si>
    <t>Shopping AR PIRCMGS 96 CP                                                                                  Geomembrana caños de PVC                                            Lot 1                                                05/06/2017</t>
  </si>
  <si>
    <t>Instrumentos del Sur</t>
  </si>
  <si>
    <t>This contract covers 2 bids/lots.</t>
  </si>
  <si>
    <t>This contract covers 3 bids/lots.</t>
  </si>
  <si>
    <t>This contract covers 5 bids/lots.</t>
  </si>
  <si>
    <t>Lowest price fulfilling technical requirements at the end</t>
  </si>
  <si>
    <t>This contract covers 4 bids/lots.</t>
  </si>
  <si>
    <t>This contract covers 7 bids/lots.</t>
  </si>
  <si>
    <t>Wekume Agro Servicios SRL Agro Servicios SRL</t>
  </si>
  <si>
    <t>Wekume Agro Servicios SRL Agro Servicios SRL SRL</t>
  </si>
  <si>
    <t>Runco S.A.</t>
  </si>
  <si>
    <r>
      <t xml:space="preserve">This contract covers </t>
    </r>
    <r>
      <rPr>
        <sz val="11"/>
        <rFont val="Calibri"/>
        <family val="2"/>
        <scheme val="minor"/>
      </rPr>
      <t>5</t>
    </r>
    <r>
      <rPr>
        <sz val="11"/>
        <color theme="1"/>
        <rFont val="Calibri"/>
        <family val="2"/>
        <scheme val="minor"/>
      </rPr>
      <t xml:space="preserve"> bids/lots.</t>
    </r>
  </si>
  <si>
    <t>31 signed contracts, out of which 11 contracts cover more than 1 bid/lot as commented above; a total of 56 bids/lots.</t>
  </si>
  <si>
    <r>
      <rPr>
        <b/>
        <sz val="10"/>
        <color indexed="8"/>
        <rFont val="Times New Roman"/>
        <family val="1"/>
      </rPr>
      <t xml:space="preserve">Outcome indicator 1 </t>
    </r>
    <r>
      <rPr>
        <sz val="10"/>
        <color indexed="8"/>
        <rFont val="Times New Roman"/>
        <family val="1"/>
      </rPr>
      <t xml:space="preserve">
Targeted institutions that reflect institution-specific adaptation needs in their budget allocations to increase their capacity to address climate-related challenges (Number, Custom)</t>
    </r>
  </si>
  <si>
    <r>
      <rPr>
        <b/>
        <sz val="10"/>
        <color indexed="8"/>
        <rFont val="Times New Roman"/>
        <family val="1"/>
      </rPr>
      <t>Outcome indicator 2</t>
    </r>
    <r>
      <rPr>
        <sz val="10"/>
        <color indexed="8"/>
        <rFont val="Times New Roman"/>
        <family val="1"/>
      </rPr>
      <t xml:space="preserve">
Productive agroecosystems in the pilot sites maintained or improved to withstand conditions resulting from climate variability and change (Number, Custom)</t>
    </r>
  </si>
  <si>
    <r>
      <rPr>
        <b/>
        <sz val="10"/>
        <color indexed="8"/>
        <rFont val="Times New Roman"/>
        <family val="1"/>
      </rPr>
      <t>Outcome indicator 3</t>
    </r>
    <r>
      <rPr>
        <sz val="10"/>
        <color indexed="8"/>
        <rFont val="Times New Roman"/>
        <family val="1"/>
      </rPr>
      <t xml:space="preserve">
Relevant threat and hazard information generated and disseminated to farmers and other stakeholders on a timely basis (Yes/No, Custom)</t>
    </r>
  </si>
  <si>
    <r>
      <rPr>
        <b/>
        <sz val="10"/>
        <color rgb="FF000000"/>
        <rFont val="Times New Roman"/>
        <family val="1"/>
      </rPr>
      <t>Intermediate outcome indicator, sub-component 1.1:</t>
    </r>
    <r>
      <rPr>
        <sz val="10"/>
        <color indexed="8"/>
        <rFont val="Times New Roman"/>
        <family val="1"/>
      </rPr>
      <t xml:space="preserve"> Targeted clients satisfied with agricultural services (percentage) (Percentage, Core)</t>
    </r>
  </si>
  <si>
    <r>
      <rPr>
        <b/>
        <sz val="10"/>
        <color indexed="8"/>
        <rFont val="Times New Roman"/>
        <family val="1"/>
      </rPr>
      <t xml:space="preserve">Output indicator 1.1.1: </t>
    </r>
    <r>
      <rPr>
        <sz val="10"/>
        <color indexed="8"/>
        <rFont val="Times New Roman"/>
        <family val="1"/>
      </rPr>
      <t>Targeted local public employees trained (Percentage, Custom)</t>
    </r>
  </si>
  <si>
    <r>
      <rPr>
        <b/>
        <sz val="10"/>
        <color indexed="8"/>
        <rFont val="Times New Roman"/>
        <family val="1"/>
      </rPr>
      <t xml:space="preserve">Output indicator 1.1.2: </t>
    </r>
    <r>
      <rPr>
        <sz val="10"/>
        <color indexed="8"/>
        <rFont val="Times New Roman"/>
        <family val="1"/>
      </rPr>
      <t>IEWS developed/operational through inter-institutional cooperation (Yes/No, Custom)</t>
    </r>
  </si>
  <si>
    <r>
      <rPr>
        <b/>
        <sz val="10"/>
        <color indexed="8"/>
        <rFont val="Times New Roman"/>
        <family val="1"/>
      </rPr>
      <t xml:space="preserve">Output indicator 1.1.3: </t>
    </r>
    <r>
      <rPr>
        <sz val="10"/>
        <color indexed="8"/>
        <rFont val="Times New Roman"/>
        <family val="1"/>
      </rPr>
      <t>Active participation of at least the key institutions of the Observatory (Yes/No, Custom)</t>
    </r>
  </si>
  <si>
    <r>
      <rPr>
        <b/>
        <sz val="10"/>
        <color indexed="8"/>
        <rFont val="Times New Roman"/>
        <family val="1"/>
      </rPr>
      <t xml:space="preserve">Intermediate outcome indicator, sub-component 1.2: </t>
    </r>
    <r>
      <rPr>
        <sz val="10"/>
        <color indexed="8"/>
        <rFont val="Times New Roman"/>
        <family val="1"/>
      </rPr>
      <t>Consulted people who report on modification(s) in their Project-related practices (Percentage, Custom)</t>
    </r>
  </si>
  <si>
    <t>Intermediate Outcome</t>
  </si>
  <si>
    <r>
      <rPr>
        <b/>
        <sz val="10"/>
        <color indexed="8"/>
        <rFont val="Times New Roman"/>
        <family val="1"/>
      </rPr>
      <t xml:space="preserve">Output indicator 1.2.1: </t>
    </r>
    <r>
      <rPr>
        <sz val="10"/>
        <color indexed="8"/>
        <rFont val="Times New Roman"/>
        <family val="1"/>
      </rPr>
      <t>Client days of training provided (number) (Number, Core)</t>
    </r>
  </si>
  <si>
    <r>
      <rPr>
        <b/>
        <sz val="10"/>
        <color indexed="8"/>
        <rFont val="Times New Roman"/>
        <family val="1"/>
      </rPr>
      <t xml:space="preserve">Output indicator 1.2.2: </t>
    </r>
    <r>
      <rPr>
        <sz val="10"/>
        <color indexed="8"/>
        <rFont val="Times New Roman"/>
        <family val="1"/>
      </rPr>
      <t>Teacher training institutes within SWBA that cooperate with the Project and offer related training (Number, Custom)</t>
    </r>
  </si>
  <si>
    <r>
      <rPr>
        <b/>
        <sz val="10"/>
        <color indexed="8"/>
        <rFont val="Times New Roman"/>
        <family val="1"/>
      </rPr>
      <t xml:space="preserve">Output indicator 1.2.3: </t>
    </r>
    <r>
      <rPr>
        <sz val="10"/>
        <color indexed="8"/>
        <rFont val="Times New Roman"/>
        <family val="1"/>
      </rPr>
      <t>Cultural and socio-productive activities carried out in the Project zone jointly with the municipal governments (fairs, exhibitions, etc.) (Number, Custom)</t>
    </r>
  </si>
  <si>
    <t>FEMALES participating in cultural and socio-productive activities carried out in the Project zone jointly with the municipal governments (fairs, exhibitions, etc.) (Number, Custom Breakdown)</t>
  </si>
  <si>
    <r>
      <rPr>
        <b/>
        <sz val="10"/>
        <color indexed="8"/>
        <rFont val="Times New Roman"/>
        <family val="1"/>
      </rPr>
      <t xml:space="preserve">Intermediate outcome indicator, component 2: </t>
    </r>
    <r>
      <rPr>
        <sz val="10"/>
        <color indexed="8"/>
        <rFont val="Times New Roman"/>
        <family val="1"/>
      </rPr>
      <t>Clients who have adopted an improved agr. technology promoted by the project (Number, Core)</t>
    </r>
  </si>
  <si>
    <r>
      <rPr>
        <b/>
        <sz val="10"/>
        <color indexed="8"/>
        <rFont val="Times New Roman"/>
        <family val="1"/>
      </rPr>
      <t xml:space="preserve">Output indicator 2.1.1: </t>
    </r>
    <r>
      <rPr>
        <sz val="10"/>
        <color indexed="8"/>
        <rFont val="Times New Roman"/>
        <family val="1"/>
      </rPr>
      <t>Adaptation/sustainable land management (SLM) technologies identified/verified through local participatory consultations under the Project framework that are demonstrated within the GIAs (Number, Custom)</t>
    </r>
  </si>
  <si>
    <r>
      <rPr>
        <b/>
        <sz val="10"/>
        <color indexed="8"/>
        <rFont val="Times New Roman"/>
        <family val="1"/>
      </rPr>
      <t>Intermediate outcome indicator, component 3:</t>
    </r>
    <r>
      <rPr>
        <sz val="10"/>
        <color indexed="8"/>
        <rFont val="Times New Roman"/>
        <family val="1"/>
      </rPr>
      <t xml:space="preserve"> Related articles/programs in the local media and political initiatives in the three municipal Councils of the directly targeted counties (Number, Custom)</t>
    </r>
  </si>
  <si>
    <t>Related articles/programs in the local media in the three municipal Councils of the directly targeted counties (Number, Custom Breakdown)</t>
  </si>
  <si>
    <t>Related political initiatives in the three municipal Councils of the directly targeted counties (Number, Custom Breakdown)</t>
  </si>
  <si>
    <r>
      <rPr>
        <b/>
        <sz val="10"/>
        <color indexed="8"/>
        <rFont val="Times New Roman"/>
        <family val="1"/>
      </rPr>
      <t xml:space="preserve">Output indicator 3.1: </t>
    </r>
    <r>
      <rPr>
        <sz val="10"/>
        <color indexed="8"/>
        <rFont val="Times New Roman"/>
        <family val="1"/>
      </rPr>
      <t>Workshops and other Knowledge Management events meet their targets in terms of participation of different stakeholder groups (Yes/No, Custom)</t>
    </r>
  </si>
  <si>
    <r>
      <rPr>
        <b/>
        <sz val="10"/>
        <color indexed="8"/>
        <rFont val="Times New Roman"/>
        <family val="1"/>
      </rPr>
      <t xml:space="preserve">Output indicator 3.2: </t>
    </r>
    <r>
      <rPr>
        <sz val="10"/>
        <color indexed="8"/>
        <rFont val="Times New Roman"/>
        <family val="1"/>
      </rPr>
      <t>Targeted beneficiaries who have participated in related training and carry out their own means of M&amp;E and continued improvement related to the measures they have adopted through participation in the P (Percentage, Custom)</t>
    </r>
  </si>
  <si>
    <r>
      <rPr>
        <b/>
        <sz val="10"/>
        <color indexed="8"/>
        <rFont val="Times New Roman"/>
        <family val="1"/>
      </rPr>
      <t xml:space="preserve">Intermediate outcome indicator 4.1: </t>
    </r>
    <r>
      <rPr>
        <sz val="10"/>
        <color indexed="8"/>
        <rFont val="Times New Roman"/>
        <family val="1"/>
      </rPr>
      <t>Assumed institutional commitments for the continuity and sustainability of the Project results per sector and activity (Number, Custom)</t>
    </r>
  </si>
  <si>
    <r>
      <rPr>
        <b/>
        <sz val="10"/>
        <color indexed="8"/>
        <rFont val="Times New Roman"/>
        <family val="1"/>
      </rPr>
      <t xml:space="preserve">Output indicator 4.1.1: </t>
    </r>
    <r>
      <rPr>
        <sz val="10"/>
        <color indexed="8"/>
        <rFont val="Times New Roman"/>
        <family val="1"/>
      </rPr>
      <t>Guidance material produced on critical pieces of policy framework, piloted adaptation practices, and potential sources of financing to support continued efforts to promote climate resiliency at differ (Yes/No, Custom)</t>
    </r>
  </si>
  <si>
    <t>WB Intermediate</t>
  </si>
  <si>
    <r>
      <rPr>
        <b/>
        <sz val="10"/>
        <color rgb="FF000000"/>
        <rFont val="Times New Roman"/>
        <family val="1"/>
      </rPr>
      <t>Additional WB core indicator:</t>
    </r>
    <r>
      <rPr>
        <sz val="10"/>
        <color indexed="8"/>
        <rFont val="Times New Roman"/>
        <family val="1"/>
      </rPr>
      <t xml:space="preserve"> Targeted clients- MALE (number) (Number, Core Supplement)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</si>
</sst>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 #,##0.00;[Red]&quot;$&quot;\ \-#,##0.00"/>
    <numFmt numFmtId="165" formatCode="_ * #,##0.00_ ;_ * \-#,##0.00_ ;_ * &quot;-&quot;??_ ;_ @_ "/>
    <numFmt numFmtId="166" formatCode="dd\-mmm\-yyyy"/>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0"/>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theme="1"/>
      <name val="Calibri"/>
      <family val="2"/>
      <scheme val="minor"/>
    </font>
    <font>
      <sz val="10"/>
      <color indexed="8"/>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b/>
      <sz val="11"/>
      <color theme="1"/>
      <name val="Calibri"/>
      <family val="2"/>
      <scheme val="minor"/>
    </font>
    <font>
      <b/>
      <sz val="16"/>
      <name val="Calibri"/>
      <family val="2"/>
      <scheme val="minor"/>
    </font>
    <font>
      <sz val="11"/>
      <name val="Calibri"/>
      <family val="2"/>
      <scheme val="minor"/>
    </font>
    <font>
      <b/>
      <sz val="12"/>
      <name val="Calibri"/>
      <family val="2"/>
      <scheme val="minor"/>
    </font>
    <font>
      <b/>
      <sz val="11"/>
      <name val="Calibri"/>
      <family val="2"/>
      <scheme val="minor"/>
    </font>
    <font>
      <sz val="11"/>
      <color indexed="8"/>
      <name val="Calibri"/>
      <family val="2"/>
      <scheme val="minor"/>
    </font>
    <font>
      <b/>
      <sz val="11"/>
      <color indexed="8"/>
      <name val="Calibri"/>
      <family val="2"/>
      <scheme val="minor"/>
    </font>
    <font>
      <sz val="11"/>
      <color rgb="FFFF0000"/>
      <name val="Times New Roman"/>
      <family val="1"/>
    </font>
    <font>
      <sz val="10"/>
      <color theme="1"/>
      <name val="Times New Roman"/>
      <family val="1"/>
    </font>
    <font>
      <b/>
      <sz val="16"/>
      <color theme="1"/>
      <name val="Times New Roman"/>
      <family val="1"/>
    </font>
    <font>
      <b/>
      <i/>
      <sz val="11"/>
      <name val="Calibri"/>
      <family val="2"/>
      <scheme val="minor"/>
    </font>
    <font>
      <strike/>
      <sz val="11"/>
      <color theme="1"/>
      <name val="Times New Roman"/>
      <family val="1"/>
    </font>
    <font>
      <sz val="11"/>
      <color rgb="FF000000"/>
      <name val="Calibri"/>
      <family val="2"/>
      <scheme val="minor"/>
    </font>
    <font>
      <sz val="10"/>
      <color theme="9"/>
      <name val="Times New Roman"/>
      <family val="1"/>
    </font>
    <font>
      <u/>
      <sz val="11"/>
      <color theme="10"/>
      <name val="Times New Roman"/>
      <family val="1"/>
    </font>
    <font>
      <b/>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249977111117893"/>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rgb="FF000000"/>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0" fontId="25" fillId="0" borderId="0" applyNumberFormat="0" applyFill="0" applyBorder="0" applyAlignment="0" applyProtection="0">
      <alignment vertical="top"/>
      <protection locked="0"/>
    </xf>
    <xf numFmtId="165" fontId="39" fillId="0" borderId="0" applyFont="0" applyFill="0" applyBorder="0" applyAlignment="0" applyProtection="0"/>
    <xf numFmtId="0" fontId="41" fillId="6" borderId="0" applyNumberFormat="0" applyBorder="0" applyAlignment="0" applyProtection="0"/>
    <xf numFmtId="0" fontId="42" fillId="7" borderId="0" applyNumberFormat="0" applyBorder="0" applyAlignment="0" applyProtection="0"/>
    <xf numFmtId="0" fontId="43" fillId="8" borderId="0" applyNumberFormat="0" applyBorder="0" applyAlignment="0" applyProtection="0"/>
  </cellStyleXfs>
  <cellXfs count="821">
    <xf numFmtId="0" fontId="0" fillId="0" borderId="0" xfId="0"/>
    <xf numFmtId="0" fontId="26" fillId="0" borderId="0" xfId="0" applyFont="1" applyFill="1" applyProtection="1"/>
    <xf numFmtId="0" fontId="2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6" fillId="0" borderId="0" xfId="0" applyFont="1" applyAlignment="1">
      <alignment horizontal="left" vertical="center"/>
    </xf>
    <xf numFmtId="0" fontId="26" fillId="0" borderId="0" xfId="0" applyFont="1"/>
    <xf numFmtId="0" fontId="26"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26"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6"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0"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9" fillId="4" borderId="12"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8" fillId="3" borderId="14" xfId="0" applyFont="1" applyFill="1" applyBorder="1" applyAlignment="1" applyProtection="1">
      <alignment vertical="top" wrapText="1"/>
    </xf>
    <xf numFmtId="0" fontId="1" fillId="3" borderId="15" xfId="0" applyFont="1" applyFill="1" applyBorder="1" applyProtection="1"/>
    <xf numFmtId="0" fontId="1" fillId="3" borderId="16" xfId="0" applyFont="1" applyFill="1" applyBorder="1" applyAlignment="1" applyProtection="1">
      <alignment horizontal="left" vertical="center"/>
    </xf>
    <xf numFmtId="0" fontId="1" fillId="3" borderId="16" xfId="0" applyFont="1" applyFill="1" applyBorder="1" applyProtection="1"/>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8"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0" xfId="0" applyFont="1" applyFill="1" applyBorder="1" applyProtection="1"/>
    <xf numFmtId="0" fontId="1" fillId="3" borderId="21" xfId="0" applyFont="1" applyFill="1" applyBorder="1" applyAlignment="1" applyProtection="1">
      <alignment horizontal="left" vertical="center" wrapText="1"/>
    </xf>
    <xf numFmtId="0" fontId="1" fillId="3" borderId="21" xfId="0" applyFont="1" applyFill="1" applyBorder="1" applyAlignment="1" applyProtection="1">
      <alignment vertical="top" wrapText="1"/>
    </xf>
    <xf numFmtId="0" fontId="1" fillId="3" borderId="22" xfId="0" applyFont="1" applyFill="1" applyBorder="1" applyProtection="1"/>
    <xf numFmtId="0" fontId="15" fillId="3" borderId="19" xfId="0" applyFont="1" applyFill="1" applyBorder="1" applyAlignment="1" applyProtection="1">
      <alignment vertical="top" wrapText="1"/>
    </xf>
    <xf numFmtId="0" fontId="15" fillId="3" borderId="18"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26" fillId="3" borderId="16" xfId="0" applyFont="1" applyFill="1" applyBorder="1" applyAlignment="1">
      <alignment horizontal="left" vertical="center"/>
    </xf>
    <xf numFmtId="0" fontId="26" fillId="3" borderId="16" xfId="0" applyFont="1" applyFill="1" applyBorder="1"/>
    <xf numFmtId="0" fontId="26" fillId="3" borderId="17" xfId="0" applyFont="1" applyFill="1" applyBorder="1"/>
    <xf numFmtId="0" fontId="1" fillId="3" borderId="19" xfId="0" applyFont="1" applyFill="1" applyBorder="1" applyAlignment="1" applyProtection="1">
      <alignment vertical="top" wrapText="1"/>
    </xf>
    <xf numFmtId="0" fontId="1" fillId="3" borderId="0" xfId="0" applyFont="1" applyFill="1" applyBorder="1" applyAlignment="1" applyProtection="1">
      <alignment vertical="top" wrapText="1"/>
    </xf>
    <xf numFmtId="0" fontId="2" fillId="3" borderId="21" xfId="0" applyFont="1" applyFill="1" applyBorder="1" applyAlignment="1" applyProtection="1">
      <alignment vertical="top" wrapText="1"/>
    </xf>
    <xf numFmtId="0" fontId="1" fillId="3" borderId="22" xfId="0" applyFont="1" applyFill="1" applyBorder="1" applyAlignment="1" applyProtection="1">
      <alignment vertical="top" wrapText="1"/>
    </xf>
    <xf numFmtId="0" fontId="26" fillId="3" borderId="16" xfId="0" applyFont="1" applyFill="1" applyBorder="1" applyProtection="1"/>
    <xf numFmtId="0" fontId="26" fillId="3" borderId="17" xfId="0" applyFont="1" applyFill="1" applyBorder="1" applyProtection="1"/>
    <xf numFmtId="0" fontId="26" fillId="3" borderId="0" xfId="0" applyFont="1" applyFill="1" applyBorder="1" applyProtection="1"/>
    <xf numFmtId="0" fontId="26" fillId="3" borderId="19"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19"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1" xfId="0" applyFont="1" applyFill="1" applyBorder="1" applyProtection="1"/>
    <xf numFmtId="0" fontId="30" fillId="0" borderId="1" xfId="0" applyFont="1" applyBorder="1" applyAlignment="1">
      <alignment horizontal="center" readingOrder="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xf numFmtId="0" fontId="14" fillId="3" borderId="19" xfId="0" applyFont="1" applyFill="1" applyBorder="1" applyAlignment="1" applyProtection="1"/>
    <xf numFmtId="0" fontId="0" fillId="3" borderId="19" xfId="0" applyFill="1" applyBorder="1"/>
    <xf numFmtId="0" fontId="31" fillId="3" borderId="15" xfId="0" applyFont="1" applyFill="1" applyBorder="1" applyAlignment="1">
      <alignment vertical="center"/>
    </xf>
    <xf numFmtId="0" fontId="31" fillId="3" borderId="18" xfId="0" applyFont="1" applyFill="1" applyBorder="1" applyAlignment="1">
      <alignment vertical="center"/>
    </xf>
    <xf numFmtId="0" fontId="31" fillId="3" borderId="0" xfId="0" applyFont="1" applyFill="1" applyBorder="1" applyAlignment="1">
      <alignment vertical="center"/>
    </xf>
    <xf numFmtId="0" fontId="0" fillId="0" borderId="0" xfId="0" applyAlignment="1"/>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 fillId="3" borderId="20" xfId="0" applyFont="1" applyFill="1" applyBorder="1" applyAlignment="1" applyProtection="1">
      <alignment vertical="center"/>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2" fillId="3" borderId="23" xfId="0" applyFont="1" applyFill="1" applyBorder="1" applyAlignment="1" applyProtection="1">
      <alignment vertical="center" wrapText="1"/>
    </xf>
    <xf numFmtId="0" fontId="2" fillId="3" borderId="24"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19"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6" xfId="0" applyFill="1" applyBorder="1" applyAlignment="1"/>
    <xf numFmtId="0" fontId="0" fillId="3" borderId="0" xfId="0" applyFill="1" applyBorder="1" applyAlignment="1"/>
    <xf numFmtId="0" fontId="0" fillId="3" borderId="21"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6" fillId="3" borderId="15" xfId="0" applyFont="1" applyFill="1" applyBorder="1"/>
    <xf numFmtId="0" fontId="26" fillId="3" borderId="18" xfId="0" applyFont="1" applyFill="1" applyBorder="1"/>
    <xf numFmtId="0" fontId="26" fillId="3" borderId="19" xfId="0" applyFont="1" applyFill="1" applyBorder="1"/>
    <xf numFmtId="0" fontId="32" fillId="3" borderId="0" xfId="0" applyFont="1" applyFill="1" applyBorder="1"/>
    <xf numFmtId="0" fontId="33" fillId="3" borderId="0" xfId="0" applyFont="1" applyFill="1" applyBorder="1"/>
    <xf numFmtId="0" fontId="32" fillId="0" borderId="24" xfId="0" applyFont="1" applyFill="1" applyBorder="1" applyAlignment="1">
      <alignment vertical="top" wrapText="1"/>
    </xf>
    <xf numFmtId="0" fontId="32" fillId="0" borderId="23" xfId="0" applyFont="1" applyFill="1" applyBorder="1" applyAlignment="1">
      <alignment vertical="top" wrapText="1"/>
    </xf>
    <xf numFmtId="0" fontId="32" fillId="0" borderId="1" xfId="0" applyFont="1" applyFill="1" applyBorder="1" applyAlignment="1">
      <alignment vertical="top" wrapText="1"/>
    </xf>
    <xf numFmtId="0" fontId="26" fillId="0" borderId="1" xfId="0" applyFont="1" applyFill="1" applyBorder="1" applyAlignment="1">
      <alignment vertical="top" wrapText="1"/>
    </xf>
    <xf numFmtId="0" fontId="26" fillId="3" borderId="21" xfId="0" applyFont="1" applyFill="1" applyBorder="1"/>
    <xf numFmtId="0" fontId="34" fillId="0" borderId="1" xfId="0" applyFont="1" applyFill="1" applyBorder="1" applyAlignment="1">
      <alignment horizontal="center" vertical="top" wrapText="1"/>
    </xf>
    <xf numFmtId="0" fontId="34" fillId="0" borderId="27" xfId="0" applyFont="1" applyFill="1" applyBorder="1" applyAlignment="1">
      <alignment horizontal="center" vertical="top" wrapText="1"/>
    </xf>
    <xf numFmtId="0" fontId="34"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29"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6" fillId="0" borderId="0" xfId="0" applyFont="1" applyFill="1" applyAlignment="1" applyProtection="1">
      <alignment horizontal="right"/>
    </xf>
    <xf numFmtId="0" fontId="26" fillId="3" borderId="15" xfId="0" applyFont="1" applyFill="1" applyBorder="1" applyAlignment="1" applyProtection="1">
      <alignment horizontal="right"/>
    </xf>
    <xf numFmtId="0" fontId="26" fillId="3" borderId="16" xfId="0" applyFont="1" applyFill="1" applyBorder="1" applyAlignment="1" applyProtection="1">
      <alignment horizontal="right"/>
    </xf>
    <xf numFmtId="0" fontId="26" fillId="3" borderId="18"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18" xfId="0" applyFont="1" applyFill="1" applyBorder="1" applyAlignment="1" applyProtection="1">
      <alignment horizontal="right"/>
    </xf>
    <xf numFmtId="0" fontId="1" fillId="3" borderId="18" xfId="0" applyFont="1" applyFill="1" applyBorder="1" applyAlignment="1" applyProtection="1">
      <alignment horizontal="right" vertical="top" wrapText="1"/>
    </xf>
    <xf numFmtId="0" fontId="3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1" xfId="0" applyFont="1" applyFill="1" applyBorder="1" applyAlignment="1" applyProtection="1">
      <alignment horizontal="right"/>
    </xf>
    <xf numFmtId="0" fontId="1" fillId="2" borderId="30"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28" xfId="0" applyFont="1" applyFill="1" applyBorder="1" applyAlignment="1" applyProtection="1">
      <alignment horizontal="right" vertical="center" wrapText="1"/>
    </xf>
    <xf numFmtId="0" fontId="2" fillId="2" borderId="14"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5" fillId="3" borderId="1" xfId="0" applyFont="1" applyFill="1" applyBorder="1" applyAlignment="1">
      <alignment horizontal="center" vertical="center" wrapText="1"/>
    </xf>
    <xf numFmtId="0" fontId="26" fillId="3" borderId="20" xfId="0" applyFont="1" applyFill="1" applyBorder="1"/>
    <xf numFmtId="0" fontId="26" fillId="3" borderId="22" xfId="0" applyFont="1" applyFill="1" applyBorder="1"/>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2" fillId="2" borderId="28" xfId="0" applyFont="1" applyFill="1" applyBorder="1" applyAlignment="1" applyProtection="1">
      <alignment horizontal="center" vertical="center" wrapText="1"/>
    </xf>
    <xf numFmtId="43" fontId="1" fillId="2" borderId="6" xfId="2" applyNumberFormat="1" applyFont="1" applyFill="1" applyBorder="1" applyAlignment="1" applyProtection="1">
      <alignment vertical="top" wrapText="1"/>
    </xf>
    <xf numFmtId="43" fontId="1" fillId="2" borderId="25" xfId="2" applyNumberFormat="1" applyFont="1" applyFill="1" applyBorder="1" applyAlignment="1" applyProtection="1">
      <alignment vertical="top" wrapText="1"/>
    </xf>
    <xf numFmtId="43" fontId="1" fillId="2" borderId="26" xfId="2" applyNumberFormat="1" applyFont="1" applyFill="1" applyBorder="1" applyAlignment="1" applyProtection="1">
      <alignment vertical="top" wrapText="1"/>
    </xf>
    <xf numFmtId="43" fontId="1" fillId="2" borderId="31" xfId="2" applyNumberFormat="1" applyFont="1" applyFill="1" applyBorder="1" applyAlignment="1" applyProtection="1">
      <alignment vertical="top" wrapText="1"/>
    </xf>
    <xf numFmtId="17" fontId="1" fillId="2" borderId="29" xfId="0" applyNumberFormat="1" applyFont="1" applyFill="1" applyBorder="1" applyAlignment="1" applyProtection="1">
      <alignment vertical="top" wrapText="1"/>
    </xf>
    <xf numFmtId="0" fontId="0" fillId="0" borderId="0" xfId="0" applyAlignment="1">
      <alignment wrapText="1"/>
    </xf>
    <xf numFmtId="0" fontId="25" fillId="2" borderId="3" xfId="1" applyFill="1" applyBorder="1" applyAlignment="1" applyProtection="1">
      <protection locked="0"/>
    </xf>
    <xf numFmtId="0" fontId="40" fillId="2" borderId="10" xfId="0" applyFont="1" applyFill="1" applyBorder="1" applyAlignment="1" applyProtection="1">
      <alignment horizontal="center" vertical="center" wrapText="1"/>
    </xf>
    <xf numFmtId="0" fontId="40" fillId="2" borderId="3" xfId="0" applyFont="1" applyFill="1" applyBorder="1" applyAlignment="1" applyProtection="1">
      <alignment horizontal="center" vertical="center" wrapText="1"/>
    </xf>
    <xf numFmtId="9" fontId="40" fillId="2" borderId="3" xfId="0" applyNumberFormat="1" applyFont="1" applyFill="1" applyBorder="1" applyAlignment="1" applyProtection="1">
      <alignment horizontal="center" vertical="center" wrapText="1"/>
    </xf>
    <xf numFmtId="0" fontId="2" fillId="3" borderId="1" xfId="0" applyFont="1" applyFill="1" applyBorder="1" applyAlignment="1" applyProtection="1">
      <alignment vertical="center" wrapText="1"/>
    </xf>
    <xf numFmtId="0" fontId="40" fillId="2"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9" fontId="40" fillId="2" borderId="10" xfId="0" applyNumberFormat="1" applyFont="1" applyFill="1" applyBorder="1" applyAlignment="1" applyProtection="1">
      <alignment horizontal="center" vertical="center" wrapText="1"/>
    </xf>
    <xf numFmtId="9" fontId="40" fillId="2" borderId="2" xfId="0" applyNumberFormat="1" applyFont="1" applyFill="1" applyBorder="1" applyAlignment="1" applyProtection="1">
      <alignment horizontal="center" vertical="center" wrapText="1"/>
    </xf>
    <xf numFmtId="0" fontId="40" fillId="2" borderId="4"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wrapText="1"/>
    </xf>
    <xf numFmtId="9" fontId="40" fillId="2" borderId="4" xfId="0" applyNumberFormat="1"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9" fontId="40" fillId="2" borderId="24" xfId="0" applyNumberFormat="1" applyFont="1" applyFill="1" applyBorder="1" applyAlignment="1" applyProtection="1">
      <alignment horizontal="center" vertical="center" wrapText="1"/>
    </xf>
    <xf numFmtId="0" fontId="40" fillId="2" borderId="2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49" fontId="40" fillId="2" borderId="2" xfId="0" applyNumberFormat="1" applyFont="1" applyFill="1" applyBorder="1" applyAlignment="1" applyProtection="1">
      <alignment horizontal="center" vertical="center" wrapText="1"/>
    </xf>
    <xf numFmtId="49" fontId="40" fillId="2" borderId="24" xfId="0" applyNumberFormat="1"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9" fontId="40" fillId="2" borderId="1" xfId="0" applyNumberFormat="1" applyFont="1" applyFill="1" applyBorder="1" applyAlignment="1" applyProtection="1">
      <alignment horizontal="center" vertical="center" wrapText="1"/>
    </xf>
    <xf numFmtId="9" fontId="15" fillId="2" borderId="10" xfId="0" applyNumberFormat="1" applyFont="1" applyFill="1" applyBorder="1" applyAlignment="1" applyProtection="1">
      <alignment vertical="top" wrapText="1"/>
    </xf>
    <xf numFmtId="9" fontId="15" fillId="2" borderId="3" xfId="0" applyNumberFormat="1"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horizontal="right" vertical="center"/>
    </xf>
    <xf numFmtId="0" fontId="1" fillId="2" borderId="3" xfId="0" applyFont="1" applyFill="1" applyBorder="1" applyAlignment="1" applyProtection="1"/>
    <xf numFmtId="17" fontId="1" fillId="3" borderId="1" xfId="0" applyNumberFormat="1" applyFont="1" applyFill="1" applyBorder="1" applyAlignment="1" applyProtection="1">
      <alignment vertical="top" wrapText="1"/>
    </xf>
    <xf numFmtId="0" fontId="2" fillId="3" borderId="28" xfId="0" applyFont="1" applyFill="1" applyBorder="1" applyAlignment="1" applyProtection="1">
      <alignment vertical="top" wrapText="1"/>
    </xf>
    <xf numFmtId="43" fontId="2" fillId="3" borderId="32" xfId="2" applyNumberFormat="1" applyFont="1" applyFill="1" applyBorder="1" applyAlignment="1" applyProtection="1">
      <alignment vertical="top" wrapText="1"/>
    </xf>
    <xf numFmtId="43" fontId="2" fillId="2" borderId="32" xfId="2" applyNumberFormat="1" applyFont="1" applyFill="1" applyBorder="1" applyAlignment="1" applyProtection="1">
      <alignment vertical="top" wrapText="1"/>
    </xf>
    <xf numFmtId="0" fontId="0" fillId="0" borderId="0" xfId="0" applyProtection="1"/>
    <xf numFmtId="0" fontId="27" fillId="3" borderId="16" xfId="0" applyFont="1" applyFill="1" applyBorder="1" applyAlignment="1">
      <alignment vertical="top" wrapText="1"/>
    </xf>
    <xf numFmtId="0" fontId="27" fillId="3" borderId="17" xfId="0" applyFont="1" applyFill="1" applyBorder="1" applyAlignment="1">
      <alignment vertical="top" wrapText="1"/>
    </xf>
    <xf numFmtId="0" fontId="25" fillId="3" borderId="21" xfId="1" applyFill="1" applyBorder="1" applyAlignment="1" applyProtection="1">
      <alignment vertical="top" wrapText="1"/>
    </xf>
    <xf numFmtId="0" fontId="25" fillId="3" borderId="22" xfId="1" applyFill="1" applyBorder="1" applyAlignment="1" applyProtection="1">
      <alignment vertical="top" wrapText="1"/>
    </xf>
    <xf numFmtId="0" fontId="0" fillId="9" borderId="1" xfId="0" applyFill="1" applyBorder="1" applyProtection="1"/>
    <xf numFmtId="0" fontId="0" fillId="10" borderId="1" xfId="0" applyFill="1" applyBorder="1" applyProtection="1">
      <protection locked="0"/>
    </xf>
    <xf numFmtId="0" fontId="0" fillId="0" borderId="14" xfId="0" applyBorder="1" applyProtection="1"/>
    <xf numFmtId="0" fontId="46" fillId="11" borderId="62" xfId="0" applyFont="1" applyFill="1" applyBorder="1" applyAlignment="1" applyProtection="1">
      <alignment horizontal="left" vertical="center" wrapText="1"/>
    </xf>
    <xf numFmtId="0" fontId="46" fillId="11" borderId="38" xfId="0" applyFont="1" applyFill="1" applyBorder="1" applyAlignment="1" applyProtection="1">
      <alignment horizontal="left" vertical="center" wrapText="1"/>
    </xf>
    <xf numFmtId="0" fontId="46" fillId="11" borderId="8" xfId="0" applyFont="1" applyFill="1" applyBorder="1" applyAlignment="1" applyProtection="1">
      <alignment horizontal="left" vertical="center" wrapText="1"/>
    </xf>
    <xf numFmtId="0" fontId="47" fillId="0" borderId="9" xfId="0" applyFont="1" applyBorder="1" applyAlignment="1" applyProtection="1">
      <alignment horizontal="left" vertical="center"/>
    </xf>
    <xf numFmtId="0" fontId="43" fillId="8" borderId="38" xfId="5" applyFont="1" applyBorder="1" applyAlignment="1" applyProtection="1">
      <alignment horizontal="center" vertical="center"/>
      <protection locked="0"/>
    </xf>
    <xf numFmtId="0" fontId="48" fillId="8" borderId="38" xfId="5" applyFont="1" applyBorder="1" applyAlignment="1" applyProtection="1">
      <alignment horizontal="center" vertical="center"/>
      <protection locked="0"/>
    </xf>
    <xf numFmtId="0" fontId="48" fillId="8" borderId="6" xfId="5" applyFont="1" applyBorder="1" applyAlignment="1" applyProtection="1">
      <alignment horizontal="center" vertical="center"/>
      <protection locked="0"/>
    </xf>
    <xf numFmtId="0" fontId="47" fillId="0" borderId="65" xfId="0" applyFont="1" applyBorder="1" applyAlignment="1" applyProtection="1">
      <alignment horizontal="left" vertical="center"/>
    </xf>
    <xf numFmtId="0" fontId="43" fillId="12" borderId="38" xfId="5" applyFont="1" applyFill="1" applyBorder="1" applyAlignment="1" applyProtection="1">
      <alignment horizontal="center" vertical="center"/>
      <protection locked="0"/>
    </xf>
    <xf numFmtId="0" fontId="48" fillId="12" borderId="38" xfId="5" applyFont="1" applyFill="1" applyBorder="1" applyAlignment="1" applyProtection="1">
      <alignment horizontal="center" vertical="center"/>
      <protection locked="0"/>
    </xf>
    <xf numFmtId="0" fontId="48" fillId="12" borderId="6" xfId="5" applyFont="1" applyFill="1" applyBorder="1" applyAlignment="1" applyProtection="1">
      <alignment horizontal="center" vertical="center"/>
      <protection locked="0"/>
    </xf>
    <xf numFmtId="0" fontId="49" fillId="0" borderId="38" xfId="0" applyFont="1" applyBorder="1" applyAlignment="1" applyProtection="1">
      <alignment horizontal="left" vertical="center"/>
    </xf>
    <xf numFmtId="10" fontId="48" fillId="8" borderId="38" xfId="5" applyNumberFormat="1" applyFont="1" applyBorder="1" applyAlignment="1" applyProtection="1">
      <alignment horizontal="center" vertical="center"/>
      <protection locked="0"/>
    </xf>
    <xf numFmtId="10" fontId="48" fillId="8" borderId="6" xfId="5" applyNumberFormat="1" applyFont="1" applyBorder="1" applyAlignment="1" applyProtection="1">
      <alignment horizontal="center" vertical="center"/>
      <protection locked="0"/>
    </xf>
    <xf numFmtId="0" fontId="49" fillId="0" borderId="62" xfId="0" applyFont="1" applyBorder="1" applyAlignment="1" applyProtection="1">
      <alignment horizontal="left" vertical="center"/>
    </xf>
    <xf numFmtId="10" fontId="48" fillId="12" borderId="38" xfId="5" applyNumberFormat="1" applyFont="1" applyFill="1" applyBorder="1" applyAlignment="1" applyProtection="1">
      <alignment horizontal="center" vertical="center"/>
      <protection locked="0"/>
    </xf>
    <xf numFmtId="10" fontId="48" fillId="12" borderId="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6" fillId="11" borderId="57" xfId="0" applyFont="1" applyFill="1" applyBorder="1" applyAlignment="1" applyProtection="1">
      <alignment horizontal="center" vertical="center" wrapText="1"/>
    </xf>
    <xf numFmtId="0" fontId="46" fillId="11" borderId="56" xfId="0" applyFont="1" applyFill="1" applyBorder="1" applyAlignment="1" applyProtection="1">
      <alignment horizontal="center" vertical="center" wrapText="1"/>
    </xf>
    <xf numFmtId="0" fontId="47" fillId="0" borderId="38" xfId="0" applyFont="1" applyFill="1" applyBorder="1" applyAlignment="1" applyProtection="1">
      <alignment vertical="center" wrapText="1"/>
    </xf>
    <xf numFmtId="0" fontId="43" fillId="8" borderId="38" xfId="5" applyBorder="1" applyAlignment="1" applyProtection="1">
      <alignment wrapText="1"/>
      <protection locked="0"/>
    </xf>
    <xf numFmtId="0" fontId="43" fillId="12" borderId="38" xfId="5" applyFill="1" applyBorder="1" applyAlignment="1" applyProtection="1">
      <alignment wrapText="1"/>
      <protection locked="0"/>
    </xf>
    <xf numFmtId="0" fontId="50" fillId="2" borderId="38" xfId="0" applyFont="1" applyFill="1" applyBorder="1" applyAlignment="1" applyProtection="1">
      <alignment vertical="center" wrapText="1"/>
    </xf>
    <xf numFmtId="10" fontId="43" fillId="8" borderId="38" xfId="5" applyNumberFormat="1" applyBorder="1" applyAlignment="1" applyProtection="1">
      <alignment horizontal="center" vertical="center" wrapText="1"/>
      <protection locked="0"/>
    </xf>
    <xf numFmtId="10" fontId="43" fillId="12" borderId="38" xfId="5" applyNumberFormat="1" applyFill="1" applyBorder="1" applyAlignment="1" applyProtection="1">
      <alignment horizontal="center" vertical="center" wrapText="1"/>
      <protection locked="0"/>
    </xf>
    <xf numFmtId="0" fontId="46" fillId="11" borderId="48" xfId="0" applyFont="1" applyFill="1" applyBorder="1" applyAlignment="1" applyProtection="1">
      <alignment horizontal="center" vertical="center" wrapText="1"/>
    </xf>
    <xf numFmtId="0" fontId="46" fillId="11" borderId="38"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0" fontId="51" fillId="8" borderId="48" xfId="5" applyFont="1" applyBorder="1" applyAlignment="1" applyProtection="1">
      <alignment vertical="center" wrapText="1"/>
      <protection locked="0"/>
    </xf>
    <xf numFmtId="0" fontId="51" fillId="8" borderId="38" xfId="5" applyFont="1" applyBorder="1" applyAlignment="1" applyProtection="1">
      <alignment horizontal="center" vertical="center"/>
      <protection locked="0"/>
    </xf>
    <xf numFmtId="0" fontId="51" fillId="8" borderId="6" xfId="5" applyFont="1" applyBorder="1" applyAlignment="1" applyProtection="1">
      <alignment horizontal="center" vertical="center"/>
      <protection locked="0"/>
    </xf>
    <xf numFmtId="0" fontId="51" fillId="12" borderId="38" xfId="5" applyFont="1" applyFill="1" applyBorder="1" applyAlignment="1" applyProtection="1">
      <alignment horizontal="center" vertical="center"/>
      <protection locked="0"/>
    </xf>
    <xf numFmtId="0" fontId="51" fillId="12" borderId="48" xfId="5" applyFont="1" applyFill="1" applyBorder="1" applyAlignment="1" applyProtection="1">
      <alignment vertical="center" wrapText="1"/>
      <protection locked="0"/>
    </xf>
    <xf numFmtId="0" fontId="51" fillId="12" borderId="6" xfId="5" applyFont="1" applyFill="1" applyBorder="1" applyAlignment="1" applyProtection="1">
      <alignment horizontal="center" vertical="center"/>
      <protection locked="0"/>
    </xf>
    <xf numFmtId="0" fontId="51" fillId="8" borderId="6" xfId="5" applyFont="1" applyBorder="1" applyAlignment="1" applyProtection="1">
      <alignment vertical="center"/>
      <protection locked="0"/>
    </xf>
    <xf numFmtId="0" fontId="51" fillId="12" borderId="6" xfId="5" applyFont="1" applyFill="1" applyBorder="1" applyAlignment="1" applyProtection="1">
      <alignment vertical="center"/>
      <protection locked="0"/>
    </xf>
    <xf numFmtId="0" fontId="51" fillId="8" borderId="33" xfId="5" applyFont="1" applyBorder="1" applyAlignment="1" applyProtection="1">
      <alignment vertical="center"/>
      <protection locked="0"/>
    </xf>
    <xf numFmtId="0" fontId="51" fillId="12" borderId="33"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6" fillId="11" borderId="57" xfId="0" applyFont="1" applyFill="1" applyBorder="1" applyAlignment="1" applyProtection="1">
      <alignment horizontal="center" vertical="center"/>
    </xf>
    <xf numFmtId="0" fontId="46" fillId="11" borderId="8" xfId="0" applyFont="1" applyFill="1" applyBorder="1" applyAlignment="1" applyProtection="1">
      <alignment horizontal="center" vertical="center"/>
    </xf>
    <xf numFmtId="0" fontId="46" fillId="11" borderId="62" xfId="0" applyFont="1" applyFill="1" applyBorder="1" applyAlignment="1" applyProtection="1">
      <alignment horizontal="center" vertical="center" wrapText="1"/>
    </xf>
    <xf numFmtId="0" fontId="43" fillId="8" borderId="38" xfId="5" applyBorder="1" applyAlignment="1" applyProtection="1">
      <alignment horizontal="center" vertical="center"/>
      <protection locked="0"/>
    </xf>
    <xf numFmtId="10" fontId="43" fillId="8" borderId="38" xfId="5" applyNumberFormat="1" applyBorder="1" applyAlignment="1" applyProtection="1">
      <alignment horizontal="center" vertical="center"/>
      <protection locked="0"/>
    </xf>
    <xf numFmtId="0" fontId="43" fillId="12" borderId="38" xfId="5" applyFill="1" applyBorder="1" applyAlignment="1" applyProtection="1">
      <alignment horizontal="center" vertical="center"/>
      <protection locked="0"/>
    </xf>
    <xf numFmtId="10" fontId="43" fillId="12" borderId="38" xfId="5" applyNumberFormat="1" applyFill="1" applyBorder="1" applyAlignment="1" applyProtection="1">
      <alignment horizontal="center" vertical="center"/>
      <protection locked="0"/>
    </xf>
    <xf numFmtId="0" fontId="46" fillId="11" borderId="36" xfId="0" applyFont="1" applyFill="1" applyBorder="1" applyAlignment="1" applyProtection="1">
      <alignment horizontal="center" vertical="center" wrapText="1"/>
    </xf>
    <xf numFmtId="0" fontId="46" fillId="11" borderId="26" xfId="0" applyFont="1" applyFill="1" applyBorder="1" applyAlignment="1" applyProtection="1">
      <alignment horizontal="center" vertical="center" wrapText="1"/>
    </xf>
    <xf numFmtId="0" fontId="46" fillId="11" borderId="49" xfId="0" applyFont="1" applyFill="1" applyBorder="1" applyAlignment="1" applyProtection="1">
      <alignment horizontal="center" vertical="center" wrapText="1"/>
    </xf>
    <xf numFmtId="0" fontId="43" fillId="8" borderId="38" xfId="5" applyBorder="1" applyProtection="1">
      <protection locked="0"/>
    </xf>
    <xf numFmtId="0" fontId="51" fillId="8" borderId="26" xfId="5" applyFont="1" applyBorder="1" applyAlignment="1" applyProtection="1">
      <alignment vertical="center" wrapText="1"/>
      <protection locked="0"/>
    </xf>
    <xf numFmtId="0" fontId="51" fillId="8" borderId="49" xfId="5" applyFont="1" applyBorder="1" applyAlignment="1" applyProtection="1">
      <alignment horizontal="center" vertical="center"/>
      <protection locked="0"/>
    </xf>
    <xf numFmtId="0" fontId="43" fillId="12" borderId="38" xfId="5" applyFill="1" applyBorder="1" applyProtection="1">
      <protection locked="0"/>
    </xf>
    <xf numFmtId="0" fontId="51" fillId="12" borderId="26" xfId="5" applyFont="1" applyFill="1" applyBorder="1" applyAlignment="1" applyProtection="1">
      <alignment vertical="center" wrapText="1"/>
      <protection locked="0"/>
    </xf>
    <xf numFmtId="0" fontId="51" fillId="12" borderId="49"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6" fillId="11" borderId="5" xfId="0" applyFont="1" applyFill="1" applyBorder="1" applyAlignment="1" applyProtection="1">
      <alignment horizontal="center" vertical="center" wrapText="1"/>
    </xf>
    <xf numFmtId="0" fontId="46" fillId="11" borderId="25" xfId="0" applyFont="1" applyFill="1" applyBorder="1" applyAlignment="1" applyProtection="1">
      <alignment horizontal="center" vertical="center"/>
    </xf>
    <xf numFmtId="0" fontId="43" fillId="8" borderId="38" xfId="5" applyBorder="1" applyAlignment="1" applyProtection="1">
      <alignment vertical="center" wrapText="1"/>
      <protection locked="0"/>
    </xf>
    <xf numFmtId="0" fontId="43" fillId="8" borderId="48" xfId="5" applyBorder="1" applyAlignment="1" applyProtection="1">
      <alignment vertical="center" wrapText="1"/>
      <protection locked="0"/>
    </xf>
    <xf numFmtId="0" fontId="43" fillId="12" borderId="38" xfId="5" applyFill="1" applyBorder="1" applyAlignment="1" applyProtection="1">
      <alignment vertical="center" wrapText="1"/>
      <protection locked="0"/>
    </xf>
    <xf numFmtId="0" fontId="43" fillId="12" borderId="48" xfId="5" applyFill="1" applyBorder="1" applyAlignment="1" applyProtection="1">
      <alignment vertical="center" wrapText="1"/>
      <protection locked="0"/>
    </xf>
    <xf numFmtId="0" fontId="43" fillId="8" borderId="62" xfId="5" applyBorder="1" applyAlignment="1" applyProtection="1">
      <alignment horizontal="center" vertical="center"/>
      <protection locked="0"/>
    </xf>
    <xf numFmtId="0" fontId="43" fillId="8" borderId="6" xfId="5" applyBorder="1" applyAlignment="1" applyProtection="1">
      <alignment horizontal="center" vertical="center"/>
      <protection locked="0"/>
    </xf>
    <xf numFmtId="0" fontId="43" fillId="12" borderId="62" xfId="5" applyFill="1" applyBorder="1" applyAlignment="1" applyProtection="1">
      <alignment horizontal="center" vertical="center"/>
      <protection locked="0"/>
    </xf>
    <xf numFmtId="0" fontId="43" fillId="12" borderId="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6" fillId="11" borderId="56" xfId="0" applyFont="1" applyFill="1" applyBorder="1" applyAlignment="1" applyProtection="1">
      <alignment horizontal="center" vertical="center"/>
    </xf>
    <xf numFmtId="0" fontId="43" fillId="8" borderId="6" xfId="5" applyBorder="1" applyAlignment="1" applyProtection="1">
      <alignment vertical="center" wrapText="1"/>
      <protection locked="0"/>
    </xf>
    <xf numFmtId="0" fontId="43" fillId="12" borderId="6" xfId="5" applyFill="1" applyBorder="1" applyAlignment="1" applyProtection="1">
      <alignment vertical="center" wrapText="1"/>
      <protection locked="0"/>
    </xf>
    <xf numFmtId="0" fontId="43" fillId="12" borderId="26" xfId="5" applyFill="1" applyBorder="1" applyAlignment="1" applyProtection="1">
      <alignment horizontal="center" vertical="center" wrapText="1"/>
      <protection locked="0"/>
    </xf>
    <xf numFmtId="0" fontId="43" fillId="12" borderId="62" xfId="5" applyFill="1" applyBorder="1" applyAlignment="1" applyProtection="1">
      <alignment horizontal="center" vertical="center" wrapText="1"/>
      <protection locked="0"/>
    </xf>
    <xf numFmtId="0" fontId="46" fillId="11" borderId="37" xfId="0" applyFont="1" applyFill="1" applyBorder="1" applyAlignment="1" applyProtection="1">
      <alignment horizontal="center" vertical="center"/>
    </xf>
    <xf numFmtId="0" fontId="46" fillId="11" borderId="9" xfId="0" applyFont="1" applyFill="1" applyBorder="1" applyAlignment="1" applyProtection="1">
      <alignment horizontal="center" vertical="center" wrapText="1"/>
    </xf>
    <xf numFmtId="0" fontId="43" fillId="8" borderId="31" xfId="5" applyBorder="1" applyAlignment="1" applyProtection="1">
      <protection locked="0"/>
    </xf>
    <xf numFmtId="10" fontId="43" fillId="8" borderId="36" xfId="5" applyNumberFormat="1" applyBorder="1" applyAlignment="1" applyProtection="1">
      <alignment horizontal="center" vertical="center"/>
      <protection locked="0"/>
    </xf>
    <xf numFmtId="0" fontId="43" fillId="12" borderId="31" xfId="5" applyFill="1" applyBorder="1" applyAlignment="1" applyProtection="1">
      <protection locked="0"/>
    </xf>
    <xf numFmtId="10" fontId="43" fillId="12" borderId="36" xfId="5" applyNumberFormat="1" applyFill="1" applyBorder="1" applyAlignment="1" applyProtection="1">
      <alignment horizontal="center" vertical="center"/>
      <protection locked="0"/>
    </xf>
    <xf numFmtId="0" fontId="46" fillId="11" borderId="26" xfId="0" applyFont="1" applyFill="1" applyBorder="1" applyAlignment="1" applyProtection="1">
      <alignment horizontal="center" vertical="center"/>
    </xf>
    <xf numFmtId="0" fontId="46" fillId="11" borderId="38" xfId="0" applyFont="1" applyFill="1" applyBorder="1" applyAlignment="1" applyProtection="1">
      <alignment horizontal="center" wrapText="1"/>
    </xf>
    <xf numFmtId="0" fontId="46" fillId="11" borderId="6" xfId="0" applyFont="1" applyFill="1" applyBorder="1" applyAlignment="1" applyProtection="1">
      <alignment horizontal="center" wrapText="1"/>
    </xf>
    <xf numFmtId="0" fontId="46" fillId="11" borderId="62" xfId="0" applyFont="1" applyFill="1" applyBorder="1" applyAlignment="1" applyProtection="1">
      <alignment horizontal="center" wrapText="1"/>
    </xf>
    <xf numFmtId="0" fontId="51" fillId="8" borderId="38" xfId="5" applyFont="1" applyBorder="1" applyAlignment="1" applyProtection="1">
      <alignment horizontal="center" vertical="center" wrapText="1"/>
      <protection locked="0"/>
    </xf>
    <xf numFmtId="0" fontId="51" fillId="12" borderId="38" xfId="5" applyFont="1" applyFill="1" applyBorder="1" applyAlignment="1" applyProtection="1">
      <alignment horizontal="center" vertical="center" wrapText="1"/>
      <protection locked="0"/>
    </xf>
    <xf numFmtId="0" fontId="43" fillId="8" borderId="26" xfId="5" applyBorder="1" applyAlignment="1" applyProtection="1">
      <alignment vertical="center"/>
      <protection locked="0"/>
    </xf>
    <xf numFmtId="0" fontId="43" fillId="12" borderId="62" xfId="5" applyFill="1" applyBorder="1" applyAlignment="1" applyProtection="1">
      <alignment vertical="center"/>
      <protection locked="0"/>
    </xf>
    <xf numFmtId="0" fontId="43" fillId="12" borderId="49" xfId="5" applyFill="1" applyBorder="1" applyAlignment="1" applyProtection="1">
      <alignment horizontal="center" vertical="center"/>
      <protection locked="0"/>
    </xf>
    <xf numFmtId="0" fontId="43" fillId="8" borderId="0" xfId="5" applyProtection="1"/>
    <xf numFmtId="0" fontId="41" fillId="6" borderId="0" xfId="3" applyProtection="1"/>
    <xf numFmtId="0" fontId="42" fillId="7" borderId="0" xfId="4" applyProtection="1"/>
    <xf numFmtId="0" fontId="0" fillId="0" borderId="0" xfId="0" applyAlignment="1" applyProtection="1">
      <alignment wrapText="1"/>
    </xf>
    <xf numFmtId="0" fontId="0" fillId="0" borderId="0" xfId="0" applyAlignment="1">
      <alignment vertical="center" wrapText="1"/>
    </xf>
    <xf numFmtId="165" fontId="2" fillId="0" borderId="0" xfId="2"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0" fontId="53" fillId="0" borderId="0" xfId="0" applyFont="1"/>
    <xf numFmtId="0" fontId="53" fillId="0" borderId="0" xfId="0" applyFont="1" applyAlignment="1">
      <alignment wrapText="1"/>
    </xf>
    <xf numFmtId="0" fontId="25" fillId="0" borderId="3" xfId="1" applyFill="1" applyBorder="1" applyAlignment="1" applyProtection="1">
      <protection locked="0"/>
    </xf>
    <xf numFmtId="0" fontId="1" fillId="0" borderId="2" xfId="0" applyFont="1" applyFill="1" applyBorder="1" applyProtection="1">
      <protection locked="0"/>
    </xf>
    <xf numFmtId="0" fontId="0" fillId="0" borderId="0" xfId="0" applyFont="1"/>
    <xf numFmtId="0" fontId="0" fillId="0" borderId="0" xfId="0" applyFont="1" applyAlignment="1">
      <alignment horizontal="right"/>
    </xf>
    <xf numFmtId="0" fontId="0" fillId="3" borderId="15" xfId="0" applyFont="1" applyFill="1" applyBorder="1"/>
    <xf numFmtId="0" fontId="0" fillId="3" borderId="16" xfId="0" applyFont="1" applyFill="1" applyBorder="1"/>
    <xf numFmtId="0" fontId="0" fillId="3" borderId="16" xfId="0" applyFont="1" applyFill="1" applyBorder="1" applyAlignment="1">
      <alignment horizontal="right"/>
    </xf>
    <xf numFmtId="0" fontId="0" fillId="3" borderId="17" xfId="0" applyFont="1" applyFill="1" applyBorder="1"/>
    <xf numFmtId="0" fontId="0" fillId="3" borderId="18" xfId="0" applyFont="1" applyFill="1" applyBorder="1"/>
    <xf numFmtId="0" fontId="56" fillId="3" borderId="19" xfId="0" applyFont="1" applyFill="1" applyBorder="1" applyAlignment="1" applyProtection="1">
      <alignment vertical="top" wrapText="1"/>
    </xf>
    <xf numFmtId="0" fontId="56" fillId="3" borderId="18" xfId="0" applyFont="1" applyFill="1" applyBorder="1" applyAlignment="1" applyProtection="1">
      <alignment vertical="top" wrapText="1"/>
    </xf>
    <xf numFmtId="0" fontId="56" fillId="3" borderId="0" xfId="0" applyFont="1" applyFill="1" applyBorder="1" applyProtection="1"/>
    <xf numFmtId="0" fontId="56" fillId="3" borderId="0" xfId="0" applyFont="1" applyFill="1" applyBorder="1" applyAlignment="1" applyProtection="1">
      <alignment vertical="top" wrapText="1"/>
    </xf>
    <xf numFmtId="0" fontId="56" fillId="3" borderId="0" xfId="0" applyFont="1" applyFill="1" applyBorder="1" applyAlignment="1" applyProtection="1">
      <alignment horizontal="right"/>
    </xf>
    <xf numFmtId="0" fontId="58" fillId="3" borderId="0" xfId="0" applyFont="1" applyFill="1" applyBorder="1" applyAlignment="1" applyProtection="1">
      <alignment vertical="top" wrapText="1"/>
    </xf>
    <xf numFmtId="0" fontId="58" fillId="3" borderId="0" xfId="0" applyFont="1" applyFill="1" applyBorder="1" applyAlignment="1" applyProtection="1">
      <alignment horizontal="right" wrapText="1"/>
    </xf>
    <xf numFmtId="0" fontId="58" fillId="2" borderId="7" xfId="0" applyFont="1" applyFill="1" applyBorder="1" applyAlignment="1" applyProtection="1">
      <alignment horizontal="left" vertical="top" wrapText="1"/>
    </xf>
    <xf numFmtId="0" fontId="58" fillId="2" borderId="9" xfId="0" applyFont="1" applyFill="1" applyBorder="1" applyAlignment="1" applyProtection="1">
      <alignment horizontal="left" vertical="top" wrapText="1"/>
    </xf>
    <xf numFmtId="0" fontId="58" fillId="2" borderId="37" xfId="0" applyFont="1" applyFill="1" applyBorder="1" applyAlignment="1" applyProtection="1">
      <alignment horizontal="left" vertical="top" wrapText="1"/>
    </xf>
    <xf numFmtId="0" fontId="58" fillId="2" borderId="37" xfId="0" applyFont="1" applyFill="1" applyBorder="1" applyAlignment="1" applyProtection="1">
      <alignment horizontal="right" wrapText="1"/>
    </xf>
    <xf numFmtId="0" fontId="58" fillId="2" borderId="8" xfId="0" applyFont="1" applyFill="1" applyBorder="1" applyAlignment="1" applyProtection="1">
      <alignment horizontal="left" vertical="top" wrapText="1"/>
    </xf>
    <xf numFmtId="0" fontId="58" fillId="2" borderId="5" xfId="0" applyFont="1" applyFill="1" applyBorder="1" applyAlignment="1" applyProtection="1">
      <alignment horizontal="left" vertical="top" wrapText="1"/>
    </xf>
    <xf numFmtId="0" fontId="56" fillId="2" borderId="38" xfId="0" applyFont="1" applyFill="1" applyBorder="1" applyAlignment="1" applyProtection="1">
      <alignment horizontal="left" vertical="top" wrapText="1"/>
    </xf>
    <xf numFmtId="4" fontId="0" fillId="0" borderId="38" xfId="0" applyNumberFormat="1" applyFont="1" applyBorder="1" applyAlignment="1">
      <alignment horizontal="right"/>
    </xf>
    <xf numFmtId="4" fontId="0" fillId="0" borderId="38" xfId="0" applyNumberFormat="1" applyFont="1" applyFill="1" applyBorder="1" applyAlignment="1">
      <alignment horizontal="right"/>
    </xf>
    <xf numFmtId="14" fontId="56" fillId="0" borderId="38" xfId="0" applyNumberFormat="1" applyFont="1" applyFill="1" applyBorder="1" applyAlignment="1" applyProtection="1">
      <alignment horizontal="right" wrapText="1"/>
    </xf>
    <xf numFmtId="4" fontId="58" fillId="2" borderId="38" xfId="0" applyNumberFormat="1" applyFont="1" applyFill="1" applyBorder="1" applyAlignment="1" applyProtection="1">
      <alignment horizontal="right" vertical="top" wrapText="1"/>
    </xf>
    <xf numFmtId="4" fontId="58" fillId="0" borderId="31" xfId="0" applyNumberFormat="1" applyFont="1" applyFill="1" applyBorder="1" applyAlignment="1" applyProtection="1">
      <alignment horizontal="right" vertical="top" wrapText="1"/>
    </xf>
    <xf numFmtId="4" fontId="54" fillId="0" borderId="38" xfId="0" applyNumberFormat="1" applyFont="1" applyFill="1" applyBorder="1" applyAlignment="1">
      <alignment horizontal="right"/>
    </xf>
    <xf numFmtId="0" fontId="56" fillId="3" borderId="0" xfId="0" applyFont="1" applyFill="1" applyBorder="1" applyAlignment="1" applyProtection="1">
      <alignment horizontal="right" wrapText="1"/>
    </xf>
    <xf numFmtId="0" fontId="58" fillId="3" borderId="19" xfId="0" applyFont="1" applyFill="1" applyBorder="1" applyAlignment="1">
      <alignment horizontal="center"/>
    </xf>
    <xf numFmtId="4" fontId="0" fillId="0" borderId="38" xfId="0" applyNumberFormat="1" applyFont="1" applyFill="1" applyBorder="1"/>
    <xf numFmtId="4" fontId="0" fillId="0" borderId="9" xfId="0" applyNumberFormat="1" applyFont="1" applyFill="1" applyBorder="1" applyAlignment="1">
      <alignment vertical="center"/>
    </xf>
    <xf numFmtId="4" fontId="0" fillId="0" borderId="57"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38" xfId="0" applyNumberFormat="1" applyFont="1" applyFill="1" applyBorder="1" applyAlignment="1">
      <alignment vertical="center"/>
    </xf>
    <xf numFmtId="4" fontId="0" fillId="0" borderId="60" xfId="0" applyNumberFormat="1" applyFont="1" applyFill="1" applyBorder="1" applyAlignment="1">
      <alignment vertical="center"/>
    </xf>
    <xf numFmtId="4" fontId="0" fillId="0" borderId="36" xfId="0" applyNumberFormat="1" applyFont="1" applyFill="1" applyBorder="1" applyAlignment="1">
      <alignment vertical="center"/>
    </xf>
    <xf numFmtId="4" fontId="0" fillId="0" borderId="61" xfId="0" applyNumberFormat="1" applyFont="1" applyFill="1" applyBorder="1" applyAlignment="1">
      <alignment vertical="center"/>
    </xf>
    <xf numFmtId="0" fontId="3" fillId="0" borderId="2"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40" fillId="0" borderId="24"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0" fontId="40" fillId="0" borderId="4" xfId="0" applyFont="1" applyFill="1" applyBorder="1" applyAlignment="1" applyProtection="1">
      <alignment horizontal="center" vertical="center" wrapText="1"/>
    </xf>
    <xf numFmtId="0" fontId="32" fillId="0" borderId="1" xfId="0" applyFont="1" applyFill="1" applyBorder="1" applyAlignment="1">
      <alignment wrapText="1"/>
    </xf>
    <xf numFmtId="0" fontId="15" fillId="0" borderId="1" xfId="0" applyFont="1" applyFill="1" applyBorder="1" applyAlignment="1">
      <alignment vertical="top" wrapText="1"/>
    </xf>
    <xf numFmtId="0" fontId="32" fillId="0" borderId="1" xfId="0" applyFont="1" applyFill="1" applyBorder="1" applyAlignment="1">
      <alignment vertical="center" wrapText="1"/>
    </xf>
    <xf numFmtId="0" fontId="15" fillId="0" borderId="1" xfId="0" applyFont="1" applyFill="1" applyBorder="1" applyAlignment="1">
      <alignment vertical="center" wrapText="1"/>
    </xf>
    <xf numFmtId="0" fontId="26" fillId="0" borderId="0" xfId="0" applyFont="1" applyAlignment="1">
      <alignment horizontal="left" vertical="center" wrapText="1"/>
    </xf>
    <xf numFmtId="0" fontId="32" fillId="0" borderId="1" xfId="0" applyFont="1" applyFill="1" applyBorder="1" applyAlignment="1">
      <alignment horizontal="left" vertical="center" wrapText="1"/>
    </xf>
    <xf numFmtId="0" fontId="0" fillId="0" borderId="0" xfId="0" applyFill="1" applyAlignment="1">
      <alignment vertical="top" wrapText="1"/>
    </xf>
    <xf numFmtId="0" fontId="2" fillId="3" borderId="21"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61" fillId="0" borderId="1" xfId="0" applyFont="1" applyFill="1" applyBorder="1" applyAlignment="1">
      <alignment vertical="top" wrapText="1"/>
    </xf>
    <xf numFmtId="15" fontId="1" fillId="2" borderId="3" xfId="0" applyNumberFormat="1" applyFont="1" applyFill="1" applyBorder="1" applyAlignment="1" applyProtection="1">
      <alignment horizontal="left" wrapText="1"/>
    </xf>
    <xf numFmtId="15" fontId="1" fillId="2" borderId="4" xfId="0" applyNumberFormat="1" applyFont="1" applyFill="1" applyBorder="1" applyAlignment="1" applyProtection="1">
      <alignment horizontal="left"/>
    </xf>
    <xf numFmtId="0" fontId="15" fillId="2" borderId="1" xfId="0" applyFont="1" applyFill="1" applyBorder="1" applyAlignment="1" applyProtection="1">
      <alignment horizontal="left" vertical="top" wrapText="1"/>
      <protection locked="0"/>
    </xf>
    <xf numFmtId="0" fontId="26" fillId="2" borderId="1" xfId="0" applyFont="1" applyFill="1" applyBorder="1" applyAlignment="1">
      <alignment vertical="center"/>
    </xf>
    <xf numFmtId="0" fontId="26" fillId="2" borderId="1" xfId="0" applyFont="1" applyFill="1" applyBorder="1" applyAlignment="1">
      <alignment wrapText="1"/>
    </xf>
    <xf numFmtId="0" fontId="16" fillId="2" borderId="1" xfId="0" applyFont="1" applyFill="1" applyBorder="1" applyAlignment="1" applyProtection="1">
      <alignment horizontal="center"/>
    </xf>
    <xf numFmtId="0" fontId="62" fillId="0" borderId="0" xfId="0" applyFont="1"/>
    <xf numFmtId="0" fontId="62" fillId="0" borderId="38" xfId="0" applyFont="1" applyBorder="1"/>
    <xf numFmtId="0" fontId="63" fillId="0" borderId="38" xfId="0" applyFont="1" applyBorder="1" applyAlignment="1">
      <alignment horizontal="center" wrapText="1"/>
    </xf>
    <xf numFmtId="0" fontId="2" fillId="2" borderId="27" xfId="0" applyFont="1" applyFill="1" applyBorder="1" applyAlignment="1" applyProtection="1">
      <alignment horizontal="center" vertical="top" wrapText="1"/>
    </xf>
    <xf numFmtId="0" fontId="0" fillId="0" borderId="35" xfId="0" applyFont="1" applyBorder="1" applyAlignment="1">
      <alignment horizontal="center" vertical="center" wrapText="1"/>
    </xf>
    <xf numFmtId="49" fontId="56" fillId="3" borderId="19" xfId="0" applyNumberFormat="1" applyFont="1" applyFill="1" applyBorder="1" applyAlignment="1">
      <alignment horizontal="left" vertical="top" wrapText="1"/>
    </xf>
    <xf numFmtId="0" fontId="15" fillId="3" borderId="52" xfId="0" applyFont="1" applyFill="1" applyBorder="1" applyAlignment="1" applyProtection="1">
      <alignment horizontal="center" vertical="top" wrapText="1"/>
    </xf>
    <xf numFmtId="0" fontId="58" fillId="3" borderId="0" xfId="0" applyFont="1" applyFill="1" applyBorder="1" applyAlignment="1" applyProtection="1">
      <alignment horizontal="left" vertical="top" wrapText="1"/>
    </xf>
    <xf numFmtId="0" fontId="50" fillId="3" borderId="0" xfId="0" applyFont="1" applyFill="1" applyBorder="1" applyAlignment="1" applyProtection="1">
      <alignment horizontal="left" vertical="center" wrapText="1"/>
    </xf>
    <xf numFmtId="0" fontId="55" fillId="2" borderId="12" xfId="0" applyFont="1" applyFill="1" applyBorder="1" applyAlignment="1" applyProtection="1">
      <alignment horizontal="center"/>
    </xf>
    <xf numFmtId="0" fontId="55" fillId="2" borderId="27" xfId="0" applyFont="1" applyFill="1" applyBorder="1" applyAlignment="1" applyProtection="1">
      <alignment horizontal="center"/>
    </xf>
    <xf numFmtId="0" fontId="56" fillId="3" borderId="18" xfId="0" applyFont="1" applyFill="1" applyBorder="1" applyAlignment="1" applyProtection="1">
      <alignment horizontal="center" wrapText="1"/>
    </xf>
    <xf numFmtId="0" fontId="56" fillId="3" borderId="0" xfId="0" applyFont="1" applyFill="1" applyBorder="1" applyAlignment="1" applyProtection="1">
      <alignment horizontal="center" wrapText="1"/>
    </xf>
    <xf numFmtId="0" fontId="57" fillId="3" borderId="0" xfId="0" applyFont="1" applyFill="1" applyBorder="1" applyAlignment="1" applyProtection="1">
      <alignment horizontal="left"/>
    </xf>
    <xf numFmtId="0" fontId="58" fillId="3" borderId="0" xfId="0" applyFont="1" applyFill="1" applyBorder="1" applyAlignment="1" applyProtection="1">
      <alignment horizontal="left"/>
    </xf>
    <xf numFmtId="0" fontId="58" fillId="3" borderId="19" xfId="0" applyFont="1" applyFill="1" applyBorder="1" applyAlignment="1" applyProtection="1">
      <alignment horizontal="left"/>
    </xf>
    <xf numFmtId="0" fontId="58" fillId="2" borderId="38" xfId="0" applyFont="1" applyFill="1" applyBorder="1" applyAlignment="1" applyProtection="1">
      <alignment horizontal="left" vertical="top" wrapText="1"/>
    </xf>
    <xf numFmtId="0" fontId="58" fillId="3" borderId="0"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4" xfId="0" applyFont="1" applyFill="1" applyBorder="1" applyAlignment="1" applyProtection="1">
      <alignment vertical="top" wrapText="1"/>
    </xf>
    <xf numFmtId="43" fontId="2" fillId="0" borderId="8" xfId="2" applyNumberFormat="1" applyFont="1" applyFill="1" applyBorder="1" applyAlignment="1" applyProtection="1">
      <alignment vertical="top" wrapText="1"/>
    </xf>
    <xf numFmtId="43" fontId="1" fillId="0" borderId="6" xfId="2" applyNumberFormat="1" applyFont="1" applyFill="1" applyBorder="1" applyAlignment="1" applyProtection="1">
      <alignment vertical="top" wrapText="1"/>
    </xf>
    <xf numFmtId="43" fontId="1" fillId="0" borderId="56" xfId="2" applyNumberFormat="1" applyFont="1" applyFill="1" applyBorder="1" applyAlignment="1" applyProtection="1">
      <alignment vertical="top" wrapText="1"/>
    </xf>
    <xf numFmtId="165" fontId="2" fillId="0" borderId="8" xfId="2" applyNumberFormat="1" applyFont="1" applyFill="1" applyBorder="1" applyAlignment="1" applyProtection="1">
      <alignment vertical="top" wrapText="1"/>
    </xf>
    <xf numFmtId="0" fontId="2" fillId="0" borderId="28" xfId="0" applyFont="1" applyFill="1" applyBorder="1" applyAlignment="1" applyProtection="1">
      <alignment horizontal="right" vertical="center" wrapText="1"/>
    </xf>
    <xf numFmtId="165" fontId="2" fillId="0" borderId="14" xfId="0" applyNumberFormat="1" applyFont="1" applyFill="1" applyBorder="1" applyAlignment="1" applyProtection="1">
      <alignment vertical="top" wrapText="1"/>
    </xf>
    <xf numFmtId="0" fontId="50" fillId="3" borderId="0" xfId="0" applyFont="1" applyFill="1" applyBorder="1" applyAlignment="1" applyProtection="1">
      <alignment horizontal="left" vertical="center"/>
    </xf>
    <xf numFmtId="0" fontId="50" fillId="3" borderId="0" xfId="0" applyFont="1" applyFill="1" applyBorder="1" applyAlignment="1" applyProtection="1">
      <alignment horizontal="right"/>
    </xf>
    <xf numFmtId="0" fontId="16" fillId="3" borderId="52" xfId="0" applyFont="1" applyFill="1" applyBorder="1" applyAlignment="1" applyProtection="1">
      <alignment horizontal="left" vertical="top"/>
    </xf>
    <xf numFmtId="0" fontId="64" fillId="3" borderId="0" xfId="0" applyFont="1" applyFill="1" applyBorder="1" applyAlignment="1" applyProtection="1">
      <alignment horizontal="left" vertical="center"/>
    </xf>
    <xf numFmtId="0" fontId="1" fillId="2" borderId="39" xfId="0" applyFont="1" applyFill="1" applyBorder="1" applyAlignment="1" applyProtection="1">
      <alignment horizontal="left" vertical="center" wrapText="1"/>
    </xf>
    <xf numFmtId="9" fontId="15" fillId="2" borderId="4" xfId="0" applyNumberFormat="1" applyFont="1" applyFill="1" applyBorder="1" applyAlignment="1" applyProtection="1">
      <alignment vertical="top" wrapText="1"/>
    </xf>
    <xf numFmtId="0" fontId="58" fillId="3" borderId="0" xfId="0" applyFont="1" applyFill="1" applyBorder="1" applyAlignment="1" applyProtection="1">
      <alignment horizontal="left" vertical="top"/>
    </xf>
    <xf numFmtId="0" fontId="59" fillId="0" borderId="38" xfId="0" applyFont="1" applyFill="1" applyBorder="1" applyAlignment="1" applyProtection="1">
      <alignment vertical="center" wrapText="1"/>
    </xf>
    <xf numFmtId="0" fontId="59" fillId="0" borderId="60" xfId="0" applyFont="1" applyFill="1" applyBorder="1" applyAlignment="1" applyProtection="1">
      <alignment vertical="center" wrapText="1"/>
    </xf>
    <xf numFmtId="0" fontId="59" fillId="0" borderId="9" xfId="0" applyFont="1" applyFill="1" applyBorder="1" applyAlignment="1" applyProtection="1">
      <alignment vertical="center" wrapText="1"/>
    </xf>
    <xf numFmtId="0" fontId="59" fillId="0" borderId="51" xfId="0" applyFont="1" applyFill="1" applyBorder="1" applyAlignment="1" applyProtection="1">
      <alignment vertical="center" wrapText="1"/>
    </xf>
    <xf numFmtId="0" fontId="59" fillId="0" borderId="57" xfId="0" applyFont="1" applyFill="1" applyBorder="1" applyAlignment="1" applyProtection="1">
      <alignment vertical="center" wrapText="1"/>
    </xf>
    <xf numFmtId="0" fontId="54" fillId="0" borderId="18" xfId="0" applyFont="1" applyBorder="1"/>
    <xf numFmtId="0" fontId="54" fillId="0" borderId="20" xfId="0" applyFont="1" applyBorder="1"/>
    <xf numFmtId="0" fontId="0" fillId="0" borderId="8" xfId="0" applyFont="1" applyBorder="1" applyAlignment="1">
      <alignment horizontal="center" vertical="center" wrapText="1"/>
    </xf>
    <xf numFmtId="4" fontId="0" fillId="0" borderId="21" xfId="0" applyNumberFormat="1" applyFont="1" applyBorder="1" applyAlignment="1">
      <alignment horizontal="right"/>
    </xf>
    <xf numFmtId="0" fontId="0" fillId="0" borderId="22" xfId="0" applyFont="1" applyBorder="1"/>
    <xf numFmtId="0" fontId="0" fillId="0" borderId="19" xfId="0" applyFont="1" applyBorder="1"/>
    <xf numFmtId="4" fontId="0" fillId="0" borderId="0" xfId="0" applyNumberFormat="1" applyFont="1" applyBorder="1" applyAlignment="1">
      <alignment horizontal="right"/>
    </xf>
    <xf numFmtId="0" fontId="59" fillId="0" borderId="59" xfId="0" applyFont="1" applyFill="1" applyBorder="1" applyAlignment="1" applyProtection="1">
      <alignment vertical="center" wrapText="1"/>
    </xf>
    <xf numFmtId="4" fontId="0" fillId="0" borderId="59" xfId="0" applyNumberFormat="1" applyFont="1" applyFill="1" applyBorder="1" applyAlignment="1">
      <alignment vertical="center"/>
    </xf>
    <xf numFmtId="0" fontId="0" fillId="0" borderId="14" xfId="0" applyFont="1" applyBorder="1" applyAlignment="1">
      <alignment horizontal="center" vertical="center" wrapText="1"/>
    </xf>
    <xf numFmtId="0" fontId="59" fillId="0" borderId="61" xfId="0" applyFont="1" applyFill="1" applyBorder="1" applyAlignment="1" applyProtection="1">
      <alignment vertical="center" wrapText="1"/>
    </xf>
    <xf numFmtId="0" fontId="59" fillId="0" borderId="68" xfId="0" applyFont="1" applyFill="1" applyBorder="1" applyAlignment="1" applyProtection="1">
      <alignment vertical="center" wrapText="1"/>
    </xf>
    <xf numFmtId="4" fontId="0" fillId="0" borderId="68" xfId="0" applyNumberFormat="1" applyFont="1" applyFill="1" applyBorder="1" applyAlignment="1">
      <alignment vertical="center"/>
    </xf>
    <xf numFmtId="4" fontId="0" fillId="0" borderId="38" xfId="0" applyNumberFormat="1" applyFont="1" applyFill="1" applyBorder="1" applyAlignment="1">
      <alignment vertical="center" wrapText="1"/>
    </xf>
    <xf numFmtId="0" fontId="0" fillId="0" borderId="6" xfId="0" applyFont="1" applyBorder="1"/>
    <xf numFmtId="0" fontId="59" fillId="0" borderId="36" xfId="0" applyFont="1" applyFill="1" applyBorder="1" applyAlignment="1" applyProtection="1">
      <alignment vertical="center" wrapText="1"/>
    </xf>
    <xf numFmtId="4" fontId="0" fillId="0" borderId="36" xfId="0" applyNumberFormat="1" applyFont="1" applyBorder="1" applyAlignment="1">
      <alignment horizontal="right"/>
    </xf>
    <xf numFmtId="0" fontId="0" fillId="0" borderId="33" xfId="0" applyFont="1" applyBorder="1"/>
    <xf numFmtId="4" fontId="0" fillId="0" borderId="51" xfId="0" applyNumberFormat="1" applyFont="1" applyBorder="1" applyAlignment="1">
      <alignment horizontal="right"/>
    </xf>
    <xf numFmtId="0" fontId="60" fillId="0" borderId="18" xfId="0" applyFont="1" applyFill="1" applyBorder="1" applyAlignment="1" applyProtection="1">
      <alignment horizontal="center" vertical="top" wrapText="1"/>
    </xf>
    <xf numFmtId="0" fontId="60" fillId="0" borderId="20" xfId="0" applyFont="1" applyFill="1" applyBorder="1" applyAlignment="1" applyProtection="1">
      <alignment horizontal="center" vertical="top" wrapText="1"/>
    </xf>
    <xf numFmtId="0" fontId="0" fillId="0" borderId="56" xfId="0" applyFont="1" applyBorder="1" applyAlignment="1">
      <alignment horizontal="center" vertical="center" wrapText="1"/>
    </xf>
    <xf numFmtId="4" fontId="0" fillId="0" borderId="38" xfId="0" applyNumberFormat="1" applyFont="1" applyFill="1" applyBorder="1" applyAlignment="1">
      <alignment horizontal="right" vertical="center"/>
    </xf>
    <xf numFmtId="4" fontId="0" fillId="0" borderId="65" xfId="0" applyNumberFormat="1" applyFont="1" applyFill="1" applyBorder="1" applyAlignment="1">
      <alignment vertical="center"/>
    </xf>
    <xf numFmtId="4" fontId="0" fillId="0" borderId="38" xfId="0" applyNumberFormat="1" applyFont="1" applyFill="1" applyBorder="1" applyAlignment="1">
      <alignment horizontal="center" wrapText="1"/>
    </xf>
    <xf numFmtId="0" fontId="0" fillId="0" borderId="18" xfId="0" applyFont="1" applyFill="1" applyBorder="1" applyAlignment="1">
      <alignment horizontal="center" wrapText="1"/>
    </xf>
    <xf numFmtId="0" fontId="0" fillId="0" borderId="18" xfId="0" applyFont="1" applyBorder="1"/>
    <xf numFmtId="0" fontId="0" fillId="0" borderId="20" xfId="0" applyFont="1" applyBorder="1"/>
    <xf numFmtId="0" fontId="59" fillId="0" borderId="39" xfId="0" applyFont="1" applyFill="1" applyBorder="1" applyAlignment="1" applyProtection="1">
      <alignment horizontal="center" vertical="top" wrapText="1"/>
    </xf>
    <xf numFmtId="0" fontId="59" fillId="0" borderId="15" xfId="0" applyFont="1" applyFill="1" applyBorder="1" applyAlignment="1" applyProtection="1">
      <alignment horizontal="center" vertical="top" wrapText="1"/>
    </xf>
    <xf numFmtId="0" fontId="59" fillId="0" borderId="18" xfId="0" applyFont="1" applyFill="1" applyBorder="1" applyAlignment="1" applyProtection="1">
      <alignment horizontal="center" vertical="top" wrapText="1"/>
    </xf>
    <xf numFmtId="0" fontId="59" fillId="0" borderId="20" xfId="0" applyFont="1" applyFill="1" applyBorder="1" applyAlignment="1" applyProtection="1">
      <alignment horizontal="center" vertical="top" wrapText="1"/>
    </xf>
    <xf numFmtId="0" fontId="59" fillId="0" borderId="34" xfId="0" applyFont="1" applyFill="1" applyBorder="1" applyAlignment="1" applyProtection="1">
      <alignment horizontal="center" vertical="top" wrapText="1"/>
    </xf>
    <xf numFmtId="0" fontId="59" fillId="0" borderId="30" xfId="0" applyFont="1" applyFill="1" applyBorder="1" applyAlignment="1" applyProtection="1">
      <alignment horizontal="center" vertical="top" wrapText="1"/>
    </xf>
    <xf numFmtId="4" fontId="0" fillId="0" borderId="68" xfId="0" applyNumberFormat="1" applyFont="1" applyBorder="1" applyAlignment="1">
      <alignment horizontal="right"/>
    </xf>
    <xf numFmtId="0" fontId="1" fillId="0" borderId="1" xfId="0" applyFont="1" applyFill="1" applyBorder="1" applyAlignment="1" applyProtection="1">
      <alignment vertical="top" wrapText="1"/>
      <protection locked="0"/>
    </xf>
    <xf numFmtId="0" fontId="1" fillId="3" borderId="58" xfId="0" applyFont="1" applyFill="1" applyBorder="1" applyAlignment="1" applyProtection="1">
      <alignment horizontal="right"/>
    </xf>
    <xf numFmtId="0" fontId="56" fillId="0" borderId="1" xfId="0" applyFont="1" applyFill="1" applyBorder="1" applyProtection="1"/>
    <xf numFmtId="0" fontId="58" fillId="0" borderId="30" xfId="0" applyFont="1" applyFill="1" applyBorder="1" applyAlignment="1" applyProtection="1">
      <alignment horizontal="left" vertical="top" wrapText="1"/>
    </xf>
    <xf numFmtId="4" fontId="58" fillId="0" borderId="38" xfId="0" applyNumberFormat="1" applyFont="1" applyFill="1" applyBorder="1" applyAlignment="1" applyProtection="1">
      <alignment horizontal="right" wrapText="1"/>
    </xf>
    <xf numFmtId="0" fontId="3" fillId="0" borderId="1" xfId="0" applyFont="1" applyFill="1" applyBorder="1" applyAlignment="1" applyProtection="1">
      <alignment horizontal="center" vertical="center" wrapText="1"/>
    </xf>
    <xf numFmtId="10" fontId="40" fillId="0" borderId="2" xfId="0" applyNumberFormat="1" applyFont="1" applyFill="1" applyBorder="1" applyAlignment="1" applyProtection="1">
      <alignment horizontal="center" vertical="center" wrapText="1"/>
    </xf>
    <xf numFmtId="10" fontId="40" fillId="0" borderId="4" xfId="0" applyNumberFormat="1" applyFont="1" applyFill="1" applyBorder="1" applyAlignment="1" applyProtection="1">
      <alignment horizontal="center" vertical="center" wrapText="1"/>
    </xf>
    <xf numFmtId="9" fontId="40" fillId="0" borderId="2" xfId="0" applyNumberFormat="1" applyFont="1" applyFill="1" applyBorder="1" applyAlignment="1" applyProtection="1">
      <alignment horizontal="center" vertical="center" wrapText="1"/>
    </xf>
    <xf numFmtId="9" fontId="40" fillId="0" borderId="24" xfId="0" applyNumberFormat="1" applyFont="1" applyFill="1" applyBorder="1" applyAlignment="1" applyProtection="1">
      <alignment horizontal="center" vertical="center" wrapText="1"/>
    </xf>
    <xf numFmtId="0" fontId="26" fillId="2" borderId="3" xfId="0"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0" fontId="7" fillId="3" borderId="0" xfId="0" applyFont="1" applyFill="1" applyBorder="1" applyAlignment="1" applyProtection="1">
      <alignment horizontal="left" vertical="center" wrapText="1"/>
    </xf>
    <xf numFmtId="0" fontId="7" fillId="5" borderId="0" xfId="0" applyFont="1" applyFill="1" applyBorder="1" applyAlignment="1" applyProtection="1">
      <alignment horizontal="right" vertical="center"/>
    </xf>
    <xf numFmtId="0" fontId="7" fillId="5" borderId="1" xfId="0" applyFont="1" applyFill="1" applyBorder="1" applyAlignment="1" applyProtection="1">
      <alignment horizontal="center" vertical="center"/>
    </xf>
    <xf numFmtId="0" fontId="62" fillId="0" borderId="38" xfId="0" applyFont="1" applyBorder="1" applyAlignment="1">
      <alignment vertical="top" wrapText="1"/>
    </xf>
    <xf numFmtId="0" fontId="62" fillId="0" borderId="38" xfId="0" applyFont="1" applyFill="1" applyBorder="1" applyAlignment="1">
      <alignment vertical="top" wrapText="1"/>
    </xf>
    <xf numFmtId="0" fontId="3" fillId="0" borderId="38" xfId="0" applyFont="1" applyFill="1" applyBorder="1" applyAlignment="1">
      <alignment vertical="top" wrapText="1"/>
    </xf>
    <xf numFmtId="0" fontId="67" fillId="0" borderId="38" xfId="0" applyFont="1" applyFill="1" applyBorder="1" applyAlignment="1">
      <alignment vertical="top" wrapText="1"/>
    </xf>
    <xf numFmtId="0" fontId="67" fillId="0" borderId="38" xfId="0" applyFont="1" applyBorder="1" applyAlignment="1">
      <alignment vertical="top" wrapText="1"/>
    </xf>
    <xf numFmtId="0" fontId="32" fillId="0" borderId="1" xfId="0" applyFont="1" applyFill="1" applyBorder="1" applyAlignment="1">
      <alignment horizontal="left" vertical="top" wrapText="1"/>
    </xf>
    <xf numFmtId="3" fontId="2" fillId="0" borderId="39" xfId="0" applyNumberFormat="1" applyFont="1" applyFill="1" applyBorder="1" applyAlignment="1" applyProtection="1">
      <alignment horizontal="left" vertical="top" wrapText="1"/>
    </xf>
    <xf numFmtId="0" fontId="26" fillId="2" borderId="1" xfId="0" applyFont="1" applyFill="1" applyBorder="1" applyAlignment="1">
      <alignment vertical="top" wrapText="1"/>
    </xf>
    <xf numFmtId="0" fontId="26" fillId="2" borderId="1" xfId="0" applyFont="1" applyFill="1" applyBorder="1" applyAlignment="1">
      <alignment horizontal="center" vertical="center"/>
    </xf>
    <xf numFmtId="0" fontId="15" fillId="5" borderId="1" xfId="0" applyFont="1" applyFill="1" applyBorder="1" applyAlignment="1" applyProtection="1">
      <alignment horizontal="center" vertical="center"/>
    </xf>
    <xf numFmtId="0" fontId="26" fillId="13" borderId="38" xfId="0" applyFont="1" applyFill="1" applyBorder="1" applyAlignment="1">
      <alignment vertical="top" wrapText="1"/>
    </xf>
    <xf numFmtId="0" fontId="0" fillId="0" borderId="14" xfId="0" applyFont="1" applyFill="1" applyBorder="1" applyAlignment="1">
      <alignment horizontal="center" vertical="center" wrapText="1"/>
    </xf>
    <xf numFmtId="0" fontId="0" fillId="0" borderId="59" xfId="0" applyFont="1" applyFill="1" applyBorder="1" applyAlignment="1">
      <alignment vertical="center"/>
    </xf>
    <xf numFmtId="4" fontId="0" fillId="0" borderId="0" xfId="0" applyNumberFormat="1" applyFont="1" applyFill="1" applyBorder="1" applyAlignment="1">
      <alignment horizontal="right"/>
    </xf>
    <xf numFmtId="4" fontId="0" fillId="0" borderId="21" xfId="0" applyNumberFormat="1" applyFont="1" applyFill="1" applyBorder="1" applyAlignment="1">
      <alignment horizontal="right"/>
    </xf>
    <xf numFmtId="0" fontId="0" fillId="0" borderId="22" xfId="0" applyFont="1" applyFill="1" applyBorder="1"/>
    <xf numFmtId="0" fontId="0" fillId="0" borderId="8" xfId="0" applyFont="1" applyFill="1" applyBorder="1" applyAlignment="1">
      <alignment horizontal="center" vertical="center" wrapText="1"/>
    </xf>
    <xf numFmtId="0" fontId="0" fillId="0" borderId="19" xfId="0" applyFont="1" applyFill="1" applyBorder="1"/>
    <xf numFmtId="4" fontId="0" fillId="0" borderId="36" xfId="0" applyNumberFormat="1" applyFont="1" applyFill="1" applyBorder="1" applyAlignment="1">
      <alignment horizontal="right"/>
    </xf>
    <xf numFmtId="0" fontId="0" fillId="0" borderId="33" xfId="0" applyFont="1" applyFill="1" applyBorder="1"/>
    <xf numFmtId="4" fontId="0" fillId="0" borderId="51" xfId="0" applyNumberFormat="1" applyFont="1" applyFill="1" applyBorder="1" applyAlignment="1">
      <alignment horizontal="right"/>
    </xf>
    <xf numFmtId="0" fontId="0" fillId="0" borderId="13" xfId="0" applyFont="1" applyFill="1" applyBorder="1"/>
    <xf numFmtId="0" fontId="59" fillId="0" borderId="65" xfId="0" applyFont="1" applyFill="1" applyBorder="1" applyAlignment="1" applyProtection="1">
      <alignment vertical="center" wrapText="1"/>
    </xf>
    <xf numFmtId="0" fontId="59" fillId="0" borderId="63" xfId="0" applyFont="1" applyFill="1" applyBorder="1" applyAlignment="1" applyProtection="1">
      <alignment vertical="center" wrapText="1"/>
    </xf>
    <xf numFmtId="0" fontId="58" fillId="3" borderId="20" xfId="0" applyFont="1" applyFill="1" applyBorder="1" applyAlignment="1" applyProtection="1">
      <alignment horizontal="left" vertical="top"/>
    </xf>
    <xf numFmtId="0" fontId="54" fillId="3" borderId="21" xfId="0" applyFont="1" applyFill="1" applyBorder="1" applyAlignment="1">
      <alignment horizontal="left" vertical="top"/>
    </xf>
    <xf numFmtId="14" fontId="56" fillId="0" borderId="38" xfId="0" applyNumberFormat="1" applyFont="1" applyFill="1" applyBorder="1" applyAlignment="1" applyProtection="1">
      <alignment horizontal="right" vertical="center" wrapText="1"/>
    </xf>
    <xf numFmtId="4" fontId="54" fillId="0" borderId="38" xfId="0" applyNumberFormat="1" applyFont="1" applyFill="1" applyBorder="1" applyAlignment="1">
      <alignment horizontal="right" vertical="center"/>
    </xf>
    <xf numFmtId="4" fontId="58" fillId="0" borderId="38" xfId="0" applyNumberFormat="1" applyFont="1" applyFill="1" applyBorder="1" applyAlignment="1" applyProtection="1">
      <alignment horizontal="right" vertical="center" wrapText="1"/>
    </xf>
    <xf numFmtId="4" fontId="0" fillId="0" borderId="21" xfId="0" applyNumberFormat="1" applyFont="1" applyFill="1" applyBorder="1" applyAlignment="1">
      <alignment horizontal="center" wrapText="1"/>
    </xf>
    <xf numFmtId="4" fontId="0" fillId="0" borderId="51" xfId="0" applyNumberFormat="1" applyFont="1" applyFill="1" applyBorder="1" applyAlignment="1">
      <alignment horizontal="center" wrapText="1"/>
    </xf>
    <xf numFmtId="0" fontId="53" fillId="3" borderId="18" xfId="0" applyFont="1" applyFill="1" applyBorder="1" applyAlignment="1" applyProtection="1">
      <alignment vertical="top" wrapText="1"/>
    </xf>
    <xf numFmtId="0" fontId="59" fillId="0" borderId="44" xfId="0" applyFont="1" applyFill="1" applyBorder="1" applyAlignment="1" applyProtection="1">
      <alignment horizontal="center" vertical="top" wrapText="1"/>
    </xf>
    <xf numFmtId="0" fontId="0" fillId="0" borderId="18" xfId="0" applyFont="1" applyFill="1" applyBorder="1"/>
    <xf numFmtId="0" fontId="0" fillId="0" borderId="20" xfId="0" applyFont="1" applyFill="1" applyBorder="1"/>
    <xf numFmtId="0" fontId="59" fillId="0" borderId="69" xfId="0" applyFont="1" applyFill="1" applyBorder="1" applyAlignment="1" applyProtection="1">
      <alignment horizontal="center" vertical="top" wrapText="1"/>
    </xf>
    <xf numFmtId="0" fontId="59" fillId="0" borderId="28" xfId="0" applyFont="1" applyFill="1" applyBorder="1" applyAlignment="1" applyProtection="1">
      <alignment horizontal="center" vertical="top" wrapText="1"/>
    </xf>
    <xf numFmtId="4" fontId="0" fillId="0" borderId="68" xfId="0" applyNumberFormat="1" applyFont="1" applyFill="1" applyBorder="1" applyAlignment="1">
      <alignment horizontal="right"/>
    </xf>
    <xf numFmtId="4" fontId="0" fillId="0" borderId="9" xfId="0" applyNumberFormat="1" applyFont="1" applyFill="1" applyBorder="1" applyAlignment="1">
      <alignment horizontal="right" vertical="center"/>
    </xf>
    <xf numFmtId="0" fontId="0" fillId="0" borderId="56" xfId="0" applyFont="1" applyFill="1" applyBorder="1" applyAlignment="1">
      <alignment horizontal="center" vertical="center" wrapText="1"/>
    </xf>
    <xf numFmtId="0" fontId="59" fillId="0" borderId="21" xfId="0" applyFont="1" applyFill="1" applyBorder="1" applyAlignment="1" applyProtection="1">
      <alignment vertical="center" wrapText="1"/>
    </xf>
    <xf numFmtId="4" fontId="0" fillId="0" borderId="21" xfId="0" applyNumberFormat="1" applyFont="1" applyFill="1" applyBorder="1" applyAlignment="1">
      <alignment vertical="center"/>
    </xf>
    <xf numFmtId="0" fontId="58" fillId="2" borderId="37" xfId="0" applyFont="1" applyFill="1" applyBorder="1" applyAlignment="1" applyProtection="1">
      <alignment horizontal="center" vertical="center" wrapText="1"/>
    </xf>
    <xf numFmtId="4" fontId="59" fillId="0" borderId="38" xfId="0" applyNumberFormat="1" applyFont="1" applyFill="1" applyBorder="1" applyAlignment="1" applyProtection="1">
      <alignment vertical="center" wrapText="1"/>
    </xf>
    <xf numFmtId="4" fontId="0" fillId="0" borderId="0" xfId="0" applyNumberFormat="1"/>
    <xf numFmtId="165" fontId="59" fillId="0" borderId="38" xfId="0" applyNumberFormat="1" applyFont="1" applyFill="1" applyBorder="1" applyAlignment="1" applyProtection="1">
      <alignment vertical="center" wrapText="1"/>
    </xf>
    <xf numFmtId="0" fontId="0" fillId="0" borderId="58" xfId="0" applyFont="1" applyFill="1" applyBorder="1" applyAlignment="1">
      <alignment horizontal="center" vertical="center" wrapText="1"/>
    </xf>
    <xf numFmtId="4" fontId="0" fillId="0" borderId="38" xfId="0" applyNumberFormat="1" applyFont="1" applyFill="1" applyBorder="1" applyAlignment="1">
      <alignment horizontal="center" vertical="center" wrapText="1"/>
    </xf>
    <xf numFmtId="0" fontId="0" fillId="0" borderId="18" xfId="0" applyFont="1" applyFill="1" applyBorder="1" applyAlignment="1">
      <alignment horizontal="center" vertical="top" wrapText="1"/>
    </xf>
    <xf numFmtId="0" fontId="59" fillId="0" borderId="9" xfId="0" applyFont="1" applyFill="1" applyBorder="1" applyAlignment="1" applyProtection="1">
      <alignment vertical="top" wrapText="1"/>
    </xf>
    <xf numFmtId="0" fontId="0" fillId="0" borderId="8" xfId="0" applyFont="1" applyBorder="1" applyAlignment="1">
      <alignment horizontal="center" vertical="top" wrapText="1"/>
    </xf>
    <xf numFmtId="0" fontId="0" fillId="0" borderId="18" xfId="0" applyFont="1" applyFill="1" applyBorder="1" applyAlignment="1">
      <alignment horizontal="center" vertical="center" wrapText="1"/>
    </xf>
    <xf numFmtId="0" fontId="53" fillId="3" borderId="18" xfId="0" applyFont="1" applyFill="1" applyBorder="1" applyAlignment="1" applyProtection="1">
      <alignment wrapText="1"/>
    </xf>
    <xf numFmtId="0" fontId="55" fillId="2" borderId="1" xfId="0" applyFont="1" applyFill="1" applyBorder="1" applyAlignment="1" applyProtection="1">
      <alignment horizontal="center"/>
    </xf>
    <xf numFmtId="0" fontId="59" fillId="2" borderId="38" xfId="0" applyFont="1" applyFill="1" applyBorder="1" applyAlignment="1" applyProtection="1">
      <alignment vertical="center" wrapText="1"/>
    </xf>
    <xf numFmtId="4" fontId="59" fillId="2" borderId="38" xfId="0" applyNumberFormat="1" applyFont="1" applyFill="1" applyBorder="1" applyAlignment="1" applyProtection="1">
      <alignment vertical="center" wrapText="1"/>
    </xf>
    <xf numFmtId="4" fontId="0" fillId="0" borderId="0" xfId="0" applyNumberFormat="1" applyFont="1" applyFill="1" applyBorder="1" applyAlignment="1">
      <alignment horizontal="center" vertical="center" wrapText="1"/>
    </xf>
    <xf numFmtId="0" fontId="0" fillId="0" borderId="71" xfId="0" applyFont="1" applyFill="1" applyBorder="1"/>
    <xf numFmtId="4" fontId="0" fillId="0" borderId="25" xfId="0" applyNumberFormat="1" applyFont="1" applyFill="1" applyBorder="1" applyAlignment="1">
      <alignment vertical="center"/>
    </xf>
    <xf numFmtId="4" fontId="0" fillId="0" borderId="26" xfId="0" applyNumberFormat="1" applyFont="1" applyFill="1" applyBorder="1" applyAlignment="1">
      <alignment vertical="center"/>
    </xf>
    <xf numFmtId="4" fontId="0" fillId="0" borderId="50" xfId="0" applyNumberFormat="1" applyFont="1" applyFill="1" applyBorder="1" applyAlignment="1">
      <alignment vertical="center"/>
    </xf>
    <xf numFmtId="4" fontId="0" fillId="0" borderId="60" xfId="0" applyNumberFormat="1" applyFont="1" applyFill="1" applyBorder="1" applyAlignment="1">
      <alignment horizontal="right"/>
    </xf>
    <xf numFmtId="0" fontId="0" fillId="0" borderId="35" xfId="0" applyFont="1" applyFill="1" applyBorder="1" applyAlignment="1">
      <alignment horizontal="center" vertical="center" wrapText="1"/>
    </xf>
    <xf numFmtId="0" fontId="0" fillId="0" borderId="58" xfId="0" applyFont="1" applyFill="1" applyBorder="1"/>
    <xf numFmtId="0" fontId="58" fillId="2" borderId="35" xfId="0" applyFont="1" applyFill="1" applyBorder="1" applyAlignment="1" applyProtection="1">
      <alignment horizontal="center" vertical="top" wrapText="1"/>
    </xf>
    <xf numFmtId="0" fontId="58" fillId="2" borderId="11" xfId="0" applyFont="1" applyFill="1" applyBorder="1" applyAlignment="1" applyProtection="1">
      <alignment vertical="top" wrapText="1"/>
    </xf>
    <xf numFmtId="0" fontId="58" fillId="2" borderId="72" xfId="0" applyFont="1" applyFill="1" applyBorder="1" applyAlignment="1" applyProtection="1">
      <alignment horizontal="center" vertical="center" wrapText="1"/>
    </xf>
    <xf numFmtId="0" fontId="58" fillId="2" borderId="61" xfId="0" applyFont="1" applyFill="1" applyBorder="1" applyAlignment="1" applyProtection="1">
      <alignment horizontal="center" vertical="center" wrapText="1"/>
    </xf>
    <xf numFmtId="0" fontId="58" fillId="2" borderId="61" xfId="0" applyFont="1" applyFill="1" applyBorder="1" applyAlignment="1" applyProtection="1">
      <alignment horizontal="right" wrapText="1"/>
    </xf>
    <xf numFmtId="0" fontId="0" fillId="0" borderId="15" xfId="0" applyFont="1" applyFill="1" applyBorder="1" applyAlignment="1">
      <alignment horizontal="center" vertical="center" wrapText="1"/>
    </xf>
    <xf numFmtId="164" fontId="66" fillId="0" borderId="8" xfId="0" applyNumberFormat="1" applyFont="1" applyFill="1" applyBorder="1" applyAlignment="1">
      <alignment horizontal="center" vertical="center" wrapText="1"/>
    </xf>
    <xf numFmtId="4" fontId="0" fillId="0" borderId="36" xfId="0" applyNumberFormat="1" applyFont="1" applyFill="1" applyBorder="1"/>
    <xf numFmtId="0" fontId="0" fillId="0" borderId="15" xfId="0" applyFont="1" applyFill="1" applyBorder="1" applyAlignment="1">
      <alignment horizontal="center" wrapText="1"/>
    </xf>
    <xf numFmtId="0" fontId="0" fillId="0" borderId="71" xfId="0" applyFont="1" applyBorder="1" applyAlignment="1">
      <alignment horizontal="center" vertical="center" wrapText="1"/>
    </xf>
    <xf numFmtId="4" fontId="0" fillId="0" borderId="31" xfId="0" applyNumberFormat="1" applyFont="1" applyFill="1" applyBorder="1" applyAlignment="1">
      <alignment vertical="center"/>
    </xf>
    <xf numFmtId="4" fontId="0" fillId="0" borderId="60" xfId="0" applyNumberFormat="1" applyFont="1" applyBorder="1" applyAlignment="1">
      <alignment horizontal="right"/>
    </xf>
    <xf numFmtId="4" fontId="0" fillId="0" borderId="50" xfId="0" applyNumberFormat="1" applyFont="1" applyBorder="1" applyAlignment="1">
      <alignment horizontal="right"/>
    </xf>
    <xf numFmtId="4" fontId="0" fillId="0" borderId="37" xfId="0" applyNumberFormat="1" applyFont="1" applyFill="1" applyBorder="1" applyAlignment="1">
      <alignment vertical="center"/>
    </xf>
    <xf numFmtId="0" fontId="0" fillId="0" borderId="17" xfId="0" applyFont="1" applyBorder="1" applyAlignment="1">
      <alignment horizontal="center" vertical="center" wrapText="1"/>
    </xf>
    <xf numFmtId="0" fontId="0" fillId="0" borderId="58" xfId="0" applyFont="1" applyBorder="1" applyAlignment="1">
      <alignment horizontal="center" vertical="center" wrapText="1"/>
    </xf>
    <xf numFmtId="4" fontId="0" fillId="0" borderId="26" xfId="0" applyNumberFormat="1" applyFont="1" applyFill="1" applyBorder="1" applyAlignment="1">
      <alignment horizontal="right" vertical="center"/>
    </xf>
    <xf numFmtId="4" fontId="0" fillId="0" borderId="36" xfId="0" applyNumberFormat="1" applyFont="1" applyFill="1" applyBorder="1" applyAlignment="1">
      <alignment horizontal="center" wrapText="1"/>
    </xf>
    <xf numFmtId="0" fontId="0" fillId="0" borderId="71" xfId="0" applyFont="1" applyFill="1" applyBorder="1" applyAlignment="1">
      <alignment horizontal="center" vertical="center" wrapText="1"/>
    </xf>
    <xf numFmtId="0" fontId="0" fillId="0" borderId="38" xfId="0" applyFont="1" applyFill="1" applyBorder="1" applyAlignment="1">
      <alignment horizontal="center" wrapText="1"/>
    </xf>
    <xf numFmtId="0" fontId="0" fillId="0" borderId="13" xfId="0" applyFont="1" applyFill="1" applyBorder="1" applyAlignment="1">
      <alignment horizontal="center" wrapText="1"/>
    </xf>
    <xf numFmtId="0" fontId="59" fillId="0" borderId="18" xfId="0" applyFont="1" applyFill="1" applyBorder="1" applyAlignment="1" applyProtection="1">
      <alignment horizontal="center" vertical="center" wrapText="1"/>
    </xf>
    <xf numFmtId="0" fontId="56" fillId="0" borderId="6" xfId="0" applyFont="1" applyFill="1" applyBorder="1" applyAlignment="1">
      <alignment horizontal="center" wrapText="1"/>
    </xf>
    <xf numFmtId="4" fontId="0" fillId="0" borderId="0" xfId="0" applyNumberFormat="1" applyFont="1" applyFill="1" applyBorder="1" applyAlignment="1">
      <alignment horizontal="center" wrapText="1"/>
    </xf>
    <xf numFmtId="0" fontId="0" fillId="0" borderId="19" xfId="0" applyFont="1" applyFill="1" applyBorder="1" applyAlignment="1">
      <alignment horizontal="center" vertical="center" wrapText="1"/>
    </xf>
    <xf numFmtId="4" fontId="0" fillId="0" borderId="51" xfId="0" applyNumberFormat="1" applyFont="1" applyFill="1" applyBorder="1" applyAlignment="1">
      <alignment horizontal="center" vertical="center" wrapText="1"/>
    </xf>
    <xf numFmtId="0" fontId="59" fillId="0" borderId="72" xfId="0" applyFont="1" applyFill="1" applyBorder="1" applyAlignment="1" applyProtection="1">
      <alignment vertical="center" wrapText="1"/>
    </xf>
    <xf numFmtId="0" fontId="59" fillId="0" borderId="64" xfId="0" applyFont="1" applyFill="1" applyBorder="1" applyAlignment="1" applyProtection="1">
      <alignment vertical="center" wrapText="1"/>
    </xf>
    <xf numFmtId="0" fontId="59" fillId="0" borderId="73" xfId="0" applyFont="1" applyFill="1" applyBorder="1" applyAlignment="1" applyProtection="1">
      <alignment vertical="center" wrapText="1"/>
    </xf>
    <xf numFmtId="0" fontId="58" fillId="0" borderId="0" xfId="0" applyFont="1" applyFill="1" applyBorder="1" applyAlignment="1" applyProtection="1">
      <alignment horizontal="left" vertical="top"/>
    </xf>
    <xf numFmtId="0" fontId="54" fillId="0" borderId="0" xfId="0" applyFont="1" applyFill="1" applyBorder="1" applyAlignment="1">
      <alignment horizontal="left" vertical="top"/>
    </xf>
    <xf numFmtId="2" fontId="0" fillId="0" borderId="0" xfId="0" applyNumberFormat="1"/>
    <xf numFmtId="0" fontId="0" fillId="0" borderId="22" xfId="0" applyFont="1" applyFill="1" applyBorder="1" applyAlignment="1">
      <alignment horizontal="center" vertical="center" wrapText="1"/>
    </xf>
    <xf numFmtId="0" fontId="59" fillId="0" borderId="34" xfId="0" applyFont="1" applyFill="1" applyBorder="1" applyAlignment="1" applyProtection="1">
      <alignment vertical="center" wrapText="1"/>
    </xf>
    <xf numFmtId="0" fontId="59" fillId="0" borderId="70" xfId="0" applyFont="1" applyFill="1" applyBorder="1" applyAlignment="1" applyProtection="1">
      <alignment vertical="center" wrapText="1"/>
    </xf>
    <xf numFmtId="4" fontId="16" fillId="3" borderId="52" xfId="0" applyNumberFormat="1" applyFont="1" applyFill="1" applyBorder="1" applyAlignment="1" applyProtection="1">
      <alignment horizontal="left" vertical="top"/>
    </xf>
    <xf numFmtId="4" fontId="56" fillId="3" borderId="0" xfId="0" applyNumberFormat="1" applyFont="1" applyFill="1" applyBorder="1" applyAlignment="1" applyProtection="1">
      <alignment vertical="top" wrapText="1"/>
    </xf>
    <xf numFmtId="164" fontId="66" fillId="0" borderId="57" xfId="0" applyNumberFormat="1" applyFont="1" applyFill="1" applyBorder="1" applyAlignment="1">
      <alignment horizontal="center" vertical="center" wrapText="1"/>
    </xf>
    <xf numFmtId="0" fontId="56" fillId="0" borderId="38" xfId="0" applyFont="1" applyFill="1" applyBorder="1" applyAlignment="1" applyProtection="1">
      <alignment vertical="center" wrapText="1"/>
    </xf>
    <xf numFmtId="4" fontId="56" fillId="0" borderId="38" xfId="0" applyNumberFormat="1" applyFont="1" applyFill="1" applyBorder="1" applyAlignment="1">
      <alignment horizontal="right"/>
    </xf>
    <xf numFmtId="0" fontId="53" fillId="0" borderId="0" xfId="0" applyFont="1" applyFill="1" applyAlignment="1">
      <alignment wrapText="1"/>
    </xf>
    <xf numFmtId="0" fontId="56" fillId="3" borderId="18" xfId="0" applyFont="1" applyFill="1" applyBorder="1" applyAlignment="1" applyProtection="1">
      <alignment wrapText="1"/>
    </xf>
    <xf numFmtId="0" fontId="2" fillId="3" borderId="18" xfId="0" applyFont="1" applyFill="1" applyBorder="1" applyAlignment="1" applyProtection="1">
      <alignment horizontal="left"/>
    </xf>
    <xf numFmtId="0" fontId="2" fillId="3" borderId="18" xfId="0" applyFont="1" applyFill="1" applyBorder="1" applyAlignment="1" applyProtection="1">
      <alignment horizontal="left" vertical="top"/>
    </xf>
    <xf numFmtId="0" fontId="2" fillId="3" borderId="11" xfId="0" applyFont="1" applyFill="1" applyBorder="1" applyAlignment="1" applyProtection="1">
      <alignment wrapText="1"/>
    </xf>
    <xf numFmtId="0" fontId="2" fillId="3" borderId="36" xfId="0" applyFont="1" applyFill="1" applyBorder="1" applyAlignment="1" applyProtection="1">
      <alignment wrapText="1"/>
    </xf>
    <xf numFmtId="0" fontId="2" fillId="3" borderId="60" xfId="0" applyFont="1" applyFill="1" applyBorder="1" applyAlignment="1" applyProtection="1">
      <alignment wrapText="1"/>
    </xf>
    <xf numFmtId="0" fontId="2" fillId="3" borderId="57" xfId="0" applyFont="1" applyFill="1" applyBorder="1" applyAlignment="1" applyProtection="1">
      <alignment wrapText="1"/>
    </xf>
    <xf numFmtId="0" fontId="40" fillId="2" borderId="27" xfId="0" applyFont="1" applyFill="1" applyBorder="1" applyAlignment="1" applyProtection="1">
      <alignment horizontal="center" vertical="center" wrapText="1"/>
    </xf>
    <xf numFmtId="0" fontId="0" fillId="0" borderId="0" xfId="0" applyAlignment="1">
      <alignment vertical="top"/>
    </xf>
    <xf numFmtId="0" fontId="26" fillId="0" borderId="11" xfId="0" applyFont="1" applyFill="1" applyBorder="1" applyAlignment="1" applyProtection="1"/>
    <xf numFmtId="0" fontId="26" fillId="0" borderId="10" xfId="0" applyFont="1" applyFill="1" applyBorder="1" applyAlignment="1" applyProtection="1"/>
    <xf numFmtId="0" fontId="2" fillId="3" borderId="18" xfId="0" applyFont="1" applyFill="1" applyBorder="1" applyAlignment="1" applyProtection="1">
      <alignment horizontal="right" wrapText="1"/>
    </xf>
    <xf numFmtId="0" fontId="2" fillId="3" borderId="19"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8" xfId="0" applyFont="1" applyFill="1" applyBorder="1" applyAlignment="1" applyProtection="1">
      <alignment horizontal="right" vertical="top" wrapText="1"/>
    </xf>
    <xf numFmtId="0" fontId="2" fillId="3" borderId="19" xfId="0" applyFont="1" applyFill="1" applyBorder="1" applyAlignment="1" applyProtection="1">
      <alignment horizontal="right" vertical="top" wrapText="1"/>
    </xf>
    <xf numFmtId="0" fontId="16"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5" fillId="0" borderId="39" xfId="0" applyFont="1" applyFill="1" applyBorder="1" applyAlignment="1" applyProtection="1">
      <alignment horizontal="center" vertical="top" wrapText="1"/>
      <protection locked="0"/>
    </xf>
    <xf numFmtId="0" fontId="15" fillId="0" borderId="27" xfId="0" applyFont="1" applyFill="1" applyBorder="1" applyAlignment="1" applyProtection="1">
      <alignment horizontal="center" vertical="top" wrapText="1"/>
      <protection locked="0"/>
    </xf>
    <xf numFmtId="0" fontId="14" fillId="2" borderId="39" xfId="0" applyFont="1" applyFill="1" applyBorder="1" applyAlignment="1" applyProtection="1">
      <alignment horizontal="center"/>
    </xf>
    <xf numFmtId="0" fontId="14" fillId="2" borderId="12" xfId="0" applyFont="1" applyFill="1" applyBorder="1" applyAlignment="1" applyProtection="1">
      <alignment horizontal="center"/>
    </xf>
    <xf numFmtId="0" fontId="14" fillId="2" borderId="27" xfId="0" applyFont="1" applyFill="1" applyBorder="1" applyAlignment="1" applyProtection="1">
      <alignment horizontal="center"/>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 fillId="0" borderId="39" xfId="0" applyNumberFormat="1" applyFont="1" applyFill="1" applyBorder="1" applyAlignment="1" applyProtection="1">
      <alignment horizontal="center" vertical="top" wrapText="1"/>
      <protection locked="0"/>
    </xf>
    <xf numFmtId="3" fontId="1" fillId="0" borderId="27" xfId="0" applyNumberFormat="1" applyFont="1" applyFill="1" applyBorder="1" applyAlignment="1" applyProtection="1">
      <alignment horizontal="center" vertical="top" wrapText="1"/>
      <protection locked="0"/>
    </xf>
    <xf numFmtId="9" fontId="2" fillId="0" borderId="39" xfId="0" applyNumberFormat="1" applyFont="1" applyFill="1" applyBorder="1" applyAlignment="1" applyProtection="1">
      <alignment horizontal="center" vertical="top" wrapText="1"/>
    </xf>
    <xf numFmtId="0" fontId="2" fillId="0" borderId="27"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0" fontId="1" fillId="2" borderId="39" xfId="0" applyFont="1" applyFill="1" applyBorder="1" applyAlignment="1" applyProtection="1">
      <alignment vertical="top" wrapText="1"/>
      <protection locked="0"/>
    </xf>
    <xf numFmtId="0" fontId="1" fillId="2" borderId="27" xfId="0" applyFont="1"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26" fillId="2" borderId="39" xfId="0" applyFont="1" applyFill="1" applyBorder="1" applyAlignment="1" applyProtection="1">
      <alignment horizontal="left" vertical="top" wrapText="1"/>
    </xf>
    <xf numFmtId="0" fontId="26" fillId="2" borderId="12" xfId="0" applyFont="1" applyFill="1" applyBorder="1" applyAlignment="1" applyProtection="1">
      <alignment horizontal="left" vertical="top" wrapText="1"/>
    </xf>
    <xf numFmtId="0" fontId="26" fillId="2" borderId="27"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26" fillId="2" borderId="5" xfId="0" applyFont="1" applyFill="1" applyBorder="1" applyAlignment="1" applyProtection="1">
      <alignment horizontal="left" vertical="top" wrapText="1"/>
    </xf>
    <xf numFmtId="0" fontId="65" fillId="2" borderId="6" xfId="0" applyFont="1" applyFill="1" applyBorder="1" applyAlignment="1" applyProtection="1">
      <alignment horizontal="left" vertical="top" wrapText="1"/>
    </xf>
    <xf numFmtId="0" fontId="15" fillId="2" borderId="44"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26" fillId="0" borderId="5" xfId="0" applyFont="1" applyFill="1" applyBorder="1" applyAlignment="1" applyProtection="1">
      <alignment horizontal="left" vertical="top" wrapText="1"/>
    </xf>
    <xf numFmtId="0" fontId="26" fillId="0" borderId="6" xfId="0" applyFont="1" applyFill="1" applyBorder="1" applyAlignment="1" applyProtection="1">
      <alignment horizontal="left" vertical="top" wrapText="1"/>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0" fontId="15" fillId="3" borderId="18"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16" fillId="2" borderId="28" xfId="0" applyFont="1" applyFill="1" applyBorder="1" applyAlignment="1" applyProtection="1">
      <alignment horizontal="center" vertical="top" wrapText="1"/>
    </xf>
    <xf numFmtId="0" fontId="16" fillId="2" borderId="14" xfId="0" applyFont="1" applyFill="1" applyBorder="1" applyAlignment="1" applyProtection="1">
      <alignment horizontal="center" vertical="top" wrapText="1"/>
    </xf>
    <xf numFmtId="0" fontId="35" fillId="3" borderId="0" xfId="0" applyFont="1" applyFill="1" applyAlignment="1">
      <alignment horizontal="left" wrapText="1"/>
    </xf>
    <xf numFmtId="0" fontId="35" fillId="3" borderId="0" xfId="0" applyFont="1" applyFill="1" applyAlignment="1">
      <alignment horizontal="left"/>
    </xf>
    <xf numFmtId="0" fontId="36" fillId="3" borderId="0" xfId="0" applyFont="1" applyFill="1" applyAlignment="1">
      <alignment horizontal="left"/>
    </xf>
    <xf numFmtId="0" fontId="15" fillId="2" borderId="39" xfId="0" applyFont="1" applyFill="1" applyBorder="1" applyAlignment="1" applyProtection="1">
      <alignment horizontal="left" vertical="top" wrapText="1"/>
    </xf>
    <xf numFmtId="0" fontId="15" fillId="2" borderId="27" xfId="0" applyFont="1" applyFill="1" applyBorder="1" applyAlignment="1" applyProtection="1">
      <alignment horizontal="left" vertical="top" wrapText="1"/>
    </xf>
    <xf numFmtId="0" fontId="26" fillId="2" borderId="44" xfId="0" applyFont="1" applyFill="1" applyBorder="1" applyAlignment="1" applyProtection="1">
      <alignment horizontal="left" vertical="top" wrapText="1"/>
    </xf>
    <xf numFmtId="0" fontId="26" fillId="2" borderId="46" xfId="0" applyFont="1" applyFill="1" applyBorder="1" applyAlignment="1" applyProtection="1">
      <alignment horizontal="left" vertical="top" wrapText="1"/>
    </xf>
    <xf numFmtId="0" fontId="1" fillId="2" borderId="39"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0" fontId="2" fillId="3" borderId="21" xfId="0" applyFont="1" applyFill="1" applyBorder="1" applyAlignment="1" applyProtection="1">
      <alignment horizontal="center" vertical="center" wrapText="1"/>
    </xf>
    <xf numFmtId="0" fontId="1" fillId="2" borderId="39"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5" fillId="0" borderId="21"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5" fillId="0" borderId="39" xfId="0" applyFont="1" applyFill="1" applyBorder="1" applyAlignment="1" applyProtection="1">
      <alignment horizontal="left" vertical="center" wrapText="1"/>
    </xf>
    <xf numFmtId="0" fontId="15" fillId="0" borderId="12"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1" fillId="3" borderId="16"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68" fillId="2" borderId="39" xfId="1" applyFont="1" applyFill="1" applyBorder="1" applyAlignment="1" applyProtection="1">
      <alignment horizontal="center"/>
      <protection locked="0"/>
    </xf>
    <xf numFmtId="0" fontId="4" fillId="3" borderId="0" xfId="0" applyFont="1" applyFill="1" applyBorder="1" applyAlignment="1" applyProtection="1">
      <alignment horizontal="left"/>
    </xf>
    <xf numFmtId="0" fontId="40" fillId="2" borderId="39" xfId="0" applyFont="1" applyFill="1" applyBorder="1" applyAlignment="1" applyProtection="1">
      <alignment horizontal="left" vertical="center" wrapText="1"/>
    </xf>
    <xf numFmtId="0" fontId="40" fillId="2" borderId="27" xfId="0" applyFont="1" applyFill="1" applyBorder="1" applyAlignment="1" applyProtection="1">
      <alignment horizontal="left" vertical="center" wrapText="1"/>
    </xf>
    <xf numFmtId="0" fontId="40" fillId="2" borderId="44" xfId="0" applyFont="1" applyFill="1" applyBorder="1" applyAlignment="1" applyProtection="1">
      <alignment horizontal="left" vertical="center" wrapText="1"/>
    </xf>
    <xf numFmtId="0" fontId="40" fillId="2" borderId="46" xfId="0" applyFont="1" applyFill="1" applyBorder="1" applyAlignment="1" applyProtection="1">
      <alignment horizontal="left" vertical="center" wrapText="1"/>
    </xf>
    <xf numFmtId="0" fontId="40" fillId="2" borderId="41" xfId="0" applyFont="1" applyFill="1" applyBorder="1" applyAlignment="1" applyProtection="1">
      <alignment horizontal="left" vertical="center" wrapText="1"/>
    </xf>
    <xf numFmtId="0" fontId="40" fillId="2" borderId="43" xfId="0" applyFont="1" applyFill="1" applyBorder="1" applyAlignment="1" applyProtection="1">
      <alignment horizontal="left" vertical="center" wrapText="1"/>
    </xf>
    <xf numFmtId="0" fontId="0" fillId="0" borderId="12" xfId="0" applyBorder="1"/>
    <xf numFmtId="0" fontId="0" fillId="0" borderId="27" xfId="0" applyBorder="1"/>
    <xf numFmtId="0" fontId="36" fillId="3" borderId="16"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8"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0" fontId="0" fillId="0" borderId="21" xfId="0" applyBorder="1" applyAlignment="1"/>
    <xf numFmtId="0" fontId="2" fillId="2" borderId="40"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40" fillId="2" borderId="54" xfId="0" applyFont="1" applyFill="1" applyBorder="1" applyAlignment="1" applyProtection="1">
      <alignment horizontal="left" vertical="center" wrapText="1"/>
    </xf>
    <xf numFmtId="0" fontId="40" fillId="2" borderId="55" xfId="0" applyFont="1" applyFill="1" applyBorder="1" applyAlignment="1" applyProtection="1">
      <alignment horizontal="left" vertical="center" wrapText="1"/>
    </xf>
    <xf numFmtId="0" fontId="40" fillId="2" borderId="20" xfId="0" applyFont="1" applyFill="1" applyBorder="1" applyAlignment="1" applyProtection="1">
      <alignment horizontal="left" vertical="center" wrapText="1"/>
    </xf>
    <xf numFmtId="0" fontId="40" fillId="2" borderId="22" xfId="0" applyFont="1" applyFill="1" applyBorder="1" applyAlignment="1" applyProtection="1">
      <alignment horizontal="left" vertical="center" wrapText="1"/>
    </xf>
    <xf numFmtId="0" fontId="40" fillId="2" borderId="21"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0" fontId="2" fillId="3" borderId="11" xfId="0" applyFont="1" applyFill="1" applyBorder="1" applyAlignment="1" applyProtection="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46" xfId="0" applyBorder="1" applyAlignment="1">
      <alignment horizontal="left" vertical="center" wrapText="1"/>
    </xf>
    <xf numFmtId="0" fontId="40" fillId="2" borderId="47" xfId="0" applyFont="1" applyFill="1" applyBorder="1" applyAlignment="1" applyProtection="1">
      <alignment horizontal="left" vertical="center" wrapText="1"/>
    </xf>
    <xf numFmtId="0" fontId="0" fillId="0" borderId="49" xfId="0" applyBorder="1" applyAlignment="1">
      <alignment horizontal="left" vertical="center" wrapText="1"/>
    </xf>
    <xf numFmtId="0" fontId="0" fillId="2" borderId="43" xfId="0" applyFill="1" applyBorder="1" applyAlignment="1">
      <alignment horizontal="left" vertical="center" wrapText="1"/>
    </xf>
    <xf numFmtId="0" fontId="40" fillId="2" borderId="11"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43" xfId="0" applyBorder="1" applyAlignment="1">
      <alignment horizontal="left" vertical="center" wrapText="1"/>
    </xf>
    <xf numFmtId="0" fontId="2" fillId="3" borderId="23" xfId="0" applyFont="1" applyFill="1" applyBorder="1" applyAlignment="1" applyProtection="1">
      <alignment vertical="center" wrapText="1"/>
    </xf>
    <xf numFmtId="0" fontId="40" fillId="2" borderId="15" xfId="0" applyFont="1" applyFill="1" applyBorder="1" applyAlignment="1" applyProtection="1">
      <alignment horizontal="left" vertical="center" wrapText="1"/>
    </xf>
    <xf numFmtId="0" fontId="40" fillId="2" borderId="17" xfId="0"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40" fillId="2" borderId="26" xfId="0" applyFont="1" applyFill="1" applyBorder="1" applyAlignment="1" applyProtection="1">
      <alignment horizontal="left" vertical="center" wrapText="1"/>
    </xf>
    <xf numFmtId="0" fontId="40" fillId="2" borderId="62" xfId="0" applyFont="1" applyFill="1" applyBorder="1" applyAlignment="1" applyProtection="1">
      <alignment horizontal="left" vertical="center" wrapText="1"/>
    </xf>
    <xf numFmtId="0" fontId="37" fillId="4" borderId="1" xfId="0" applyFont="1" applyFill="1" applyBorder="1" applyAlignment="1">
      <alignment horizontal="center"/>
    </xf>
    <xf numFmtId="0" fontId="30" fillId="0" borderId="39" xfId="0" applyFont="1" applyFill="1" applyBorder="1" applyAlignment="1">
      <alignment horizontal="center"/>
    </xf>
    <xf numFmtId="0" fontId="30" fillId="0" borderId="53" xfId="0" applyFont="1" applyFill="1" applyBorder="1" applyAlignment="1">
      <alignment horizontal="center"/>
    </xf>
    <xf numFmtId="0" fontId="33" fillId="3" borderId="21" xfId="0" applyFont="1" applyFill="1" applyBorder="1"/>
    <xf numFmtId="0" fontId="46" fillId="11" borderId="26" xfId="0" applyFont="1" applyFill="1" applyBorder="1" applyAlignment="1" applyProtection="1">
      <alignment horizontal="center" vertical="center" wrapText="1"/>
    </xf>
    <xf numFmtId="0" fontId="46" fillId="11" borderId="62" xfId="0" applyFont="1" applyFill="1" applyBorder="1" applyAlignment="1" applyProtection="1">
      <alignment horizontal="center" vertical="center" wrapText="1"/>
    </xf>
    <xf numFmtId="0" fontId="51" fillId="8" borderId="26" xfId="5" applyFont="1" applyBorder="1" applyAlignment="1" applyProtection="1">
      <alignment horizontal="center" vertical="center"/>
      <protection locked="0"/>
    </xf>
    <xf numFmtId="0" fontId="51" fillId="8" borderId="62" xfId="5" applyFont="1" applyBorder="1" applyAlignment="1" applyProtection="1">
      <alignment horizontal="center" vertical="center"/>
      <protection locked="0"/>
    </xf>
    <xf numFmtId="0" fontId="51" fillId="12" borderId="26" xfId="5" applyFont="1" applyFill="1" applyBorder="1" applyAlignment="1" applyProtection="1">
      <alignment horizontal="center" vertical="center"/>
      <protection locked="0"/>
    </xf>
    <xf numFmtId="0" fontId="51" fillId="12" borderId="62" xfId="5" applyFont="1" applyFill="1" applyBorder="1" applyAlignment="1" applyProtection="1">
      <alignment horizontal="center" vertical="center"/>
      <protection locked="0"/>
    </xf>
    <xf numFmtId="0" fontId="43" fillId="8" borderId="26" xfId="5" applyBorder="1" applyAlignment="1" applyProtection="1">
      <alignment horizontal="left" vertical="center" wrapText="1"/>
      <protection locked="0"/>
    </xf>
    <xf numFmtId="0" fontId="43" fillId="8" borderId="48" xfId="5" applyBorder="1" applyAlignment="1" applyProtection="1">
      <alignment horizontal="left" vertical="center" wrapText="1"/>
      <protection locked="0"/>
    </xf>
    <xf numFmtId="0" fontId="43" fillId="8" borderId="49" xfId="5" applyBorder="1" applyAlignment="1" applyProtection="1">
      <alignment horizontal="left" vertical="center" wrapText="1"/>
      <protection locked="0"/>
    </xf>
    <xf numFmtId="0" fontId="43" fillId="12" borderId="26" xfId="5" applyFill="1" applyBorder="1" applyAlignment="1" applyProtection="1">
      <alignment horizontal="left" vertical="center" wrapText="1"/>
      <protection locked="0"/>
    </xf>
    <xf numFmtId="0" fontId="43" fillId="12" borderId="48" xfId="5" applyFill="1" applyBorder="1" applyAlignment="1" applyProtection="1">
      <alignment horizontal="left" vertical="center" wrapText="1"/>
      <protection locked="0"/>
    </xf>
    <xf numFmtId="0" fontId="43" fillId="12" borderId="49" xfId="5" applyFill="1" applyBorder="1" applyAlignment="1" applyProtection="1">
      <alignment horizontal="left" vertical="center" wrapText="1"/>
      <protection locked="0"/>
    </xf>
    <xf numFmtId="0" fontId="0" fillId="0" borderId="36"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57" xfId="0" applyBorder="1" applyAlignment="1" applyProtection="1">
      <alignment horizontal="left" vertical="center" wrapText="1"/>
    </xf>
    <xf numFmtId="0" fontId="0" fillId="9" borderId="39" xfId="0" applyFill="1" applyBorder="1" applyAlignment="1" applyProtection="1">
      <alignment horizontal="center" vertical="center"/>
    </xf>
    <xf numFmtId="0" fontId="0" fillId="9" borderId="12" xfId="0" applyFill="1" applyBorder="1" applyAlignment="1" applyProtection="1">
      <alignment horizontal="center" vertical="center"/>
    </xf>
    <xf numFmtId="0" fontId="0" fillId="9" borderId="27" xfId="0" applyFill="1" applyBorder="1" applyAlignment="1" applyProtection="1">
      <alignment horizontal="center" vertical="center"/>
    </xf>
    <xf numFmtId="0" fontId="0" fillId="9" borderId="36" xfId="0" applyFill="1" applyBorder="1" applyAlignment="1" applyProtection="1">
      <alignment horizontal="left" vertical="center" wrapText="1"/>
    </xf>
    <xf numFmtId="0" fontId="0" fillId="9" borderId="57" xfId="0" applyFill="1" applyBorder="1" applyAlignment="1" applyProtection="1">
      <alignment horizontal="left" vertical="center" wrapText="1"/>
    </xf>
    <xf numFmtId="0" fontId="46" fillId="11" borderId="37" xfId="0" applyFont="1" applyFill="1" applyBorder="1" applyAlignment="1" applyProtection="1">
      <alignment horizontal="center" vertical="center"/>
    </xf>
    <xf numFmtId="0" fontId="46" fillId="11" borderId="45" xfId="0" applyFont="1" applyFill="1" applyBorder="1" applyAlignment="1" applyProtection="1">
      <alignment horizontal="center" vertical="center"/>
    </xf>
    <xf numFmtId="0" fontId="46" fillId="11" borderId="46" xfId="0" applyFont="1" applyFill="1" applyBorder="1" applyAlignment="1" applyProtection="1">
      <alignment horizontal="center" vertical="center"/>
    </xf>
    <xf numFmtId="0" fontId="0" fillId="9" borderId="36" xfId="0" applyFill="1" applyBorder="1" applyAlignment="1" applyProtection="1">
      <alignment horizontal="center" vertical="center" wrapText="1"/>
    </xf>
    <xf numFmtId="0" fontId="0" fillId="9" borderId="60" xfId="0" applyFill="1" applyBorder="1" applyAlignment="1" applyProtection="1">
      <alignment horizontal="center" vertical="center" wrapText="1"/>
    </xf>
    <xf numFmtId="0" fontId="0" fillId="9" borderId="57" xfId="0" applyFill="1"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3" xfId="0" applyBorder="1" applyAlignment="1" applyProtection="1">
      <alignment horizontal="left" vertical="center" wrapText="1"/>
    </xf>
    <xf numFmtId="0" fontId="0" fillId="0" borderId="66" xfId="0" applyBorder="1" applyAlignment="1" applyProtection="1">
      <alignment horizontal="left" vertical="center" wrapText="1"/>
    </xf>
    <xf numFmtId="0" fontId="43" fillId="8" borderId="26" xfId="5" applyBorder="1" applyAlignment="1" applyProtection="1">
      <alignment horizontal="center" vertical="center" wrapText="1"/>
      <protection locked="0"/>
    </xf>
    <xf numFmtId="0" fontId="43" fillId="8" borderId="49" xfId="5" applyBorder="1" applyAlignment="1" applyProtection="1">
      <alignment horizontal="center" vertical="center" wrapText="1"/>
      <protection locked="0"/>
    </xf>
    <xf numFmtId="10" fontId="43" fillId="12" borderId="26" xfId="5" applyNumberFormat="1" applyFill="1" applyBorder="1" applyAlignment="1" applyProtection="1">
      <alignment horizontal="center" vertical="center"/>
      <protection locked="0"/>
    </xf>
    <xf numFmtId="10" fontId="43" fillId="12" borderId="62" xfId="5" applyNumberFormat="1" applyFill="1" applyBorder="1" applyAlignment="1" applyProtection="1">
      <alignment horizontal="center" vertical="center"/>
      <protection locked="0"/>
    </xf>
    <xf numFmtId="0" fontId="43" fillId="12" borderId="36" xfId="5" applyFill="1" applyBorder="1" applyAlignment="1" applyProtection="1">
      <alignment horizontal="center" vertical="center"/>
      <protection locked="0"/>
    </xf>
    <xf numFmtId="0" fontId="43" fillId="12" borderId="57" xfId="5" applyFill="1" applyBorder="1" applyAlignment="1" applyProtection="1">
      <alignment horizontal="center" vertical="center"/>
      <protection locked="0"/>
    </xf>
    <xf numFmtId="0" fontId="43" fillId="12" borderId="33" xfId="5" applyFill="1" applyBorder="1" applyAlignment="1" applyProtection="1">
      <alignment horizontal="center" vertical="center"/>
      <protection locked="0"/>
    </xf>
    <xf numFmtId="0" fontId="43" fillId="12" borderId="56" xfId="5" applyFill="1" applyBorder="1" applyAlignment="1" applyProtection="1">
      <alignment horizontal="center" vertical="center"/>
      <protection locked="0"/>
    </xf>
    <xf numFmtId="0" fontId="0" fillId="9" borderId="67" xfId="0" applyFill="1" applyBorder="1" applyAlignment="1" applyProtection="1">
      <alignment horizontal="center" vertical="center"/>
    </xf>
    <xf numFmtId="0" fontId="0" fillId="9" borderId="59" xfId="0" applyFill="1" applyBorder="1" applyAlignment="1" applyProtection="1">
      <alignment horizontal="center" vertical="center"/>
    </xf>
    <xf numFmtId="0" fontId="0" fillId="9" borderId="14" xfId="0" applyFill="1" applyBorder="1" applyAlignment="1" applyProtection="1">
      <alignment horizontal="center" vertical="center"/>
    </xf>
    <xf numFmtId="0" fontId="43" fillId="8" borderId="36" xfId="5" applyBorder="1" applyAlignment="1" applyProtection="1">
      <alignment horizontal="center" vertical="center"/>
      <protection locked="0"/>
    </xf>
    <xf numFmtId="0" fontId="43" fillId="8" borderId="57" xfId="5" applyBorder="1" applyAlignment="1" applyProtection="1">
      <alignment horizontal="center" vertical="center"/>
      <protection locked="0"/>
    </xf>
    <xf numFmtId="0" fontId="43" fillId="10" borderId="36" xfId="5" applyFill="1" applyBorder="1" applyAlignment="1" applyProtection="1">
      <alignment horizontal="center" vertical="center"/>
      <protection locked="0"/>
    </xf>
    <xf numFmtId="0" fontId="43" fillId="10" borderId="57" xfId="5" applyFill="1" applyBorder="1" applyAlignment="1" applyProtection="1">
      <alignment horizontal="center" vertical="center"/>
      <protection locked="0"/>
    </xf>
    <xf numFmtId="0" fontId="43" fillId="8" borderId="33" xfId="5" applyBorder="1" applyAlignment="1" applyProtection="1">
      <alignment horizontal="center" vertical="center"/>
      <protection locked="0"/>
    </xf>
    <xf numFmtId="0" fontId="43" fillId="8" borderId="56" xfId="5" applyBorder="1" applyAlignment="1" applyProtection="1">
      <alignment horizontal="center" vertical="center"/>
      <protection locked="0"/>
    </xf>
    <xf numFmtId="0" fontId="0" fillId="0" borderId="38" xfId="0" applyBorder="1" applyAlignment="1" applyProtection="1">
      <alignment horizontal="center" vertical="center" wrapText="1"/>
    </xf>
    <xf numFmtId="0" fontId="46" fillId="11" borderId="65" xfId="0" applyFont="1" applyFill="1" applyBorder="1" applyAlignment="1" applyProtection="1">
      <alignment horizontal="center" vertical="center"/>
    </xf>
    <xf numFmtId="0" fontId="46" fillId="11" borderId="44" xfId="0" applyFont="1" applyFill="1" applyBorder="1" applyAlignment="1" applyProtection="1">
      <alignment horizontal="center" vertical="center"/>
    </xf>
    <xf numFmtId="0" fontId="43" fillId="8" borderId="62" xfId="5" applyBorder="1" applyAlignment="1" applyProtection="1">
      <alignment horizontal="center" vertical="center" wrapText="1"/>
      <protection locked="0"/>
    </xf>
    <xf numFmtId="0" fontId="43" fillId="12" borderId="47" xfId="5" applyFill="1" applyBorder="1" applyAlignment="1" applyProtection="1">
      <alignment horizontal="center" vertical="center" wrapText="1"/>
      <protection locked="0"/>
    </xf>
    <xf numFmtId="0" fontId="0" fillId="0" borderId="62" xfId="0" applyBorder="1" applyAlignment="1">
      <alignment horizontal="center" vertical="center" wrapText="1"/>
    </xf>
    <xf numFmtId="0" fontId="43" fillId="8" borderId="26" xfId="5" applyBorder="1" applyAlignment="1" applyProtection="1">
      <alignment horizontal="center" vertical="center"/>
      <protection locked="0"/>
    </xf>
    <xf numFmtId="0" fontId="43" fillId="8" borderId="62" xfId="5" applyBorder="1" applyAlignment="1" applyProtection="1">
      <alignment horizontal="center" vertical="center"/>
      <protection locked="0"/>
    </xf>
    <xf numFmtId="0" fontId="43" fillId="12" borderId="26" xfId="5" applyFill="1" applyBorder="1" applyAlignment="1" applyProtection="1">
      <alignment horizontal="center" vertical="center"/>
      <protection locked="0"/>
    </xf>
    <xf numFmtId="0" fontId="43" fillId="12" borderId="62" xfId="5" applyFill="1" applyBorder="1" applyAlignment="1" applyProtection="1">
      <alignment horizontal="center" vertical="center"/>
      <protection locked="0"/>
    </xf>
    <xf numFmtId="0" fontId="43" fillId="12" borderId="26" xfId="5" applyFill="1" applyBorder="1" applyAlignment="1" applyProtection="1">
      <alignment horizontal="center" vertical="center" wrapText="1"/>
      <protection locked="0"/>
    </xf>
    <xf numFmtId="0" fontId="43" fillId="12" borderId="49" xfId="5" applyFill="1" applyBorder="1" applyAlignment="1" applyProtection="1">
      <alignment horizontal="center" vertical="center" wrapText="1"/>
      <protection locked="0"/>
    </xf>
    <xf numFmtId="0" fontId="0" fillId="0" borderId="38" xfId="0" applyBorder="1" applyAlignment="1" applyProtection="1">
      <alignment horizontal="left" vertical="center" wrapText="1"/>
    </xf>
    <xf numFmtId="0" fontId="0" fillId="9" borderId="60" xfId="0" applyFill="1" applyBorder="1" applyAlignment="1" applyProtection="1">
      <alignment horizontal="left" vertical="center" wrapText="1"/>
    </xf>
    <xf numFmtId="0" fontId="43" fillId="8" borderId="26" xfId="5" applyBorder="1" applyAlignment="1" applyProtection="1">
      <alignment horizontal="center"/>
      <protection locked="0"/>
    </xf>
    <xf numFmtId="0" fontId="43" fillId="8" borderId="49" xfId="5" applyBorder="1" applyAlignment="1" applyProtection="1">
      <alignment horizontal="center"/>
      <protection locked="0"/>
    </xf>
    <xf numFmtId="0" fontId="43" fillId="12" borderId="26" xfId="5" applyFill="1" applyBorder="1" applyAlignment="1" applyProtection="1">
      <alignment horizontal="center"/>
      <protection locked="0"/>
    </xf>
    <xf numFmtId="0" fontId="43" fillId="12" borderId="49" xfId="5" applyFill="1" applyBorder="1" applyAlignment="1" applyProtection="1">
      <alignment horizontal="center"/>
      <protection locked="0"/>
    </xf>
    <xf numFmtId="0" fontId="46" fillId="11" borderId="49" xfId="0" applyFont="1" applyFill="1" applyBorder="1" applyAlignment="1" applyProtection="1">
      <alignment horizontal="center" vertical="center" wrapText="1"/>
    </xf>
    <xf numFmtId="0" fontId="43" fillId="12" borderId="48" xfId="5" applyFill="1" applyBorder="1" applyAlignment="1" applyProtection="1">
      <alignment horizontal="center" vertical="center"/>
      <protection locked="0"/>
    </xf>
    <xf numFmtId="0" fontId="43" fillId="12" borderId="49" xfId="5" applyFill="1" applyBorder="1" applyAlignment="1" applyProtection="1">
      <alignment horizontal="center" vertical="center"/>
      <protection locked="0"/>
    </xf>
    <xf numFmtId="0" fontId="43" fillId="12" borderId="62" xfId="5" applyFill="1" applyBorder="1" applyAlignment="1" applyProtection="1">
      <alignment horizontal="center" vertical="center" wrapText="1"/>
      <protection locked="0"/>
    </xf>
    <xf numFmtId="0" fontId="46" fillId="11" borderId="48" xfId="0" applyFont="1" applyFill="1" applyBorder="1" applyAlignment="1" applyProtection="1">
      <alignment horizontal="center" vertical="center" wrapText="1"/>
    </xf>
    <xf numFmtId="0" fontId="43" fillId="8" borderId="48" xfId="5" applyBorder="1" applyAlignment="1" applyProtection="1">
      <alignment horizontal="center" vertical="center"/>
      <protection locked="0"/>
    </xf>
    <xf numFmtId="10" fontId="43" fillId="8" borderId="26" xfId="5" applyNumberFormat="1" applyBorder="1" applyAlignment="1" applyProtection="1">
      <alignment horizontal="center" vertical="center" wrapText="1"/>
      <protection locked="0"/>
    </xf>
    <xf numFmtId="10" fontId="43" fillId="8" borderId="62" xfId="5" applyNumberFormat="1" applyBorder="1" applyAlignment="1" applyProtection="1">
      <alignment horizontal="center" vertical="center" wrapText="1"/>
      <protection locked="0"/>
    </xf>
    <xf numFmtId="0" fontId="43" fillId="8" borderId="48" xfId="5" applyBorder="1" applyAlignment="1" applyProtection="1">
      <alignment horizontal="center" vertical="center" wrapText="1"/>
      <protection locked="0"/>
    </xf>
    <xf numFmtId="0" fontId="46" fillId="11" borderId="37" xfId="0" applyFont="1" applyFill="1" applyBorder="1" applyAlignment="1" applyProtection="1">
      <alignment horizontal="center" vertical="center" wrapText="1"/>
    </xf>
    <xf numFmtId="0" fontId="46" fillId="11" borderId="65" xfId="0" applyFont="1" applyFill="1" applyBorder="1" applyAlignment="1" applyProtection="1">
      <alignment horizontal="center" vertical="center" wrapText="1"/>
    </xf>
    <xf numFmtId="0" fontId="46" fillId="11" borderId="44" xfId="0" applyFont="1" applyFill="1" applyBorder="1" applyAlignment="1" applyProtection="1">
      <alignment horizontal="center" vertical="center" wrapText="1"/>
    </xf>
    <xf numFmtId="0" fontId="0" fillId="0" borderId="25" xfId="0" applyBorder="1" applyAlignment="1" applyProtection="1">
      <alignment horizontal="left" vertical="center" wrapText="1"/>
    </xf>
    <xf numFmtId="0" fontId="43" fillId="12" borderId="36" xfId="5" applyFill="1" applyBorder="1" applyAlignment="1" applyProtection="1">
      <alignment horizontal="center" wrapText="1"/>
      <protection locked="0"/>
    </xf>
    <xf numFmtId="0" fontId="43" fillId="12" borderId="57" xfId="5" applyFill="1" applyBorder="1" applyAlignment="1" applyProtection="1">
      <alignment horizontal="center" wrapText="1"/>
      <protection locked="0"/>
    </xf>
    <xf numFmtId="0" fontId="43" fillId="12" borderId="33" xfId="5" applyFill="1" applyBorder="1" applyAlignment="1" applyProtection="1">
      <alignment horizontal="center" wrapText="1"/>
      <protection locked="0"/>
    </xf>
    <xf numFmtId="0" fontId="43" fillId="12" borderId="56" xfId="5" applyFill="1" applyBorder="1" applyAlignment="1" applyProtection="1">
      <alignment horizontal="center" wrapText="1"/>
      <protection locked="0"/>
    </xf>
    <xf numFmtId="0" fontId="43" fillId="8" borderId="36" xfId="5" applyBorder="1" applyAlignment="1" applyProtection="1">
      <alignment horizontal="center" wrapText="1"/>
      <protection locked="0"/>
    </xf>
    <xf numFmtId="0" fontId="43" fillId="8" borderId="57" xfId="5" applyBorder="1" applyAlignment="1" applyProtection="1">
      <alignment horizontal="center" wrapText="1"/>
      <protection locked="0"/>
    </xf>
    <xf numFmtId="0" fontId="43" fillId="8" borderId="33" xfId="5" applyBorder="1" applyAlignment="1" applyProtection="1">
      <alignment horizontal="center" wrapText="1"/>
      <protection locked="0"/>
    </xf>
    <xf numFmtId="0" fontId="43" fillId="8" borderId="56" xfId="5" applyBorder="1" applyAlignment="1" applyProtection="1">
      <alignment horizontal="center" wrapText="1"/>
      <protection locked="0"/>
    </xf>
    <xf numFmtId="0" fontId="51" fillId="8" borderId="26" xfId="5" applyFont="1" applyBorder="1" applyAlignment="1" applyProtection="1">
      <alignment horizontal="center" vertical="center" wrapText="1"/>
      <protection locked="0"/>
    </xf>
    <xf numFmtId="0" fontId="51" fillId="8" borderId="49" xfId="5" applyFont="1" applyBorder="1" applyAlignment="1" applyProtection="1">
      <alignment horizontal="center" vertical="center" wrapText="1"/>
      <protection locked="0"/>
    </xf>
    <xf numFmtId="0" fontId="51" fillId="12" borderId="26" xfId="5" applyFont="1" applyFill="1" applyBorder="1" applyAlignment="1" applyProtection="1">
      <alignment horizontal="center" vertical="center" wrapText="1"/>
      <protection locked="0"/>
    </xf>
    <xf numFmtId="0" fontId="51" fillId="12" borderId="49" xfId="5" applyFont="1" applyFill="1" applyBorder="1" applyAlignment="1" applyProtection="1">
      <alignment horizontal="center" vertical="center" wrapText="1"/>
      <protection locked="0"/>
    </xf>
    <xf numFmtId="0" fontId="51" fillId="12" borderId="36" xfId="5" applyFont="1" applyFill="1" applyBorder="1" applyAlignment="1" applyProtection="1">
      <alignment horizontal="center" vertical="center"/>
      <protection locked="0"/>
    </xf>
    <xf numFmtId="0" fontId="51" fillId="12" borderId="57" xfId="5" applyFont="1" applyFill="1" applyBorder="1" applyAlignment="1" applyProtection="1">
      <alignment horizontal="center" vertical="center"/>
      <protection locked="0"/>
    </xf>
    <xf numFmtId="0" fontId="51" fillId="8" borderId="36" xfId="5" applyFont="1" applyBorder="1" applyAlignment="1" applyProtection="1">
      <alignment horizontal="center" vertical="center"/>
      <protection locked="0"/>
    </xf>
    <xf numFmtId="0" fontId="51" fillId="8" borderId="57" xfId="5" applyFont="1" applyBorder="1" applyAlignment="1" applyProtection="1">
      <alignment horizontal="center" vertical="center"/>
      <protection locked="0"/>
    </xf>
    <xf numFmtId="0" fontId="0" fillId="9" borderId="63" xfId="0" applyFill="1" applyBorder="1" applyAlignment="1" applyProtection="1">
      <alignment horizontal="left" vertical="center" wrapText="1"/>
    </xf>
    <xf numFmtId="0" fontId="0" fillId="9" borderId="64" xfId="0" applyFill="1" applyBorder="1" applyAlignment="1" applyProtection="1">
      <alignment horizontal="left" vertical="center" wrapText="1"/>
    </xf>
    <xf numFmtId="0" fontId="0" fillId="9" borderId="66" xfId="0" applyFill="1" applyBorder="1" applyAlignment="1" applyProtection="1">
      <alignment horizontal="left" vertical="center" wrapText="1"/>
    </xf>
    <xf numFmtId="0" fontId="31" fillId="3" borderId="16"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48" xfId="0" applyFont="1" applyFill="1" applyBorder="1" applyAlignment="1">
      <alignment horizontal="center" vertical="center"/>
    </xf>
    <xf numFmtId="0" fontId="38" fillId="2" borderId="62" xfId="0" applyFont="1" applyFill="1" applyBorder="1" applyAlignment="1">
      <alignment horizontal="center" vertical="center"/>
    </xf>
    <xf numFmtId="0" fontId="20" fillId="3" borderId="15"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7" fillId="3" borderId="16" xfId="0" applyFont="1" applyFill="1" applyBorder="1" applyAlignment="1">
      <alignment horizontal="center" vertical="top" wrapText="1"/>
    </xf>
    <xf numFmtId="0" fontId="25" fillId="3" borderId="20" xfId="1" applyFill="1" applyBorder="1" applyAlignment="1" applyProtection="1">
      <alignment horizontal="center" vertical="top" wrapText="1"/>
    </xf>
    <xf numFmtId="0" fontId="25" fillId="3" borderId="21" xfId="1" applyFill="1" applyBorder="1" applyAlignment="1" applyProtection="1">
      <alignment horizontal="center" vertical="top" wrapText="1"/>
    </xf>
    <xf numFmtId="0" fontId="44" fillId="0" borderId="0" xfId="0" applyFont="1" applyAlignment="1" applyProtection="1">
      <alignment horizontal="left"/>
    </xf>
  </cellXfs>
  <cellStyles count="6">
    <cellStyle name="Bad" xfId="4" builtinId="27"/>
    <cellStyle name="Comma" xfId="2" builtinId="3"/>
    <cellStyle name="Good" xfId="3" builtinId="26"/>
    <cellStyle name="Hyperlink" xfId="1" builtinId="8"/>
    <cellStyle name="Neutral" xfId="5"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revisionHeaders" Target="revisions/revisionHeader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141" name="AutoShape 4">
          <a:extLst>
            <a:ext uri="{FF2B5EF4-FFF2-40B4-BE49-F238E27FC236}">
              <a16:creationId xmlns:a16="http://schemas.microsoft.com/office/drawing/2014/main" id="{00000000-0008-0000-0000-000075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142" name="Picture 6">
          <a:extLst>
            <a:ext uri="{FF2B5EF4-FFF2-40B4-BE49-F238E27FC236}">
              <a16:creationId xmlns:a16="http://schemas.microsoft.com/office/drawing/2014/main" id="{00000000-0008-0000-0000-000076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20811</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zequiel%20Gaspes\AppData\Local\Microsoft\Windows\INetCache\Content.Outlook\Q7UXY4W0\Info%20AF%20_%20AG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Data"/>
    </sheetNames>
    <sheetDataSet>
      <sheetData sheetId="0" refreshError="1"/>
    </sheetDataSet>
  </externalBook>
</externalLink>
</file>

<file path=xl/revisions/_rels/revisionHeaders.xml.rels><?xml version="1.0" encoding="UTF-8" standalone="yes"?>
<Relationships xmlns="http://schemas.openxmlformats.org/package/2006/relationships"><Relationship Id="rId231" Type="http://schemas.openxmlformats.org/officeDocument/2006/relationships/revisionLog" Target="NULL"/><Relationship Id="rId252" Type="http://schemas.openxmlformats.org/officeDocument/2006/relationships/revisionLog" Target="revisionLog9.xml"/><Relationship Id="rId196" Type="http://schemas.openxmlformats.org/officeDocument/2006/relationships/revisionLog" Target="NULL"/><Relationship Id="rId247" Type="http://schemas.openxmlformats.org/officeDocument/2006/relationships/revisionLog" Target="revisionLog4.xml"/><Relationship Id="rId226" Type="http://schemas.openxmlformats.org/officeDocument/2006/relationships/revisionLog" Target="NULL"/><Relationship Id="rId200" Type="http://schemas.openxmlformats.org/officeDocument/2006/relationships/revisionLog" Target="NULL"/><Relationship Id="rId205" Type="http://schemas.openxmlformats.org/officeDocument/2006/relationships/revisionLog" Target="NULL"/><Relationship Id="rId213" Type="http://schemas.openxmlformats.org/officeDocument/2006/relationships/revisionLog" Target="NULL"/><Relationship Id="rId218" Type="http://schemas.openxmlformats.org/officeDocument/2006/relationships/revisionLog" Target="NULL"/><Relationship Id="rId234" Type="http://schemas.openxmlformats.org/officeDocument/2006/relationships/revisionLog" Target="NULL"/><Relationship Id="rId239" Type="http://schemas.openxmlformats.org/officeDocument/2006/relationships/revisionLog" Target="NULL"/><Relationship Id="rId221" Type="http://schemas.openxmlformats.org/officeDocument/2006/relationships/revisionLog" Target="NULL"/><Relationship Id="rId242" Type="http://schemas.openxmlformats.org/officeDocument/2006/relationships/revisionLog" Target="NULL"/><Relationship Id="rId250" Type="http://schemas.openxmlformats.org/officeDocument/2006/relationships/revisionLog" Target="revisionLog7.xml"/><Relationship Id="rId216" Type="http://schemas.openxmlformats.org/officeDocument/2006/relationships/revisionLog" Target="NULL"/><Relationship Id="rId229" Type="http://schemas.openxmlformats.org/officeDocument/2006/relationships/revisionLog" Target="NULL"/><Relationship Id="rId237" Type="http://schemas.openxmlformats.org/officeDocument/2006/relationships/revisionLog" Target="NULL"/><Relationship Id="rId199" Type="http://schemas.openxmlformats.org/officeDocument/2006/relationships/revisionLog" Target="NULL"/><Relationship Id="rId203" Type="http://schemas.openxmlformats.org/officeDocument/2006/relationships/revisionLog" Target="NULL"/><Relationship Id="rId208" Type="http://schemas.openxmlformats.org/officeDocument/2006/relationships/revisionLog" Target="NULL"/><Relationship Id="rId211" Type="http://schemas.openxmlformats.org/officeDocument/2006/relationships/revisionLog" Target="NULL"/><Relationship Id="rId224" Type="http://schemas.openxmlformats.org/officeDocument/2006/relationships/revisionLog" Target="NULL"/><Relationship Id="rId232" Type="http://schemas.openxmlformats.org/officeDocument/2006/relationships/revisionLog" Target="NULL"/><Relationship Id="rId240" Type="http://schemas.openxmlformats.org/officeDocument/2006/relationships/revisionLog" Target="NULL"/><Relationship Id="rId245" Type="http://schemas.openxmlformats.org/officeDocument/2006/relationships/revisionLog" Target="revisionLog2.xml"/><Relationship Id="rId249" Type="http://schemas.openxmlformats.org/officeDocument/2006/relationships/revisionLog" Target="revisionLog6.xml"/><Relationship Id="rId223" Type="http://schemas.openxmlformats.org/officeDocument/2006/relationships/revisionLog" Target="NULL"/><Relationship Id="rId202" Type="http://schemas.openxmlformats.org/officeDocument/2006/relationships/revisionLog" Target="NULL"/><Relationship Id="rId207" Type="http://schemas.openxmlformats.org/officeDocument/2006/relationships/revisionLog" Target="NULL"/><Relationship Id="rId210" Type="http://schemas.openxmlformats.org/officeDocument/2006/relationships/revisionLog" Target="NULL"/><Relationship Id="rId215" Type="http://schemas.openxmlformats.org/officeDocument/2006/relationships/revisionLog" Target="NULL"/><Relationship Id="rId228" Type="http://schemas.openxmlformats.org/officeDocument/2006/relationships/revisionLog" Target="NULL"/><Relationship Id="rId236" Type="http://schemas.openxmlformats.org/officeDocument/2006/relationships/revisionLog" Target="NULL"/><Relationship Id="rId244" Type="http://schemas.openxmlformats.org/officeDocument/2006/relationships/revisionLog" Target="revisionLog1.xml"/><Relationship Id="rId206" Type="http://schemas.openxmlformats.org/officeDocument/2006/relationships/revisionLog" Target="NULL"/><Relationship Id="rId227" Type="http://schemas.openxmlformats.org/officeDocument/2006/relationships/revisionLog" Target="NULL"/><Relationship Id="rId219" Type="http://schemas.openxmlformats.org/officeDocument/2006/relationships/revisionLog" Target="NULL"/><Relationship Id="rId197" Type="http://schemas.openxmlformats.org/officeDocument/2006/relationships/revisionLog" Target="NULL"/><Relationship Id="rId201" Type="http://schemas.openxmlformats.org/officeDocument/2006/relationships/revisionLog" Target="NULL"/><Relationship Id="rId214" Type="http://schemas.openxmlformats.org/officeDocument/2006/relationships/revisionLog" Target="NULL"/><Relationship Id="rId222" Type="http://schemas.openxmlformats.org/officeDocument/2006/relationships/revisionLog" Target="NULL"/><Relationship Id="rId230" Type="http://schemas.openxmlformats.org/officeDocument/2006/relationships/revisionLog" Target="NULL"/><Relationship Id="rId235" Type="http://schemas.openxmlformats.org/officeDocument/2006/relationships/revisionLog" Target="NULL"/><Relationship Id="rId243" Type="http://schemas.openxmlformats.org/officeDocument/2006/relationships/revisionLog" Target="revisionLog59.xml"/><Relationship Id="rId248" Type="http://schemas.openxmlformats.org/officeDocument/2006/relationships/revisionLog" Target="revisionLog5.xml"/><Relationship Id="rId251" Type="http://schemas.openxmlformats.org/officeDocument/2006/relationships/revisionLog" Target="revisionLog8.xml"/><Relationship Id="rId217" Type="http://schemas.openxmlformats.org/officeDocument/2006/relationships/revisionLog" Target="NULL"/><Relationship Id="rId209" Type="http://schemas.openxmlformats.org/officeDocument/2006/relationships/revisionLog" Target="NULL"/><Relationship Id="rId246" Type="http://schemas.openxmlformats.org/officeDocument/2006/relationships/revisionLog" Target="revisionLog3.xml"/><Relationship Id="rId204" Type="http://schemas.openxmlformats.org/officeDocument/2006/relationships/revisionLog" Target="NULL"/><Relationship Id="rId212" Type="http://schemas.openxmlformats.org/officeDocument/2006/relationships/revisionLog" Target="NULL"/><Relationship Id="rId220" Type="http://schemas.openxmlformats.org/officeDocument/2006/relationships/revisionLog" Target="NULL"/><Relationship Id="rId225" Type="http://schemas.openxmlformats.org/officeDocument/2006/relationships/revisionLog" Target="NULL"/><Relationship Id="rId233" Type="http://schemas.openxmlformats.org/officeDocument/2006/relationships/revisionLog" Target="NULL"/><Relationship Id="rId238" Type="http://schemas.openxmlformats.org/officeDocument/2006/relationships/revisionLog" Target="NULL"/><Relationship Id="rId241" Type="http://schemas.openxmlformats.org/officeDocument/2006/relationships/revisionLog" Target="NULL"/><Relationship Id="rId198"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D8A2F69-3B1C-4808-B8E9-FFFF3128FD38}" diskRevisions="1" revisionId="5847">
  <header guid="{B1D9B5AB-B4C7-2A45-92FB-548C6D490361}" dateTime="2018-12-26T13:08:40" maxSheetId="13" userName="Ezequiel Gaspes" r:id="rId196" minRId="5229" maxRId="5251">
    <sheetIdMap count="12">
      <sheetId val="1"/>
      <sheetId val="2"/>
      <sheetId val="3"/>
      <sheetId val="4"/>
      <sheetId val="5"/>
      <sheetId val="6"/>
      <sheetId val="7"/>
      <sheetId val="12"/>
      <sheetId val="8"/>
      <sheetId val="10"/>
      <sheetId val="9"/>
      <sheetId val="11"/>
    </sheetIdMap>
  </header>
  <header guid="{3B507E0F-CD9B-496C-9350-9EF891BD699C}" dateTime="2018-12-26T19:26:22" maxSheetId="13" userName="Tuuli Johanna Bernardini" r:id="rId197">
    <sheetIdMap count="12">
      <sheetId val="1"/>
      <sheetId val="2"/>
      <sheetId val="3"/>
      <sheetId val="4"/>
      <sheetId val="5"/>
      <sheetId val="6"/>
      <sheetId val="7"/>
      <sheetId val="12"/>
      <sheetId val="8"/>
      <sheetId val="10"/>
      <sheetId val="9"/>
      <sheetId val="11"/>
    </sheetIdMap>
  </header>
  <header guid="{710C6D1F-DBE9-4882-B773-3902969EBBB8}" dateTime="2018-12-26T20:20:17" maxSheetId="13" userName="Tuuli Johanna Bernardini" r:id="rId198" minRId="5258" maxRId="5287">
    <sheetIdMap count="12">
      <sheetId val="1"/>
      <sheetId val="2"/>
      <sheetId val="3"/>
      <sheetId val="4"/>
      <sheetId val="5"/>
      <sheetId val="6"/>
      <sheetId val="7"/>
      <sheetId val="12"/>
      <sheetId val="8"/>
      <sheetId val="10"/>
      <sheetId val="9"/>
      <sheetId val="11"/>
    </sheetIdMap>
  </header>
  <header guid="{33F3B426-4EF1-48B7-AA26-833BA9331F13}" dateTime="2018-12-26T20:35:59" maxSheetId="13" userName="Tuuli Johanna Bernardini" r:id="rId199" minRId="5288" maxRId="5290">
    <sheetIdMap count="12">
      <sheetId val="1"/>
      <sheetId val="2"/>
      <sheetId val="3"/>
      <sheetId val="4"/>
      <sheetId val="5"/>
      <sheetId val="6"/>
      <sheetId val="7"/>
      <sheetId val="12"/>
      <sheetId val="8"/>
      <sheetId val="10"/>
      <sheetId val="9"/>
      <sheetId val="11"/>
    </sheetIdMap>
  </header>
  <header guid="{C1817AE3-6A41-4A99-B7F8-7E7828AAC14B}" dateTime="2018-12-27T08:13:25" maxSheetId="13" userName="Tuuli Johanna Bernardini" r:id="rId200" minRId="5291" maxRId="5299">
    <sheetIdMap count="12">
      <sheetId val="1"/>
      <sheetId val="2"/>
      <sheetId val="3"/>
      <sheetId val="4"/>
      <sheetId val="5"/>
      <sheetId val="6"/>
      <sheetId val="7"/>
      <sheetId val="12"/>
      <sheetId val="8"/>
      <sheetId val="10"/>
      <sheetId val="9"/>
      <sheetId val="11"/>
    </sheetIdMap>
  </header>
  <header guid="{1D510B1C-E897-425A-967F-36C825448E3C}" dateTime="2018-12-28T11:57:57" maxSheetId="13" userName="." r:id="rId201">
    <sheetIdMap count="12">
      <sheetId val="1"/>
      <sheetId val="2"/>
      <sheetId val="3"/>
      <sheetId val="4"/>
      <sheetId val="5"/>
      <sheetId val="6"/>
      <sheetId val="7"/>
      <sheetId val="12"/>
      <sheetId val="8"/>
      <sheetId val="10"/>
      <sheetId val="9"/>
      <sheetId val="11"/>
    </sheetIdMap>
  </header>
  <header guid="{21F703C9-E0F4-47C7-93D0-6F5787CE101B}" dateTime="2018-12-28T12:26:38" maxSheetId="13" userName="." r:id="rId202" minRId="5303">
    <sheetIdMap count="12">
      <sheetId val="1"/>
      <sheetId val="2"/>
      <sheetId val="3"/>
      <sheetId val="4"/>
      <sheetId val="5"/>
      <sheetId val="6"/>
      <sheetId val="7"/>
      <sheetId val="12"/>
      <sheetId val="8"/>
      <sheetId val="10"/>
      <sheetId val="9"/>
      <sheetId val="11"/>
    </sheetIdMap>
  </header>
  <header guid="{96DD0E93-100E-4E78-A934-DBA8F32B12AF}" dateTime="2018-12-28T15:25:13" maxSheetId="13" userName="." r:id="rId203" minRId="5304">
    <sheetIdMap count="12">
      <sheetId val="1"/>
      <sheetId val="2"/>
      <sheetId val="3"/>
      <sheetId val="4"/>
      <sheetId val="5"/>
      <sheetId val="6"/>
      <sheetId val="7"/>
      <sheetId val="12"/>
      <sheetId val="8"/>
      <sheetId val="10"/>
      <sheetId val="9"/>
      <sheetId val="11"/>
    </sheetIdMap>
  </header>
  <header guid="{B368EACB-AEA8-4EF3-B93D-280A0BE7D260}" dateTime="2018-12-28T15:38:10" maxSheetId="13" userName="." r:id="rId204" minRId="5308">
    <sheetIdMap count="12">
      <sheetId val="1"/>
      <sheetId val="2"/>
      <sheetId val="3"/>
      <sheetId val="4"/>
      <sheetId val="5"/>
      <sheetId val="6"/>
      <sheetId val="7"/>
      <sheetId val="12"/>
      <sheetId val="8"/>
      <sheetId val="10"/>
      <sheetId val="9"/>
      <sheetId val="11"/>
    </sheetIdMap>
  </header>
  <header guid="{87FC3459-C850-4D21-A0F4-D9B83F60512F}" dateTime="2018-12-28T15:38:31" maxSheetId="13" userName="." r:id="rId205">
    <sheetIdMap count="12">
      <sheetId val="1"/>
      <sheetId val="2"/>
      <sheetId val="3"/>
      <sheetId val="4"/>
      <sheetId val="5"/>
      <sheetId val="6"/>
      <sheetId val="7"/>
      <sheetId val="12"/>
      <sheetId val="8"/>
      <sheetId val="10"/>
      <sheetId val="9"/>
      <sheetId val="11"/>
    </sheetIdMap>
  </header>
  <header guid="{D3B26F3C-BD16-4396-8243-10189921FA2E}" dateTime="2018-12-28T17:08:27" maxSheetId="13" userName="." r:id="rId206" minRId="5309" maxRId="5399">
    <sheetIdMap count="12">
      <sheetId val="1"/>
      <sheetId val="2"/>
      <sheetId val="3"/>
      <sheetId val="4"/>
      <sheetId val="5"/>
      <sheetId val="6"/>
      <sheetId val="7"/>
      <sheetId val="12"/>
      <sheetId val="8"/>
      <sheetId val="10"/>
      <sheetId val="9"/>
      <sheetId val="11"/>
    </sheetIdMap>
  </header>
  <header guid="{79BF1588-BC94-4CD1-9077-690A705A84F1}" dateTime="2018-12-28T17:13:11" maxSheetId="13" userName="." r:id="rId207" minRId="5400" maxRId="5408">
    <sheetIdMap count="12">
      <sheetId val="1"/>
      <sheetId val="2"/>
      <sheetId val="3"/>
      <sheetId val="4"/>
      <sheetId val="5"/>
      <sheetId val="6"/>
      <sheetId val="7"/>
      <sheetId val="12"/>
      <sheetId val="8"/>
      <sheetId val="10"/>
      <sheetId val="9"/>
      <sheetId val="11"/>
    </sheetIdMap>
  </header>
  <header guid="{81D18420-2CFB-4158-BFEB-519E7237E8FB}" dateTime="2018-12-28T17:17:30" maxSheetId="13" userName="." r:id="rId208" minRId="5409" maxRId="5418">
    <sheetIdMap count="12">
      <sheetId val="1"/>
      <sheetId val="2"/>
      <sheetId val="3"/>
      <sheetId val="4"/>
      <sheetId val="5"/>
      <sheetId val="6"/>
      <sheetId val="7"/>
      <sheetId val="12"/>
      <sheetId val="8"/>
      <sheetId val="10"/>
      <sheetId val="9"/>
      <sheetId val="11"/>
    </sheetIdMap>
  </header>
  <header guid="{7D22BE4F-4BCC-466B-9B78-7DF50C79D619}" dateTime="2018-12-28T17:22:04" maxSheetId="13" userName="." r:id="rId209" minRId="5419" maxRId="5434">
    <sheetIdMap count="12">
      <sheetId val="1"/>
      <sheetId val="2"/>
      <sheetId val="3"/>
      <sheetId val="4"/>
      <sheetId val="5"/>
      <sheetId val="6"/>
      <sheetId val="7"/>
      <sheetId val="12"/>
      <sheetId val="8"/>
      <sheetId val="10"/>
      <sheetId val="9"/>
      <sheetId val="11"/>
    </sheetIdMap>
  </header>
  <header guid="{DFDB8F9B-A9F4-41C0-9DCC-D6EF87BE3ADC}" dateTime="2018-12-28T17:24:17" maxSheetId="13" userName="." r:id="rId210" minRId="5435" maxRId="5442">
    <sheetIdMap count="12">
      <sheetId val="1"/>
      <sheetId val="2"/>
      <sheetId val="3"/>
      <sheetId val="4"/>
      <sheetId val="5"/>
      <sheetId val="6"/>
      <sheetId val="7"/>
      <sheetId val="12"/>
      <sheetId val="8"/>
      <sheetId val="10"/>
      <sheetId val="9"/>
      <sheetId val="11"/>
    </sheetIdMap>
  </header>
  <header guid="{3EAF233A-1A14-409A-8373-A5A47845BE3D}" dateTime="2018-12-28T17:32:16" maxSheetId="13" userName="." r:id="rId211" minRId="5443" maxRId="5464">
    <sheetIdMap count="12">
      <sheetId val="1"/>
      <sheetId val="2"/>
      <sheetId val="3"/>
      <sheetId val="4"/>
      <sheetId val="5"/>
      <sheetId val="6"/>
      <sheetId val="7"/>
      <sheetId val="12"/>
      <sheetId val="8"/>
      <sheetId val="10"/>
      <sheetId val="9"/>
      <sheetId val="11"/>
    </sheetIdMap>
  </header>
  <header guid="{7D35C94C-777C-4183-A2C5-6182E9475178}" dateTime="2018-12-28T18:08:34" maxSheetId="13" userName="." r:id="rId212" minRId="5465" maxRId="5480">
    <sheetIdMap count="12">
      <sheetId val="1"/>
      <sheetId val="2"/>
      <sheetId val="3"/>
      <sheetId val="4"/>
      <sheetId val="5"/>
      <sheetId val="6"/>
      <sheetId val="7"/>
      <sheetId val="12"/>
      <sheetId val="8"/>
      <sheetId val="10"/>
      <sheetId val="9"/>
      <sheetId val="11"/>
    </sheetIdMap>
  </header>
  <header guid="{8D23CF57-129F-465C-88CF-9E46CB77B004}" dateTime="2019-01-02T10:18:25" maxSheetId="13" userName="." r:id="rId213" minRId="5481" maxRId="5485">
    <sheetIdMap count="12">
      <sheetId val="1"/>
      <sheetId val="2"/>
      <sheetId val="3"/>
      <sheetId val="4"/>
      <sheetId val="5"/>
      <sheetId val="6"/>
      <sheetId val="7"/>
      <sheetId val="12"/>
      <sheetId val="8"/>
      <sheetId val="10"/>
      <sheetId val="9"/>
      <sheetId val="11"/>
    </sheetIdMap>
  </header>
  <header guid="{2FD9C224-A345-4411-A67F-44A8589DB4E0}" dateTime="2019-01-02T10:27:40" maxSheetId="13" userName="." r:id="rId214">
    <sheetIdMap count="12">
      <sheetId val="1"/>
      <sheetId val="2"/>
      <sheetId val="3"/>
      <sheetId val="4"/>
      <sheetId val="5"/>
      <sheetId val="6"/>
      <sheetId val="7"/>
      <sheetId val="12"/>
      <sheetId val="8"/>
      <sheetId val="10"/>
      <sheetId val="9"/>
      <sheetId val="11"/>
    </sheetIdMap>
  </header>
  <header guid="{47BDB775-D200-407C-99AC-7B4514C33035}" dateTime="2019-01-02T11:18:32" maxSheetId="13" userName="." r:id="rId215" minRId="5486" maxRId="5491">
    <sheetIdMap count="12">
      <sheetId val="1"/>
      <sheetId val="2"/>
      <sheetId val="3"/>
      <sheetId val="4"/>
      <sheetId val="5"/>
      <sheetId val="6"/>
      <sheetId val="7"/>
      <sheetId val="12"/>
      <sheetId val="8"/>
      <sheetId val="10"/>
      <sheetId val="9"/>
      <sheetId val="11"/>
    </sheetIdMap>
  </header>
  <header guid="{389BAF30-26DE-47E7-96D3-2249E7567EC1}" dateTime="2019-01-02T11:20:36" maxSheetId="13" userName="." r:id="rId216">
    <sheetIdMap count="12">
      <sheetId val="1"/>
      <sheetId val="2"/>
      <sheetId val="3"/>
      <sheetId val="4"/>
      <sheetId val="5"/>
      <sheetId val="6"/>
      <sheetId val="7"/>
      <sheetId val="12"/>
      <sheetId val="8"/>
      <sheetId val="10"/>
      <sheetId val="9"/>
      <sheetId val="11"/>
    </sheetIdMap>
  </header>
  <header guid="{E6355203-F431-4663-8CDF-C992C931B1A5}" dateTime="2019-01-02T11:21:42" maxSheetId="13" userName="." r:id="rId217">
    <sheetIdMap count="12">
      <sheetId val="1"/>
      <sheetId val="2"/>
      <sheetId val="3"/>
      <sheetId val="4"/>
      <sheetId val="5"/>
      <sheetId val="6"/>
      <sheetId val="7"/>
      <sheetId val="12"/>
      <sheetId val="8"/>
      <sheetId val="10"/>
      <sheetId val="9"/>
      <sheetId val="11"/>
    </sheetIdMap>
  </header>
  <header guid="{43628A34-6283-485A-869B-6E64C54C9684}" dateTime="2019-01-02T11:22:26" maxSheetId="13" userName="." r:id="rId218">
    <sheetIdMap count="12">
      <sheetId val="1"/>
      <sheetId val="2"/>
      <sheetId val="3"/>
      <sheetId val="4"/>
      <sheetId val="5"/>
      <sheetId val="6"/>
      <sheetId val="7"/>
      <sheetId val="12"/>
      <sheetId val="8"/>
      <sheetId val="10"/>
      <sheetId val="9"/>
      <sheetId val="11"/>
    </sheetIdMap>
  </header>
  <header guid="{6CF585CC-9876-407C-BCEC-6A4D2C4D480C}" dateTime="2019-01-02T11:28:52" maxSheetId="13" userName="." r:id="rId219">
    <sheetIdMap count="12">
      <sheetId val="1"/>
      <sheetId val="2"/>
      <sheetId val="3"/>
      <sheetId val="4"/>
      <sheetId val="5"/>
      <sheetId val="6"/>
      <sheetId val="7"/>
      <sheetId val="12"/>
      <sheetId val="8"/>
      <sheetId val="10"/>
      <sheetId val="9"/>
      <sheetId val="11"/>
    </sheetIdMap>
  </header>
  <header guid="{BED376BB-D21E-4AE0-8B80-5B137EA471A3}" dateTime="2019-01-02T11:37:37" maxSheetId="13" userName="." r:id="rId220" minRId="5492" maxRId="5505">
    <sheetIdMap count="12">
      <sheetId val="1"/>
      <sheetId val="2"/>
      <sheetId val="3"/>
      <sheetId val="4"/>
      <sheetId val="5"/>
      <sheetId val="6"/>
      <sheetId val="7"/>
      <sheetId val="12"/>
      <sheetId val="8"/>
      <sheetId val="10"/>
      <sheetId val="9"/>
      <sheetId val="11"/>
    </sheetIdMap>
  </header>
  <header guid="{520C5A06-D25B-45A7-AEB6-256DA512F6EC}" dateTime="2019-01-02T11:40:09" maxSheetId="13" userName="." r:id="rId221" minRId="5506" maxRId="5512">
    <sheetIdMap count="12">
      <sheetId val="1"/>
      <sheetId val="2"/>
      <sheetId val="3"/>
      <sheetId val="4"/>
      <sheetId val="5"/>
      <sheetId val="6"/>
      <sheetId val="7"/>
      <sheetId val="12"/>
      <sheetId val="8"/>
      <sheetId val="10"/>
      <sheetId val="9"/>
      <sheetId val="11"/>
    </sheetIdMap>
  </header>
  <header guid="{BC0A2513-304A-45BF-9598-6FAE63AAC174}" dateTime="2019-01-02T11:58:06" maxSheetId="13" userName="." r:id="rId222" minRId="5516" maxRId="5524">
    <sheetIdMap count="12">
      <sheetId val="1"/>
      <sheetId val="2"/>
      <sheetId val="3"/>
      <sheetId val="4"/>
      <sheetId val="5"/>
      <sheetId val="6"/>
      <sheetId val="7"/>
      <sheetId val="12"/>
      <sheetId val="8"/>
      <sheetId val="10"/>
      <sheetId val="9"/>
      <sheetId val="11"/>
    </sheetIdMap>
  </header>
  <header guid="{B163BFB3-A705-49AF-9469-756C89875288}" dateTime="2019-01-02T12:07:37" maxSheetId="13" userName="." r:id="rId223" minRId="5525" maxRId="5529">
    <sheetIdMap count="12">
      <sheetId val="1"/>
      <sheetId val="2"/>
      <sheetId val="3"/>
      <sheetId val="4"/>
      <sheetId val="5"/>
      <sheetId val="6"/>
      <sheetId val="7"/>
      <sheetId val="12"/>
      <sheetId val="8"/>
      <sheetId val="10"/>
      <sheetId val="9"/>
      <sheetId val="11"/>
    </sheetIdMap>
  </header>
  <header guid="{4E0DF9ED-F06E-424C-968D-7AB449EF7822}" dateTime="2019-01-02T12:11:52" maxSheetId="13" userName="." r:id="rId224" minRId="5530" maxRId="5532">
    <sheetIdMap count="12">
      <sheetId val="1"/>
      <sheetId val="2"/>
      <sheetId val="3"/>
      <sheetId val="4"/>
      <sheetId val="5"/>
      <sheetId val="6"/>
      <sheetId val="7"/>
      <sheetId val="12"/>
      <sheetId val="8"/>
      <sheetId val="10"/>
      <sheetId val="9"/>
      <sheetId val="11"/>
    </sheetIdMap>
  </header>
  <header guid="{54A686F0-FA20-434E-876E-F0A130D8143D}" dateTime="2019-01-02T13:11:37" maxSheetId="13" userName="." r:id="rId225" minRId="5533">
    <sheetIdMap count="12">
      <sheetId val="1"/>
      <sheetId val="2"/>
      <sheetId val="3"/>
      <sheetId val="4"/>
      <sheetId val="5"/>
      <sheetId val="6"/>
      <sheetId val="7"/>
      <sheetId val="12"/>
      <sheetId val="8"/>
      <sheetId val="10"/>
      <sheetId val="9"/>
      <sheetId val="11"/>
    </sheetIdMap>
  </header>
  <header guid="{599D2C61-5481-4D25-B137-6C7F528AA5FC}" dateTime="2019-01-02T13:15:49" maxSheetId="13" userName="." r:id="rId226">
    <sheetIdMap count="12">
      <sheetId val="1"/>
      <sheetId val="2"/>
      <sheetId val="3"/>
      <sheetId val="4"/>
      <sheetId val="5"/>
      <sheetId val="6"/>
      <sheetId val="7"/>
      <sheetId val="12"/>
      <sheetId val="8"/>
      <sheetId val="10"/>
      <sheetId val="9"/>
      <sheetId val="11"/>
    </sheetIdMap>
  </header>
  <header guid="{68F22EEC-0FE5-BA40-A3C8-5DCDE25288FE}" dateTime="2019-01-04T16:29:00" maxSheetId="13" userName="Ezequiel Gaspes" r:id="rId227">
    <sheetIdMap count="12">
      <sheetId val="1"/>
      <sheetId val="2"/>
      <sheetId val="3"/>
      <sheetId val="4"/>
      <sheetId val="5"/>
      <sheetId val="6"/>
      <sheetId val="7"/>
      <sheetId val="12"/>
      <sheetId val="8"/>
      <sheetId val="10"/>
      <sheetId val="9"/>
      <sheetId val="11"/>
    </sheetIdMap>
  </header>
  <header guid="{9FF12036-2A83-2D49-A73D-E8A0F93279DB}" dateTime="2019-01-04T16:40:43" maxSheetId="13" userName="Ezequiel Gaspes" r:id="rId228">
    <sheetIdMap count="12">
      <sheetId val="1"/>
      <sheetId val="2"/>
      <sheetId val="3"/>
      <sheetId val="4"/>
      <sheetId val="5"/>
      <sheetId val="6"/>
      <sheetId val="7"/>
      <sheetId val="12"/>
      <sheetId val="8"/>
      <sheetId val="10"/>
      <sheetId val="9"/>
      <sheetId val="11"/>
    </sheetIdMap>
  </header>
  <header guid="{7BEEED1D-CEA0-4211-B908-BD1DF28A03B8}" dateTime="2019-01-06T19:18:30" maxSheetId="13" userName="Tuuli Johanna Bernardini" r:id="rId229">
    <sheetIdMap count="12">
      <sheetId val="1"/>
      <sheetId val="2"/>
      <sheetId val="3"/>
      <sheetId val="4"/>
      <sheetId val="5"/>
      <sheetId val="6"/>
      <sheetId val="7"/>
      <sheetId val="12"/>
      <sheetId val="8"/>
      <sheetId val="10"/>
      <sheetId val="9"/>
      <sheetId val="11"/>
    </sheetIdMap>
  </header>
  <header guid="{6C2FD53F-79F5-4969-8428-4E091975F43E}" dateTime="2019-01-07T06:54:22" maxSheetId="13" userName="Tuuli Johanna Bernardini" r:id="rId230" minRId="5543" maxRId="5646">
    <sheetIdMap count="12">
      <sheetId val="1"/>
      <sheetId val="2"/>
      <sheetId val="3"/>
      <sheetId val="4"/>
      <sheetId val="5"/>
      <sheetId val="6"/>
      <sheetId val="7"/>
      <sheetId val="12"/>
      <sheetId val="8"/>
      <sheetId val="10"/>
      <sheetId val="9"/>
      <sheetId val="11"/>
    </sheetIdMap>
  </header>
  <header guid="{E111ABA2-ECD6-4043-B30B-8408238227A7}" dateTime="2019-01-07T07:25:49" maxSheetId="13" userName="Tuuli Johanna Bernardini" r:id="rId231" minRId="5650" maxRId="5660">
    <sheetIdMap count="12">
      <sheetId val="1"/>
      <sheetId val="2"/>
      <sheetId val="3"/>
      <sheetId val="4"/>
      <sheetId val="5"/>
      <sheetId val="6"/>
      <sheetId val="7"/>
      <sheetId val="12"/>
      <sheetId val="8"/>
      <sheetId val="10"/>
      <sheetId val="9"/>
      <sheetId val="11"/>
    </sheetIdMap>
  </header>
  <header guid="{DBF470B7-5E56-4B30-82D4-13E6A7EB75E7}" dateTime="2019-01-07T12:19:17" maxSheetId="13" userName="." r:id="rId232">
    <sheetIdMap count="12">
      <sheetId val="1"/>
      <sheetId val="2"/>
      <sheetId val="3"/>
      <sheetId val="4"/>
      <sheetId val="5"/>
      <sheetId val="6"/>
      <sheetId val="7"/>
      <sheetId val="12"/>
      <sheetId val="8"/>
      <sheetId val="10"/>
      <sheetId val="9"/>
      <sheetId val="11"/>
    </sheetIdMap>
  </header>
  <header guid="{AB716D01-B4B3-4791-B21B-224C658B3AEF}" dateTime="2019-01-07T12:20:08" maxSheetId="13" userName="." r:id="rId233" minRId="5667" maxRId="5670">
    <sheetIdMap count="12">
      <sheetId val="1"/>
      <sheetId val="2"/>
      <sheetId val="3"/>
      <sheetId val="4"/>
      <sheetId val="5"/>
      <sheetId val="6"/>
      <sheetId val="7"/>
      <sheetId val="12"/>
      <sheetId val="8"/>
      <sheetId val="10"/>
      <sheetId val="9"/>
      <sheetId val="11"/>
    </sheetIdMap>
  </header>
  <header guid="{0C5D62AF-6FA7-42B8-BBA3-9DC1E5FFE680}" dateTime="2019-01-07T12:26:12" maxSheetId="13" userName="." r:id="rId234" minRId="5671" maxRId="5676">
    <sheetIdMap count="12">
      <sheetId val="1"/>
      <sheetId val="2"/>
      <sheetId val="3"/>
      <sheetId val="4"/>
      <sheetId val="5"/>
      <sheetId val="6"/>
      <sheetId val="7"/>
      <sheetId val="12"/>
      <sheetId val="8"/>
      <sheetId val="10"/>
      <sheetId val="9"/>
      <sheetId val="11"/>
    </sheetIdMap>
  </header>
  <header guid="{B00B7392-B5B7-49C6-8677-FF308053935B}" dateTime="2019-01-07T12:41:35" maxSheetId="13" userName="." r:id="rId235">
    <sheetIdMap count="12">
      <sheetId val="1"/>
      <sheetId val="2"/>
      <sheetId val="3"/>
      <sheetId val="4"/>
      <sheetId val="5"/>
      <sheetId val="6"/>
      <sheetId val="7"/>
      <sheetId val="12"/>
      <sheetId val="8"/>
      <sheetId val="10"/>
      <sheetId val="9"/>
      <sheetId val="11"/>
    </sheetIdMap>
  </header>
  <header guid="{5EB6818C-BEB2-4511-9D56-36C0C8EADDEF}" dateTime="2019-01-07T12:52:15" maxSheetId="13" userName="." r:id="rId236" minRId="5683">
    <sheetIdMap count="12">
      <sheetId val="1"/>
      <sheetId val="2"/>
      <sheetId val="3"/>
      <sheetId val="4"/>
      <sheetId val="5"/>
      <sheetId val="6"/>
      <sheetId val="7"/>
      <sheetId val="12"/>
      <sheetId val="8"/>
      <sheetId val="10"/>
      <sheetId val="9"/>
      <sheetId val="11"/>
    </sheetIdMap>
  </header>
  <header guid="{A8D3988B-7368-47D0-A928-0D0CC24F2BB8}" dateTime="2019-01-07T12:52:50" maxSheetId="13" userName="." r:id="rId237">
    <sheetIdMap count="12">
      <sheetId val="1"/>
      <sheetId val="2"/>
      <sheetId val="3"/>
      <sheetId val="4"/>
      <sheetId val="5"/>
      <sheetId val="6"/>
      <sheetId val="7"/>
      <sheetId val="12"/>
      <sheetId val="8"/>
      <sheetId val="10"/>
      <sheetId val="9"/>
      <sheetId val="11"/>
    </sheetIdMap>
  </header>
  <header guid="{9240849C-4E74-41B9-B839-A09F42860594}" dateTime="2019-01-07T13:44:18" maxSheetId="13" userName="." r:id="rId238" minRId="5684" maxRId="5703">
    <sheetIdMap count="12">
      <sheetId val="1"/>
      <sheetId val="2"/>
      <sheetId val="3"/>
      <sheetId val="4"/>
      <sheetId val="5"/>
      <sheetId val="6"/>
      <sheetId val="7"/>
      <sheetId val="12"/>
      <sheetId val="8"/>
      <sheetId val="10"/>
      <sheetId val="9"/>
      <sheetId val="11"/>
    </sheetIdMap>
  </header>
  <header guid="{DB4A7C80-3A2D-45F6-A406-159EF3E04B3C}" dateTime="2019-01-07T13:46:55" maxSheetId="13" userName="." r:id="rId239" minRId="5704" maxRId="5705">
    <sheetIdMap count="12">
      <sheetId val="1"/>
      <sheetId val="2"/>
      <sheetId val="3"/>
      <sheetId val="4"/>
      <sheetId val="5"/>
      <sheetId val="6"/>
      <sheetId val="7"/>
      <sheetId val="12"/>
      <sheetId val="8"/>
      <sheetId val="10"/>
      <sheetId val="9"/>
      <sheetId val="11"/>
    </sheetIdMap>
  </header>
  <header guid="{35DC6BFC-3008-4FD3-A867-6D6F62F3184A}" dateTime="2019-01-07T13:51:43" maxSheetId="13" userName="." r:id="rId240">
    <sheetIdMap count="12">
      <sheetId val="1"/>
      <sheetId val="2"/>
      <sheetId val="3"/>
      <sheetId val="4"/>
      <sheetId val="5"/>
      <sheetId val="6"/>
      <sheetId val="7"/>
      <sheetId val="12"/>
      <sheetId val="8"/>
      <sheetId val="10"/>
      <sheetId val="9"/>
      <sheetId val="11"/>
    </sheetIdMap>
  </header>
  <header guid="{E0F21660-87B9-4DA5-AD4E-BF85D1B8F0F6}" dateTime="2019-01-07T15:39:54" maxSheetId="13" userName="." r:id="rId241" minRId="5706" maxRId="5707">
    <sheetIdMap count="12">
      <sheetId val="1"/>
      <sheetId val="2"/>
      <sheetId val="3"/>
      <sheetId val="4"/>
      <sheetId val="5"/>
      <sheetId val="6"/>
      <sheetId val="7"/>
      <sheetId val="12"/>
      <sheetId val="8"/>
      <sheetId val="10"/>
      <sheetId val="9"/>
      <sheetId val="11"/>
    </sheetIdMap>
  </header>
  <header guid="{5479553A-692D-40B5-8DD5-78A3871A6B4B}" dateTime="2019-01-07T15:54:13" maxSheetId="13" userName="." r:id="rId242" minRId="5708" maxRId="5743">
    <sheetIdMap count="12">
      <sheetId val="1"/>
      <sheetId val="2"/>
      <sheetId val="3"/>
      <sheetId val="4"/>
      <sheetId val="5"/>
      <sheetId val="6"/>
      <sheetId val="7"/>
      <sheetId val="12"/>
      <sheetId val="8"/>
      <sheetId val="10"/>
      <sheetId val="9"/>
      <sheetId val="11"/>
    </sheetIdMap>
  </header>
  <header guid="{14BC48BC-15A0-4451-A047-ABB7A42A0B83}" dateTime="2019-01-08T02:50:24" maxSheetId="13" userName="Tuuli Johanna Bernardini" r:id="rId243" minRId="5744">
    <sheetIdMap count="12">
      <sheetId val="1"/>
      <sheetId val="2"/>
      <sheetId val="3"/>
      <sheetId val="4"/>
      <sheetId val="5"/>
      <sheetId val="6"/>
      <sheetId val="7"/>
      <sheetId val="12"/>
      <sheetId val="8"/>
      <sheetId val="10"/>
      <sheetId val="9"/>
      <sheetId val="11"/>
    </sheetIdMap>
  </header>
  <header guid="{B948BDF1-941F-456E-ACED-A5CB9A9E8FA6}" dateTime="2019-01-08T02:59:02" maxSheetId="13" userName="Tuuli Johanna Bernardini" r:id="rId244" minRId="5745" maxRId="5748">
    <sheetIdMap count="12">
      <sheetId val="1"/>
      <sheetId val="2"/>
      <sheetId val="3"/>
      <sheetId val="4"/>
      <sheetId val="5"/>
      <sheetId val="6"/>
      <sheetId val="7"/>
      <sheetId val="12"/>
      <sheetId val="8"/>
      <sheetId val="10"/>
      <sheetId val="9"/>
      <sheetId val="11"/>
    </sheetIdMap>
  </header>
  <header guid="{A420A5BC-E04E-49B5-A694-03DAFFBD1425}" dateTime="2019-01-08T03:04:22" maxSheetId="13" userName="Tuuli Johanna Bernardini" r:id="rId245" minRId="5749" maxRId="5752">
    <sheetIdMap count="12">
      <sheetId val="1"/>
      <sheetId val="2"/>
      <sheetId val="3"/>
      <sheetId val="4"/>
      <sheetId val="5"/>
      <sheetId val="6"/>
      <sheetId val="7"/>
      <sheetId val="12"/>
      <sheetId val="8"/>
      <sheetId val="10"/>
      <sheetId val="9"/>
      <sheetId val="11"/>
    </sheetIdMap>
  </header>
  <header guid="{52343912-BC1E-4DE7-8AC5-79324D225250}" dateTime="2019-01-08T03:13:50" maxSheetId="13" userName="Tuuli Johanna Bernardini" r:id="rId246" minRId="5756" maxRId="5779">
    <sheetIdMap count="12">
      <sheetId val="1"/>
      <sheetId val="2"/>
      <sheetId val="3"/>
      <sheetId val="4"/>
      <sheetId val="5"/>
      <sheetId val="6"/>
      <sheetId val="7"/>
      <sheetId val="12"/>
      <sheetId val="8"/>
      <sheetId val="10"/>
      <sheetId val="9"/>
      <sheetId val="11"/>
    </sheetIdMap>
  </header>
  <header guid="{0A076D3B-6A15-4B8E-92A0-07D0DD33F9B8}" dateTime="2019-01-08T03:38:42" maxSheetId="13" userName="Tuuli Johanna Bernardini" r:id="rId247" minRId="5783" maxRId="5801">
    <sheetIdMap count="12">
      <sheetId val="1"/>
      <sheetId val="2"/>
      <sheetId val="3"/>
      <sheetId val="4"/>
      <sheetId val="5"/>
      <sheetId val="6"/>
      <sheetId val="7"/>
      <sheetId val="12"/>
      <sheetId val="8"/>
      <sheetId val="10"/>
      <sheetId val="9"/>
      <sheetId val="11"/>
    </sheetIdMap>
  </header>
  <header guid="{5C970E15-F3A1-4F5E-B87A-7EED9357D2BE}" dateTime="2019-01-08T04:29:06" maxSheetId="13" userName="Tuuli Johanna Bernardini" r:id="rId248" minRId="5802" maxRId="5830">
    <sheetIdMap count="12">
      <sheetId val="1"/>
      <sheetId val="2"/>
      <sheetId val="3"/>
      <sheetId val="4"/>
      <sheetId val="5"/>
      <sheetId val="6"/>
      <sheetId val="7"/>
      <sheetId val="12"/>
      <sheetId val="8"/>
      <sheetId val="10"/>
      <sheetId val="9"/>
      <sheetId val="11"/>
    </sheetIdMap>
  </header>
  <header guid="{B9831FD3-52F8-41F1-AABC-F6402D2F9E53}" dateTime="2019-01-08T04:37:50" maxSheetId="13" userName="Tuuli Johanna Bernardini" r:id="rId249" minRId="5834" maxRId="5836">
    <sheetIdMap count="12">
      <sheetId val="1"/>
      <sheetId val="2"/>
      <sheetId val="3"/>
      <sheetId val="4"/>
      <sheetId val="5"/>
      <sheetId val="6"/>
      <sheetId val="7"/>
      <sheetId val="12"/>
      <sheetId val="8"/>
      <sheetId val="10"/>
      <sheetId val="9"/>
      <sheetId val="11"/>
    </sheetIdMap>
  </header>
  <header guid="{9655AAAD-3E9F-476D-9337-AF389754E371}" dateTime="2019-01-08T05:06:20" maxSheetId="14" userName="Tuuli Johanna Bernardini" r:id="rId250" minRId="5840" maxRId="5841">
    <sheetIdMap count="13">
      <sheetId val="1"/>
      <sheetId val="2"/>
      <sheetId val="3"/>
      <sheetId val="4"/>
      <sheetId val="5"/>
      <sheetId val="6"/>
      <sheetId val="7"/>
      <sheetId val="13"/>
      <sheetId val="12"/>
      <sheetId val="8"/>
      <sheetId val="10"/>
      <sheetId val="9"/>
      <sheetId val="11"/>
    </sheetIdMap>
  </header>
  <header guid="{874B992C-44AC-48F8-97F6-CDC0D4C0EE15}" dateTime="2019-01-09T17:29:18" maxSheetId="14" userName="Tuuli Johanna Bernardini" r:id="rId251">
    <sheetIdMap count="13">
      <sheetId val="1"/>
      <sheetId val="2"/>
      <sheetId val="3"/>
      <sheetId val="4"/>
      <sheetId val="5"/>
      <sheetId val="6"/>
      <sheetId val="7"/>
      <sheetId val="13"/>
      <sheetId val="12"/>
      <sheetId val="8"/>
      <sheetId val="10"/>
      <sheetId val="9"/>
      <sheetId val="11"/>
    </sheetIdMap>
  </header>
  <header guid="{CD8A2F69-3B1C-4808-B8E9-FFFF3128FD38}" dateTime="2019-01-22T12:07:26" maxSheetId="14" userName="Martina Dorigo" r:id="rId252">
    <sheetIdMap count="13">
      <sheetId val="1"/>
      <sheetId val="2"/>
      <sheetId val="3"/>
      <sheetId val="4"/>
      <sheetId val="5"/>
      <sheetId val="6"/>
      <sheetId val="7"/>
      <sheetId val="13"/>
      <sheetId val="12"/>
      <sheetId val="8"/>
      <sheetId val="10"/>
      <sheetId val="9"/>
      <sheetId val="1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31:J31">
    <dxf>
      <fill>
        <patternFill patternType="none">
          <bgColor auto="1"/>
        </patternFill>
      </fill>
    </dxf>
  </rfmt>
  <rcc rId="5745" sId="3">
    <oc r="J31" t="inlineStr">
      <is>
        <r>
          <t xml:space="preserve">This contract covers </t>
        </r>
        <r>
          <rPr>
            <sz val="11"/>
            <color rgb="FFFF0000"/>
            <rFont val="Calibri"/>
            <family val="2"/>
          </rPr>
          <t>5</t>
        </r>
        <r>
          <rPr>
            <sz val="11"/>
            <color theme="1"/>
            <rFont val="Calibri"/>
            <family val="2"/>
          </rPr>
          <t xml:space="preserve"> bids/lots.</t>
        </r>
      </is>
    </oc>
    <nc r="J31" t="inlineStr">
      <is>
        <r>
          <t xml:space="preserve">This contract covers </t>
        </r>
        <r>
          <rPr>
            <sz val="11"/>
            <rFont val="Calibri"/>
            <family val="2"/>
          </rPr>
          <t>5</t>
        </r>
        <r>
          <rPr>
            <sz val="11"/>
            <color theme="1"/>
            <rFont val="Calibri"/>
            <family val="2"/>
          </rPr>
          <t xml:space="preserve"> bids/lots.</t>
        </r>
      </is>
    </nc>
  </rcc>
  <rfmt sheetId="3" sqref="I31" start="0" length="0">
    <dxf>
      <fill>
        <patternFill patternType="solid">
          <bgColor theme="6" tint="0.59999389629810485"/>
        </patternFill>
      </fill>
    </dxf>
  </rfmt>
  <rfmt sheetId="3" sqref="D34:J34">
    <dxf>
      <fill>
        <patternFill patternType="none">
          <bgColor auto="1"/>
        </patternFill>
      </fill>
    </dxf>
  </rfmt>
  <rcc rId="5746" sId="3">
    <oc r="J34" t="inlineStr">
      <is>
        <t>This contract covers 1 bids/lots.</t>
      </is>
    </oc>
    <nc r="J34"/>
  </rcc>
  <rfmt sheetId="3" sqref="I34" start="0" length="0">
    <dxf>
      <fill>
        <patternFill patternType="solid">
          <bgColor theme="6" tint="0.59999389629810485"/>
        </patternFill>
      </fill>
    </dxf>
  </rfmt>
  <rfmt sheetId="3" sqref="D35:E35">
    <dxf>
      <fill>
        <patternFill patternType="none">
          <bgColor auto="1"/>
        </patternFill>
      </fill>
    </dxf>
  </rfmt>
  <rfmt sheetId="3" sqref="J35">
    <dxf>
      <fill>
        <patternFill patternType="none">
          <bgColor auto="1"/>
        </patternFill>
      </fill>
    </dxf>
  </rfmt>
  <rcc rId="5747" sId="3">
    <oc r="J37" t="inlineStr">
      <is>
        <t>This contract covers 1 bids/lots.</t>
      </is>
    </oc>
    <nc r="J37"/>
  </rcc>
  <rfmt sheetId="3" sqref="J37">
    <dxf>
      <fill>
        <patternFill patternType="none">
          <bgColor auto="1"/>
        </patternFill>
      </fill>
    </dxf>
  </rfmt>
  <rfmt sheetId="3" sqref="D37:E37">
    <dxf>
      <fill>
        <patternFill patternType="none">
          <bgColor auto="1"/>
        </patternFill>
      </fill>
    </dxf>
  </rfmt>
  <rfmt sheetId="3" sqref="J43">
    <dxf>
      <fill>
        <patternFill patternType="none">
          <bgColor auto="1"/>
        </patternFill>
      </fill>
    </dxf>
  </rfmt>
  <rfmt sheetId="3" sqref="D43:E43">
    <dxf>
      <fill>
        <patternFill patternType="none">
          <bgColor auto="1"/>
        </patternFill>
      </fill>
    </dxf>
  </rfmt>
  <rfmt sheetId="3" sqref="D50:E50">
    <dxf>
      <fill>
        <patternFill patternType="none">
          <bgColor auto="1"/>
        </patternFill>
      </fill>
    </dxf>
  </rfmt>
  <rfmt sheetId="3" sqref="J50">
    <dxf>
      <fill>
        <patternFill patternType="none">
          <bgColor auto="1"/>
        </patternFill>
      </fill>
    </dxf>
  </rfmt>
  <rfmt sheetId="3" sqref="E138" start="0" length="0">
    <dxf>
      <border outline="0">
        <right style="thin">
          <color indexed="64"/>
        </right>
        <top style="medium">
          <color indexed="64"/>
        </top>
      </border>
    </dxf>
  </rfmt>
  <rfmt sheetId="3" sqref="D46:E46">
    <dxf>
      <fill>
        <patternFill patternType="none">
          <bgColor auto="1"/>
        </patternFill>
      </fill>
    </dxf>
  </rfmt>
  <rcc rId="5748" sId="3">
    <oc r="J46" t="inlineStr">
      <is>
        <t>Por favor ver si esto responde a un bid/lote o varios; hay varios con casi esta suma pero ninguno exactamente.</t>
      </is>
    </oc>
    <nc r="J46"/>
  </rcc>
  <rfmt sheetId="3" sqref="J46">
    <dxf>
      <fill>
        <patternFill patternType="none">
          <bgColor auto="1"/>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9" sId="3" numFmtId="4">
    <oc r="J54">
      <v>37</v>
    </oc>
    <nc r="J54"/>
  </rcc>
  <rcc rId="5750" sId="3">
    <nc r="J53" t="inlineStr">
      <is>
        <t>31 signed contracts that cover a total of 56 bids/lots.</t>
      </is>
    </nc>
  </rcc>
  <rm rId="5751" sheetId="3" source="J53" destination="J54" sourceSheetId="3">
    <rfmt sheetId="3" sqref="J54" start="0" length="0">
      <dxf>
        <numFmt numFmtId="4" formatCode="#,##0.00"/>
      </dxf>
    </rfmt>
  </rm>
  <rcc rId="5752" sId="3">
    <nc r="B54">
      <v>31</v>
    </nc>
  </rcc>
  <rfmt sheetId="3" sqref="B54">
    <dxf>
      <alignment vertical="bottom"/>
    </dxf>
  </rfmt>
  <rcv guid="{B0EC7550-2A5F-4817-AE13-B2890DAA90D8}" action="delete"/>
  <rdn rId="0" localSheetId="1" customView="1" name="Z_B0EC7550_2A5F_4817_AE13_B2890DAA90D8_.wvu.Rows" hidden="1" oldHidden="1">
    <formula>Overview!$8:$11</formula>
    <oldFormula>Overview!$8:$11</oldFormula>
  </rdn>
  <rdn rId="0" localSheetId="1" customView="1" name="Z_B0EC7550_2A5F_4817_AE13_B2890DAA90D8_.wvu.Cols" hidden="1" oldHidden="1">
    <formula>Overview!$H:$P</formula>
    <oldFormula>Overview!$H:$P</oldFormula>
  </rdn>
  <rdn rId="0" localSheetId="8" customView="1" name="Z_B0EC7550_2A5F_4817_AE13_B2890DAA90D8_.wvu.Rows" hidden="1" oldHidden="1">
    <formula>'Results Tracker'!$31:$38,'Results Tracker'!$133:$321</formula>
    <oldFormula>'Results Tracker'!$31:$38,'Results Tracker'!$133:$321</oldFormula>
  </rdn>
  <rcv guid="{B0EC7550-2A5F-4817-AE13-B2890DAA90D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56" sId="3">
    <oc r="J54" t="inlineStr">
      <is>
        <t>31 signed contracts that cover a total of 56 bids/lots.</t>
      </is>
    </oc>
    <nc r="J54" t="inlineStr">
      <is>
        <t>31 signed contracts, out of which 11 contracts cover more than 1 bid/lot as commented above; a total of 56 bids/lots.</t>
      </is>
    </nc>
  </rcc>
  <rcc rId="5757" sId="3">
    <oc r="F167" t="inlineStr">
      <is>
        <t>selected supplier rejected the award</t>
      </is>
    </oc>
    <nc r="F167" t="inlineStr">
      <is>
        <t>Supplier rejected the award</t>
      </is>
    </nc>
  </rcc>
  <rcc rId="5758" sId="3">
    <nc r="B73">
      <v>5</v>
    </nc>
  </rcc>
  <rcc rId="5759" sId="3">
    <oc r="B70">
      <v>5</v>
    </oc>
    <nc r="B70"/>
  </rcc>
  <rcc rId="5760" sId="3">
    <nc r="B90">
      <v>10</v>
    </nc>
  </rcc>
  <rcc rId="5761" sId="3">
    <oc r="B88">
      <v>10</v>
    </oc>
    <nc r="B88"/>
  </rcc>
  <rcc rId="5762" sId="3">
    <nc r="B105">
      <v>15</v>
    </nc>
  </rcc>
  <rcc rId="5763" sId="3">
    <oc r="B100">
      <v>15</v>
    </oc>
    <nc r="B100"/>
  </rcc>
  <rcc rId="5764" sId="3">
    <nc r="B121">
      <v>20</v>
    </nc>
  </rcc>
  <rfmt sheetId="3" sqref="B121">
    <dxf>
      <alignment vertical="bottom"/>
    </dxf>
  </rfmt>
  <rcc rId="5765" sId="3">
    <oc r="B119">
      <v>20</v>
    </oc>
    <nc r="B119"/>
  </rcc>
  <rcc rId="5766" sId="3">
    <nc r="B128">
      <v>25</v>
    </nc>
  </rcc>
  <rfmt sheetId="3" sqref="B128">
    <dxf>
      <alignment vertical="bottom"/>
    </dxf>
  </rfmt>
  <rcc rId="5767" sId="3">
    <oc r="B124">
      <v>25</v>
    </oc>
    <nc r="B124"/>
  </rcc>
  <rcc rId="5768" sId="3">
    <nc r="B149">
      <v>30</v>
    </nc>
  </rcc>
  <rcc rId="5769" sId="3">
    <oc r="B141">
      <v>30</v>
    </oc>
    <nc r="B141"/>
  </rcc>
  <rcc rId="5770" sId="3">
    <nc r="B162">
      <v>35</v>
    </nc>
  </rcc>
  <rfmt sheetId="3" sqref="B162">
    <dxf>
      <alignment vertical="bottom"/>
    </dxf>
  </rfmt>
  <rcc rId="5771" sId="3">
    <oc r="B158">
      <v>35</v>
    </oc>
    <nc r="B158"/>
  </rcc>
  <rcc rId="5772" sId="3">
    <nc r="B177">
      <v>40</v>
    </nc>
  </rcc>
  <rfmt sheetId="3" sqref="B177">
    <dxf>
      <alignment vertical="bottom"/>
    </dxf>
  </rfmt>
  <rcc rId="5773" sId="3">
    <oc r="B170">
      <v>40</v>
    </oc>
    <nc r="B170"/>
  </rcc>
  <rcc rId="5774" sId="3">
    <nc r="B186">
      <v>45</v>
    </nc>
  </rcc>
  <rfmt sheetId="3" sqref="B186">
    <dxf>
      <alignment vertical="bottom"/>
    </dxf>
  </rfmt>
  <rcc rId="5775" sId="3">
    <oc r="B183">
      <v>45</v>
    </oc>
    <nc r="B183"/>
  </rcc>
  <rcc rId="5776" sId="3">
    <nc r="B197">
      <v>50</v>
    </nc>
  </rcc>
  <rcc rId="5777" sId="3">
    <oc r="B194">
      <v>50</v>
    </oc>
    <nc r="B194"/>
  </rcc>
  <rcc rId="5778" sId="3">
    <oc r="B203">
      <v>55</v>
    </oc>
    <nc r="B203"/>
  </rcc>
  <rcc rId="5779" sId="3">
    <oc r="B210">
      <v>57</v>
    </oc>
    <nc r="B210">
      <v>55</v>
    </nc>
  </rcc>
  <rfmt sheetId="3" sqref="B210" start="0" length="2147483647">
    <dxf>
      <font>
        <color auto="1"/>
      </font>
    </dxf>
  </rfmt>
  <rcv guid="{B0EC7550-2A5F-4817-AE13-B2890DAA90D8}" action="delete"/>
  <rdn rId="0" localSheetId="1" customView="1" name="Z_B0EC7550_2A5F_4817_AE13_B2890DAA90D8_.wvu.Rows" hidden="1" oldHidden="1">
    <formula>Overview!$8:$11</formula>
    <oldFormula>Overview!$8:$11</oldFormula>
  </rdn>
  <rdn rId="0" localSheetId="1" customView="1" name="Z_B0EC7550_2A5F_4817_AE13_B2890DAA90D8_.wvu.Cols" hidden="1" oldHidden="1">
    <formula>Overview!$H:$P</formula>
    <oldFormula>Overview!$H:$P</oldFormula>
  </rdn>
  <rdn rId="0" localSheetId="8" customView="1" name="Z_B0EC7550_2A5F_4817_AE13_B2890DAA90D8_.wvu.Rows" hidden="1" oldHidden="1">
    <formula>'Results Tracker'!$31:$38,'Results Tracker'!$133:$321</formula>
    <oldFormula>'Results Tracker'!$31:$38,'Results Tracker'!$133:$321</oldFormula>
  </rdn>
  <rcv guid="{B0EC7550-2A5F-4817-AE13-B2890DAA90D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83" sId="3">
    <nc r="B103">
      <v>15</v>
    </nc>
  </rcc>
  <rfmt sheetId="3" sqref="B103">
    <dxf>
      <alignment vertical="bottom"/>
    </dxf>
  </rfmt>
  <rcc rId="5784" sId="3">
    <oc r="B105">
      <v>15</v>
    </oc>
    <nc r="B105"/>
  </rcc>
  <rcc rId="5785" sId="3">
    <nc r="B120">
      <v>20</v>
    </nc>
  </rcc>
  <rfmt sheetId="3" sqref="B120">
    <dxf>
      <alignment vertical="bottom"/>
    </dxf>
  </rfmt>
  <rcc rId="5786" sId="3">
    <oc r="B121">
      <v>20</v>
    </oc>
    <nc r="B121"/>
  </rcc>
  <rcc rId="5787" sId="3">
    <nc r="B127">
      <v>25</v>
    </nc>
  </rcc>
  <rcc rId="5788" sId="3">
    <oc r="B128">
      <v>25</v>
    </oc>
    <nc r="B128"/>
  </rcc>
  <rcc rId="5789" sId="3">
    <nc r="B145">
      <v>30</v>
    </nc>
  </rcc>
  <rfmt sheetId="3" sqref="B145" start="0" length="2147483647">
    <dxf>
      <font>
        <color auto="1"/>
      </font>
    </dxf>
  </rfmt>
  <rcc rId="5790" sId="3">
    <oc r="B149">
      <v>30</v>
    </oc>
    <nc r="B149"/>
  </rcc>
  <rcc rId="5791" sId="3">
    <nc r="B161">
      <v>35</v>
    </nc>
  </rcc>
  <rfmt sheetId="3" sqref="B161">
    <dxf>
      <alignment vertical="bottom"/>
    </dxf>
  </rfmt>
  <rcc rId="5792" sId="3">
    <oc r="B162">
      <v>35</v>
    </oc>
    <nc r="B162"/>
  </rcc>
  <rcc rId="5793" sId="3">
    <nc r="B173">
      <v>40</v>
    </nc>
  </rcc>
  <rfmt sheetId="3" sqref="B173">
    <dxf>
      <alignment vertical="bottom"/>
    </dxf>
  </rfmt>
  <rcc rId="5794" sId="3">
    <oc r="B177">
      <v>40</v>
    </oc>
    <nc r="B177"/>
  </rcc>
  <rcc rId="5795" sId="3">
    <nc r="B185">
      <v>45</v>
    </nc>
  </rcc>
  <rfmt sheetId="3" sqref="B185">
    <dxf>
      <alignment vertical="bottom"/>
    </dxf>
  </rfmt>
  <rcc rId="5796" sId="3">
    <oc r="B186">
      <v>45</v>
    </oc>
    <nc r="B186"/>
  </rcc>
  <rcc rId="5797" sId="3">
    <nc r="B195">
      <v>50</v>
    </nc>
  </rcc>
  <rfmt sheetId="3" sqref="B195">
    <dxf>
      <alignment vertical="bottom"/>
    </dxf>
  </rfmt>
  <rcc rId="5798" sId="3">
    <oc r="B197">
      <v>50</v>
    </oc>
    <nc r="B197"/>
  </rcc>
  <rcc rId="5799" sId="3">
    <nc r="B204">
      <v>55</v>
    </nc>
  </rcc>
  <rfmt sheetId="3" sqref="B204">
    <dxf>
      <alignment vertical="bottom"/>
    </dxf>
  </rfmt>
  <rcc rId="5800" sId="3">
    <oc r="B210">
      <v>55</v>
    </oc>
    <nc r="B210"/>
  </rcc>
  <rcc rId="5801" sId="3">
    <nc r="B211">
      <v>56</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02" sId="6">
    <oc r="E8" t="inlineStr">
      <is>
        <r>
          <rPr>
            <b/>
            <sz val="10"/>
            <color indexed="8"/>
            <rFont val="Times New Roman"/>
            <family val="1"/>
          </rPr>
          <t xml:space="preserve">Outcome 1 </t>
        </r>
        <r>
          <rPr>
            <sz val="10"/>
            <color indexed="8"/>
            <rFont val="Times New Roman"/>
            <family val="1"/>
          </rPr>
          <t xml:space="preserve">
Targeted institutions that reflect institution-specific adaptation needs in their budget allocations to increase their capacity to address climate-related challenges (Number, Custom)</t>
        </r>
      </is>
    </oc>
    <nc r="E8" t="inlineStr">
      <is>
        <r>
          <rPr>
            <b/>
            <sz val="10"/>
            <color indexed="8"/>
            <rFont val="Times New Roman"/>
            <family val="1"/>
          </rPr>
          <t xml:space="preserve">Outcome indicator 1 </t>
        </r>
        <r>
          <rPr>
            <sz val="10"/>
            <color indexed="8"/>
            <rFont val="Times New Roman"/>
            <family val="1"/>
          </rPr>
          <t xml:space="preserve">
Targeted institutions that reflect institution-specific adaptation needs in their budget allocations to increase their capacity to address climate-related challenges (Number, Custom)</t>
        </r>
      </is>
    </nc>
  </rcc>
  <rcc rId="5803" sId="6">
    <oc r="E9" t="inlineStr">
      <is>
        <r>
          <rPr>
            <b/>
            <sz val="10"/>
            <color indexed="8"/>
            <rFont val="Times New Roman"/>
            <family val="1"/>
          </rPr>
          <t>Outcome 2</t>
        </r>
        <r>
          <rPr>
            <sz val="10"/>
            <color indexed="8"/>
            <rFont val="Times New Roman"/>
            <family val="1"/>
          </rPr>
          <t xml:space="preserve">
Productive agroecosystems in the pilot sites maintained or improved to withstand conditions resulting from climate variability and change (Number, Custom)</t>
        </r>
      </is>
    </oc>
    <nc r="E9" t="inlineStr">
      <is>
        <r>
          <rPr>
            <b/>
            <sz val="10"/>
            <color indexed="8"/>
            <rFont val="Times New Roman"/>
            <family val="1"/>
          </rPr>
          <t>Outcome indicator 2</t>
        </r>
        <r>
          <rPr>
            <sz val="10"/>
            <color indexed="8"/>
            <rFont val="Times New Roman"/>
            <family val="1"/>
          </rPr>
          <t xml:space="preserve">
Productive agroecosystems in the pilot sites maintained or improved to withstand conditions resulting from climate variability and change (Number, Custom)</t>
        </r>
      </is>
    </nc>
  </rcc>
  <rcc rId="5804" sId="6">
    <oc r="E10" t="inlineStr">
      <is>
        <r>
          <rPr>
            <b/>
            <sz val="10"/>
            <color indexed="8"/>
            <rFont val="Times New Roman"/>
            <family val="1"/>
          </rPr>
          <t>Outcome 3</t>
        </r>
        <r>
          <rPr>
            <sz val="10"/>
            <color indexed="8"/>
            <rFont val="Times New Roman"/>
            <family val="1"/>
          </rPr>
          <t xml:space="preserve">
Relevant threat and hazard information generated and disseminated to farmers and other stakeholders on a timely basis (Yes/No, Custom)</t>
        </r>
      </is>
    </oc>
    <nc r="E10" t="inlineStr">
      <is>
        <r>
          <rPr>
            <b/>
            <sz val="10"/>
            <color indexed="8"/>
            <rFont val="Times New Roman"/>
            <family val="1"/>
          </rPr>
          <t>Outcome indicator 3</t>
        </r>
        <r>
          <rPr>
            <sz val="10"/>
            <color indexed="8"/>
            <rFont val="Times New Roman"/>
            <family val="1"/>
          </rPr>
          <t xml:space="preserve">
Relevant threat and hazard information generated and disseminated to farmers and other stakeholders on a timely basis (Yes/No, Custom)</t>
        </r>
      </is>
    </nc>
  </rcc>
  <rcc rId="5805" sId="6">
    <oc r="E11" t="inlineStr">
      <is>
        <r>
          <rPr>
            <b/>
            <sz val="10"/>
            <color rgb="FF000000"/>
            <rFont val="Times New Roman"/>
            <family val="1"/>
          </rPr>
          <t>Output 1:</t>
        </r>
        <r>
          <rPr>
            <sz val="10"/>
            <color indexed="8"/>
            <rFont val="Times New Roman"/>
            <family val="1"/>
          </rPr>
          <t xml:space="preserve"> Targeted clients satisfied with agricultural services (percentage) (Percentage, Core)</t>
        </r>
      </is>
    </oc>
    <nc r="E11" t="inlineStr">
      <is>
        <r>
          <rPr>
            <b/>
            <sz val="10"/>
            <color rgb="FF000000"/>
            <rFont val="Times New Roman"/>
            <family val="1"/>
          </rPr>
          <t>Intermediate outcome indicator, sub-component 1.1:</t>
        </r>
        <r>
          <rPr>
            <sz val="10"/>
            <color indexed="8"/>
            <rFont val="Times New Roman"/>
            <family val="1"/>
          </rPr>
          <t xml:space="preserve"> Targeted clients satisfied with agricultural services (percentage) (Percentage, Core)</t>
        </r>
      </is>
    </nc>
  </rcc>
  <rfmt sheetId="6" sqref="D14:I15">
    <dxf>
      <fill>
        <patternFill>
          <bgColor rgb="FF00B0F0"/>
        </patternFill>
      </fill>
    </dxf>
  </rfmt>
  <rcc rId="5806" sId="6">
    <oc r="E16" t="inlineStr">
      <is>
        <r>
          <rPr>
            <b/>
            <sz val="10"/>
            <color indexed="8"/>
            <rFont val="Times New Roman"/>
            <family val="1"/>
          </rPr>
          <t xml:space="preserve">Output 3: </t>
        </r>
        <r>
          <rPr>
            <sz val="10"/>
            <color indexed="8"/>
            <rFont val="Times New Roman"/>
            <family val="1"/>
          </rPr>
          <t>Targeted local public employees trained (Percentage, Custom)</t>
        </r>
      </is>
    </oc>
    <nc r="E16" t="inlineStr">
      <is>
        <r>
          <rPr>
            <b/>
            <sz val="10"/>
            <color indexed="8"/>
            <rFont val="Times New Roman"/>
            <family val="1"/>
          </rPr>
          <t xml:space="preserve">Output indicator 1.1.1: </t>
        </r>
        <r>
          <rPr>
            <sz val="10"/>
            <color indexed="8"/>
            <rFont val="Times New Roman"/>
            <family val="1"/>
          </rPr>
          <t>Targeted local public employees trained (Percentage, Custom)</t>
        </r>
      </is>
    </nc>
  </rcc>
  <rcc rId="5807" sId="6">
    <oc r="E19" t="inlineStr">
      <is>
        <r>
          <rPr>
            <b/>
            <sz val="10"/>
            <color indexed="8"/>
            <rFont val="Times New Roman"/>
            <family val="1"/>
          </rPr>
          <t xml:space="preserve">Output 4: </t>
        </r>
        <r>
          <rPr>
            <sz val="10"/>
            <color indexed="8"/>
            <rFont val="Times New Roman"/>
            <family val="1"/>
          </rPr>
          <t>IEWS developed/operational through inter-institutional cooperation (Yes/No, Custom)</t>
        </r>
      </is>
    </oc>
    <nc r="E19" t="inlineStr">
      <is>
        <r>
          <rPr>
            <b/>
            <sz val="10"/>
            <color indexed="8"/>
            <rFont val="Times New Roman"/>
            <family val="1"/>
          </rPr>
          <t xml:space="preserve">Output indicator 1.1.2: </t>
        </r>
        <r>
          <rPr>
            <sz val="10"/>
            <color indexed="8"/>
            <rFont val="Times New Roman"/>
            <family val="1"/>
          </rPr>
          <t>IEWS developed/operational through inter-institutional cooperation (Yes/No, Custom)</t>
        </r>
      </is>
    </nc>
  </rcc>
  <rcc rId="5808" sId="6">
    <oc r="E20" t="inlineStr">
      <is>
        <r>
          <rPr>
            <b/>
            <sz val="10"/>
            <color indexed="8"/>
            <rFont val="Times New Roman"/>
            <family val="1"/>
          </rPr>
          <t xml:space="preserve">Output 5: </t>
        </r>
        <r>
          <rPr>
            <sz val="10"/>
            <color indexed="8"/>
            <rFont val="Times New Roman"/>
            <family val="1"/>
          </rPr>
          <t>Active participation of at least the key institutions of the Observatory (Yes/No, Custom)</t>
        </r>
      </is>
    </oc>
    <nc r="E20" t="inlineStr">
      <is>
        <r>
          <rPr>
            <b/>
            <sz val="10"/>
            <color indexed="8"/>
            <rFont val="Times New Roman"/>
            <family val="1"/>
          </rPr>
          <t xml:space="preserve">Output indicator 1.1.3: </t>
        </r>
        <r>
          <rPr>
            <sz val="10"/>
            <color indexed="8"/>
            <rFont val="Times New Roman"/>
            <family val="1"/>
          </rPr>
          <t>Active participation of at least the key institutions of the Observatory (Yes/No, Custom)</t>
        </r>
      </is>
    </nc>
  </rcc>
  <rcc rId="5809" sId="6">
    <oc r="E21" t="inlineStr">
      <is>
        <r>
          <rPr>
            <b/>
            <sz val="10"/>
            <color indexed="8"/>
            <rFont val="Times New Roman"/>
            <family val="1"/>
          </rPr>
          <t xml:space="preserve">Output 6: </t>
        </r>
        <r>
          <rPr>
            <sz val="10"/>
            <color indexed="8"/>
            <rFont val="Times New Roman"/>
            <family val="1"/>
          </rPr>
          <t>Consulted people who report on modification(s) in their Project-related practices (Percentage, Custom)</t>
        </r>
      </is>
    </oc>
    <nc r="E21" t="inlineStr">
      <is>
        <r>
          <rPr>
            <b/>
            <sz val="10"/>
            <color indexed="8"/>
            <rFont val="Times New Roman"/>
            <family val="1"/>
          </rPr>
          <t xml:space="preserve">Intermediate outcome indicator, sub-component 1.2: </t>
        </r>
        <r>
          <rPr>
            <sz val="10"/>
            <color indexed="8"/>
            <rFont val="Times New Roman"/>
            <family val="1"/>
          </rPr>
          <t>Consulted people who report on modification(s) in their Project-related practices (Percentage, Custom)</t>
        </r>
      </is>
    </nc>
  </rcc>
  <rcc rId="5810" sId="6">
    <oc r="D11" t="inlineStr">
      <is>
        <t>Output</t>
      </is>
    </oc>
    <nc r="D11" t="inlineStr">
      <is>
        <t>Intermediate Outcome</t>
      </is>
    </nc>
  </rcc>
  <rcc rId="5811" sId="6">
    <oc r="D21" t="inlineStr">
      <is>
        <t>Output</t>
      </is>
    </oc>
    <nc r="D21" t="inlineStr">
      <is>
        <t>Intermediate Outcome</t>
      </is>
    </nc>
  </rcc>
  <rcc rId="5812" sId="6">
    <oc r="E24" t="inlineStr">
      <is>
        <r>
          <rPr>
            <b/>
            <sz val="10"/>
            <color indexed="8"/>
            <rFont val="Times New Roman"/>
            <family val="1"/>
          </rPr>
          <t xml:space="preserve">Output 7: </t>
        </r>
        <r>
          <rPr>
            <sz val="10"/>
            <color indexed="8"/>
            <rFont val="Times New Roman"/>
            <family val="1"/>
          </rPr>
          <t>Client days of training provided (number) (Number, Core)</t>
        </r>
      </is>
    </oc>
    <nc r="E24" t="inlineStr">
      <is>
        <r>
          <rPr>
            <b/>
            <sz val="10"/>
            <color indexed="8"/>
            <rFont val="Times New Roman"/>
            <family val="1"/>
          </rPr>
          <t xml:space="preserve">Output indicator 1.2.1: </t>
        </r>
        <r>
          <rPr>
            <sz val="10"/>
            <color indexed="8"/>
            <rFont val="Times New Roman"/>
            <family val="1"/>
          </rPr>
          <t>Client days of training provided (number) (Number, Core)</t>
        </r>
      </is>
    </nc>
  </rcc>
  <rcc rId="5813" sId="6">
    <oc r="E26" t="inlineStr">
      <is>
        <r>
          <rPr>
            <b/>
            <sz val="10"/>
            <color indexed="8"/>
            <rFont val="Times New Roman"/>
            <family val="1"/>
          </rPr>
          <t xml:space="preserve">Output 8: </t>
        </r>
        <r>
          <rPr>
            <sz val="10"/>
            <color indexed="8"/>
            <rFont val="Times New Roman"/>
            <family val="1"/>
          </rPr>
          <t>Teacher training institutes within SWBA that cooperate with the Project and offer related training (Number, Custom)</t>
        </r>
      </is>
    </oc>
    <nc r="E26" t="inlineStr">
      <is>
        <r>
          <rPr>
            <b/>
            <sz val="10"/>
            <color indexed="8"/>
            <rFont val="Times New Roman"/>
            <family val="1"/>
          </rPr>
          <t xml:space="preserve">Output indicator 1.2.2: </t>
        </r>
        <r>
          <rPr>
            <sz val="10"/>
            <color indexed="8"/>
            <rFont val="Times New Roman"/>
            <family val="1"/>
          </rPr>
          <t>Teacher training institutes within SWBA that cooperate with the Project and offer related training (Number, Custom)</t>
        </r>
      </is>
    </nc>
  </rcc>
  <rcc rId="5814" sId="6">
    <oc r="E27" t="inlineStr">
      <is>
        <r>
          <rPr>
            <b/>
            <sz val="10"/>
            <color indexed="8"/>
            <rFont val="Times New Roman"/>
            <family val="1"/>
          </rPr>
          <t xml:space="preserve">Output 9: </t>
        </r>
        <r>
          <rPr>
            <sz val="10"/>
            <color indexed="8"/>
            <rFont val="Times New Roman"/>
            <family val="1"/>
          </rPr>
          <t>Cultural and socio-productive activities carried out in the Project zone jointly with the municipal governments (fairs, exhibitions, etc.) (Number, Custom)</t>
        </r>
      </is>
    </oc>
    <nc r="E27" t="inlineStr">
      <is>
        <r>
          <rPr>
            <b/>
            <sz val="10"/>
            <color indexed="8"/>
            <rFont val="Times New Roman"/>
            <family val="1"/>
          </rPr>
          <t xml:space="preserve">Output indicator 1.2.3: </t>
        </r>
        <r>
          <rPr>
            <sz val="10"/>
            <color indexed="8"/>
            <rFont val="Times New Roman"/>
            <family val="1"/>
          </rPr>
          <t>Cultural and socio-productive activities carried out in the Project zone jointly with the municipal governments (fairs, exhibitions, etc.) (Number, Custom)</t>
        </r>
      </is>
    </nc>
  </rcc>
  <rcc rId="5815" sId="6">
    <oc r="D28" t="inlineStr">
      <is>
        <t>Output</t>
      </is>
    </oc>
    <nc r="D28"/>
  </rcc>
  <rcc rId="5816" sId="6">
    <oc r="E28" t="inlineStr">
      <is>
        <r>
          <rPr>
            <b/>
            <sz val="10"/>
            <color indexed="8"/>
            <rFont val="Times New Roman"/>
            <family val="1"/>
          </rPr>
          <t xml:space="preserve">Output 10: </t>
        </r>
        <r>
          <rPr>
            <sz val="10"/>
            <color indexed="8"/>
            <rFont val="Times New Roman"/>
            <family val="1"/>
          </rPr>
          <t>FEMALES participating in cultural and socio-productive activities carried out in the Project zone jointly with the municipal governments (fairs, exhibitions, etc.) (Number, Custom Breakdown)</t>
        </r>
      </is>
    </oc>
    <nc r="E28" t="inlineStr">
      <is>
        <t>FEMALES participating in cultural and socio-productive activities carried out in the Project zone jointly with the municipal governments (fairs, exhibitions, etc.) (Number, Custom Breakdown)</t>
      </is>
    </nc>
  </rcc>
  <rcc rId="5817" sId="6">
    <oc r="E30" t="inlineStr">
      <is>
        <r>
          <rPr>
            <b/>
            <sz val="10"/>
            <color indexed="8"/>
            <rFont val="Times New Roman"/>
            <family val="1"/>
          </rPr>
          <t xml:space="preserve">Output 11: </t>
        </r>
        <r>
          <rPr>
            <sz val="10"/>
            <color indexed="8"/>
            <rFont val="Times New Roman"/>
            <family val="1"/>
          </rPr>
          <t>Clients who have adopted an improved agr. technology promoted by the project (Number, Core)</t>
        </r>
      </is>
    </oc>
    <nc r="E30" t="inlineStr">
      <is>
        <r>
          <rPr>
            <b/>
            <sz val="10"/>
            <color indexed="8"/>
            <rFont val="Times New Roman"/>
            <family val="1"/>
          </rPr>
          <t xml:space="preserve">Intermediate outcome indicator, component 2: </t>
        </r>
        <r>
          <rPr>
            <sz val="10"/>
            <color indexed="8"/>
            <rFont val="Times New Roman"/>
            <family val="1"/>
          </rPr>
          <t>Clients who have adopted an improved agr. technology promoted by the project (Number, Core)</t>
        </r>
      </is>
    </nc>
  </rcc>
  <rcc rId="5818" sId="6">
    <oc r="D30" t="inlineStr">
      <is>
        <t>Output</t>
      </is>
    </oc>
    <nc r="D30" t="inlineStr">
      <is>
        <t>Intermediate Outcome</t>
      </is>
    </nc>
  </rcc>
  <rcc rId="5819" sId="6">
    <oc r="E32" t="inlineStr">
      <is>
        <r>
          <rPr>
            <b/>
            <sz val="10"/>
            <color indexed="8"/>
            <rFont val="Times New Roman"/>
            <family val="1"/>
          </rPr>
          <t xml:space="preserve">Output 12: </t>
        </r>
        <r>
          <rPr>
            <sz val="10"/>
            <color indexed="8"/>
            <rFont val="Times New Roman"/>
            <family val="1"/>
          </rPr>
          <t>Adaptation/sustainable land management (SLM) technologies identified/verified through local participatory consultations under the Project framework that are demonstrated within the GIAs (Number, Custom)</t>
        </r>
      </is>
    </oc>
    <nc r="E32" t="inlineStr">
      <is>
        <r>
          <rPr>
            <b/>
            <sz val="10"/>
            <color indexed="8"/>
            <rFont val="Times New Roman"/>
            <family val="1"/>
          </rPr>
          <t xml:space="preserve">Output indicator 2.1.1: </t>
        </r>
        <r>
          <rPr>
            <sz val="10"/>
            <color indexed="8"/>
            <rFont val="Times New Roman"/>
            <family val="1"/>
          </rPr>
          <t>Adaptation/sustainable land management (SLM) technologies identified/verified through local participatory consultations under the Project framework that are demonstrated within the GIAs (Number, Custom)</t>
        </r>
      </is>
    </nc>
  </rcc>
  <rcc rId="5820" sId="6">
    <oc r="E34" t="inlineStr">
      <is>
        <r>
          <rPr>
            <b/>
            <sz val="10"/>
            <color indexed="8"/>
            <rFont val="Times New Roman"/>
            <family val="1"/>
          </rPr>
          <t>Output 13:</t>
        </r>
        <r>
          <rPr>
            <sz val="10"/>
            <color indexed="8"/>
            <rFont val="Times New Roman"/>
            <family val="1"/>
          </rPr>
          <t xml:space="preserve"> Related articles/programs in the local media and political initiatives in the three municipal Councils of the directly targeted counties (Number, Custom)</t>
        </r>
      </is>
    </oc>
    <nc r="E34" t="inlineStr">
      <is>
        <r>
          <rPr>
            <b/>
            <sz val="10"/>
            <color indexed="8"/>
            <rFont val="Times New Roman"/>
            <family val="1"/>
          </rPr>
          <t>Intermediate outcome indicator, component 3:</t>
        </r>
        <r>
          <rPr>
            <sz val="10"/>
            <color indexed="8"/>
            <rFont val="Times New Roman"/>
            <family val="1"/>
          </rPr>
          <t xml:space="preserve"> Related articles/programs in the local media and political initiatives in the three municipal Councils of the directly targeted counties (Number, Custom)</t>
        </r>
      </is>
    </nc>
  </rcc>
  <rcc rId="5821" sId="6">
    <oc r="D34" t="inlineStr">
      <is>
        <t>Output</t>
      </is>
    </oc>
    <nc r="D34" t="inlineStr">
      <is>
        <t>Intermediate Outcome</t>
      </is>
    </nc>
  </rcc>
  <rcc rId="5822" sId="6">
    <oc r="D35" t="inlineStr">
      <is>
        <t>Output</t>
      </is>
    </oc>
    <nc r="D35"/>
  </rcc>
  <rcc rId="5823" sId="6">
    <oc r="D36" t="inlineStr">
      <is>
        <t>Output</t>
      </is>
    </oc>
    <nc r="D36"/>
  </rcc>
  <rcc rId="5824" sId="6">
    <oc r="E35" t="inlineStr">
      <is>
        <t>Output 14: Related articles/programs in the local media in the three municipal Councils of the directly targeted counties (Number, Custom Breakdown)</t>
      </is>
    </oc>
    <nc r="E35" t="inlineStr">
      <is>
        <t>Related articles/programs in the local media in the three municipal Councils of the directly targeted counties (Number, Custom Breakdown)</t>
      </is>
    </nc>
  </rcc>
  <rcc rId="5825" sId="6">
    <oc r="E36" t="inlineStr">
      <is>
        <r>
          <rPr>
            <b/>
            <sz val="10"/>
            <color indexed="8"/>
            <rFont val="Times New Roman"/>
            <family val="1"/>
          </rPr>
          <t xml:space="preserve">Output 15: </t>
        </r>
        <r>
          <rPr>
            <sz val="10"/>
            <color indexed="8"/>
            <rFont val="Times New Roman"/>
            <family val="1"/>
          </rPr>
          <t>Related political initiatives in the three municipal Councils of the directly targeted counties (Number, Custom Breakdown)</t>
        </r>
      </is>
    </oc>
    <nc r="E36" t="inlineStr">
      <is>
        <t>Related political initiatives in the three municipal Councils of the directly targeted counties (Number, Custom Breakdown)</t>
      </is>
    </nc>
  </rcc>
  <rcc rId="5826" sId="6">
    <oc r="E37" t="inlineStr">
      <is>
        <r>
          <rPr>
            <b/>
            <sz val="10"/>
            <color indexed="8"/>
            <rFont val="Times New Roman"/>
            <family val="1"/>
          </rPr>
          <t xml:space="preserve">Output 16: </t>
        </r>
        <r>
          <rPr>
            <sz val="10"/>
            <color indexed="8"/>
            <rFont val="Times New Roman"/>
            <family val="1"/>
          </rPr>
          <t>Workshops and other Knowledge Management events meet their targets in terms of participation of different stakeholder groups (Yes/No, Custom)</t>
        </r>
      </is>
    </oc>
    <nc r="E37" t="inlineStr">
      <is>
        <r>
          <rPr>
            <b/>
            <sz val="10"/>
            <color indexed="8"/>
            <rFont val="Times New Roman"/>
            <family val="1"/>
          </rPr>
          <t xml:space="preserve">Output indicator 3.1: </t>
        </r>
        <r>
          <rPr>
            <sz val="10"/>
            <color indexed="8"/>
            <rFont val="Times New Roman"/>
            <family val="1"/>
          </rPr>
          <t>Workshops and other Knowledge Management events meet their targets in terms of participation of different stakeholder groups (Yes/No, Custom)</t>
        </r>
      </is>
    </nc>
  </rcc>
  <rcc rId="5827" sId="6">
    <oc r="E38" t="inlineStr">
      <is>
        <r>
          <rPr>
            <b/>
            <sz val="10"/>
            <color indexed="8"/>
            <rFont val="Times New Roman"/>
            <family val="1"/>
          </rPr>
          <t xml:space="preserve">Output 17: </t>
        </r>
        <r>
          <rPr>
            <sz val="10"/>
            <color indexed="8"/>
            <rFont val="Times New Roman"/>
            <family val="1"/>
          </rPr>
          <t>Targeted beneficiaries who have participated in related training and carry out their own means of M&amp;E and continued improvement related to the measures they have adopted through participation in the P (Percentage, Custom)</t>
        </r>
      </is>
    </oc>
    <nc r="E38" t="inlineStr">
      <is>
        <r>
          <rPr>
            <b/>
            <sz val="10"/>
            <color indexed="8"/>
            <rFont val="Times New Roman"/>
            <family val="1"/>
          </rPr>
          <t xml:space="preserve">Output indicator 3.2: </t>
        </r>
        <r>
          <rPr>
            <sz val="10"/>
            <color indexed="8"/>
            <rFont val="Times New Roman"/>
            <family val="1"/>
          </rPr>
          <t>Targeted beneficiaries who have participated in related training and carry out their own means of M&amp;E and continued improvement related to the measures they have adopted through participation in the P (Percentage, Custom)</t>
        </r>
      </is>
    </nc>
  </rcc>
  <rcc rId="5828" sId="6">
    <oc r="E40" t="inlineStr">
      <is>
        <r>
          <rPr>
            <b/>
            <sz val="10"/>
            <color indexed="8"/>
            <rFont val="Times New Roman"/>
            <family val="1"/>
          </rPr>
          <t xml:space="preserve">Output 18: </t>
        </r>
        <r>
          <rPr>
            <sz val="10"/>
            <color indexed="8"/>
            <rFont val="Times New Roman"/>
            <family val="1"/>
          </rPr>
          <t>Assumed institutional commitments for the continuity and sustainability of the Project results per sector and activity (Number, Custom)</t>
        </r>
      </is>
    </oc>
    <nc r="E40" t="inlineStr">
      <is>
        <r>
          <rPr>
            <b/>
            <sz val="10"/>
            <color indexed="8"/>
            <rFont val="Times New Roman"/>
            <family val="1"/>
          </rPr>
          <t xml:space="preserve">Intermediate outcome indicator 4.1: </t>
        </r>
        <r>
          <rPr>
            <sz val="10"/>
            <color indexed="8"/>
            <rFont val="Times New Roman"/>
            <family val="1"/>
          </rPr>
          <t>Assumed institutional commitments for the continuity and sustainability of the Project results per sector and activity (Number, Custom)</t>
        </r>
      </is>
    </nc>
  </rcc>
  <rcc rId="5829" sId="6">
    <oc r="D40" t="inlineStr">
      <is>
        <t>Output</t>
      </is>
    </oc>
    <nc r="D40" t="inlineStr">
      <is>
        <t>Intermediate Outcome</t>
      </is>
    </nc>
  </rcc>
  <rcc rId="5830" sId="6">
    <oc r="E41" t="inlineStr">
      <is>
        <r>
          <rPr>
            <b/>
            <sz val="10"/>
            <color indexed="8"/>
            <rFont val="Times New Roman"/>
            <family val="1"/>
          </rPr>
          <t xml:space="preserve">Output 19: </t>
        </r>
        <r>
          <rPr>
            <sz val="10"/>
            <color indexed="8"/>
            <rFont val="Times New Roman"/>
            <family val="1"/>
          </rPr>
          <t>Guidance material produced on critical pieces of policy framework, piloted adaptation practices, and potential sources of financing to support continued efforts to promote climate resiliency at differ (Yes/No, Custom)</t>
        </r>
      </is>
    </oc>
    <nc r="E41" t="inlineStr">
      <is>
        <r>
          <rPr>
            <b/>
            <sz val="10"/>
            <color indexed="8"/>
            <rFont val="Times New Roman"/>
            <family val="1"/>
          </rPr>
          <t xml:space="preserve">Output indicator 4.1.1: </t>
        </r>
        <r>
          <rPr>
            <sz val="10"/>
            <color indexed="8"/>
            <rFont val="Times New Roman"/>
            <family val="1"/>
          </rPr>
          <t>Guidance material produced on critical pieces of policy framework, piloted adaptation practices, and potential sources of financing to support continued efforts to promote climate resiliency at differ (Yes/No, Custom)</t>
        </r>
      </is>
    </nc>
  </rcc>
  <rcv guid="{B0EC7550-2A5F-4817-AE13-B2890DAA90D8}" action="delete"/>
  <rdn rId="0" localSheetId="1" customView="1" name="Z_B0EC7550_2A5F_4817_AE13_B2890DAA90D8_.wvu.Rows" hidden="1" oldHidden="1">
    <formula>Overview!$8:$11</formula>
    <oldFormula>Overview!$8:$11</oldFormula>
  </rdn>
  <rdn rId="0" localSheetId="1" customView="1" name="Z_B0EC7550_2A5F_4817_AE13_B2890DAA90D8_.wvu.Cols" hidden="1" oldHidden="1">
    <formula>Overview!$H:$P</formula>
    <oldFormula>Overview!$H:$P</oldFormula>
  </rdn>
  <rdn rId="0" localSheetId="8" customView="1" name="Z_B0EC7550_2A5F_4817_AE13_B2890DAA90D8_.wvu.Rows" hidden="1" oldHidden="1">
    <formula>'Results Tracker'!$31:$38,'Results Tracker'!$133:$321</formula>
    <oldFormula>'Results Tracker'!$31:$38,'Results Tracker'!$133:$321</oldFormula>
  </rdn>
  <rcv guid="{B0EC7550-2A5F-4817-AE13-B2890DAA90D8}"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4" sId="3" numFmtId="4">
    <nc r="J54">
      <v>37</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E14:I15">
    <dxf>
      <fill>
        <patternFill>
          <bgColor theme="0"/>
        </patternFill>
      </fill>
    </dxf>
  </rfmt>
  <rfmt sheetId="6" sqref="D14" start="0" length="0">
    <dxf>
      <font>
        <b val="0"/>
        <color indexed="8"/>
        <name val="Times New Roman"/>
        <family val="1"/>
        <scheme val="none"/>
      </font>
      <fill>
        <patternFill>
          <bgColor theme="6" tint="0.59999389629810485"/>
        </patternFill>
      </fill>
      <alignment horizontal="left" wrapText="0"/>
      <border outline="0">
        <right/>
        <top/>
      </border>
    </dxf>
  </rfmt>
  <rfmt sheetId="6" sqref="D15" start="0" length="0">
    <dxf>
      <font>
        <sz val="11"/>
        <color indexed="8"/>
        <name val="Times New Roman"/>
        <family val="1"/>
        <scheme val="none"/>
      </font>
      <fill>
        <patternFill>
          <bgColor theme="6" tint="0.59999389629810485"/>
        </patternFill>
      </fill>
      <alignment horizontal="left" wrapText="0"/>
      <border outline="0">
        <right/>
        <bottom/>
      </border>
    </dxf>
  </rfmt>
  <rfmt sheetId="6" sqref="D14:D15" start="0" length="2147483647">
    <dxf>
      <font>
        <b/>
      </font>
    </dxf>
  </rfmt>
  <rfmt sheetId="6" sqref="D14:D15">
    <dxf>
      <alignment vertical="bottom"/>
    </dxf>
  </rfmt>
  <rcc rId="5834" sId="6">
    <oc r="D14" t="inlineStr">
      <is>
        <t>Output</t>
      </is>
    </oc>
    <nc r="D14" t="inlineStr">
      <is>
        <t>WB Intermediate</t>
      </is>
    </nc>
  </rcc>
  <rcc rId="5835" sId="6">
    <nc r="D15" t="inlineStr">
      <is>
        <t>Outcome</t>
      </is>
    </nc>
  </rcc>
  <rfmt sheetId="6" sqref="D15">
    <dxf>
      <alignment vertical="center"/>
    </dxf>
  </rfmt>
  <rfmt sheetId="6" sqref="D15">
    <dxf>
      <alignment vertical="top"/>
    </dxf>
  </rfmt>
  <rcc rId="5836" sId="6">
    <oc r="E14" t="inlineStr">
      <is>
        <r>
          <rPr>
            <b/>
            <sz val="10"/>
            <color rgb="FF000000"/>
            <rFont val="Times New Roman"/>
            <family val="1"/>
          </rPr>
          <t>Output 2:</t>
        </r>
        <r>
          <rPr>
            <sz val="10"/>
            <color indexed="8"/>
            <rFont val="Times New Roman"/>
            <family val="1"/>
          </rPr>
          <t xml:space="preserve"> Targeted clients- MALE (number) (Number, Core Supplement)</t>
        </r>
      </is>
    </oc>
    <nc r="E14" t="inlineStr">
      <is>
        <r>
          <rPr>
            <b/>
            <sz val="10"/>
            <color rgb="FF000000"/>
            <rFont val="Times New Roman"/>
            <family val="1"/>
          </rPr>
          <t>Additional WB core indicator:</t>
        </r>
        <r>
          <rPr>
            <sz val="10"/>
            <color indexed="8"/>
            <rFont val="Times New Roman"/>
            <family val="1"/>
          </rPr>
          <t xml:space="preserve"> Targeted clients- MALE (number) (Number, Core Supplement)</t>
        </r>
      </is>
    </nc>
  </rcc>
  <rfmt sheetId="6" sqref="D27:D29">
    <dxf>
      <border>
        <top/>
        <bottom/>
        <horizontal/>
      </border>
    </dxf>
  </rfmt>
  <rfmt sheetId="6" sqref="D27">
    <dxf>
      <alignment vertical="bottom"/>
    </dxf>
  </rfmt>
  <rfmt sheetId="6" sqref="D34:D36" start="0" length="0">
    <dxf>
      <border>
        <left/>
      </border>
    </dxf>
  </rfmt>
  <rfmt sheetId="6" sqref="D34" start="0" length="0">
    <dxf>
      <border>
        <top/>
      </border>
    </dxf>
  </rfmt>
  <rfmt sheetId="6" sqref="D34:D36" start="0" length="0">
    <dxf>
      <border>
        <right/>
      </border>
    </dxf>
  </rfmt>
  <rfmt sheetId="6" sqref="D36" start="0" length="0">
    <dxf>
      <border>
        <bottom/>
      </border>
    </dxf>
  </rfmt>
  <rfmt sheetId="6" sqref="D34:D36">
    <dxf>
      <border>
        <top/>
        <bottom/>
        <horizontal/>
      </border>
    </dxf>
  </rfmt>
  <rfmt sheetId="6" sqref="D34:D36" start="0" length="0">
    <dxf>
      <border>
        <left style="thin">
          <color auto="1"/>
        </left>
      </border>
    </dxf>
  </rfmt>
  <rfmt sheetId="6" sqref="D34" start="0" length="0">
    <dxf>
      <border>
        <top style="thin">
          <color auto="1"/>
        </top>
      </border>
    </dxf>
  </rfmt>
  <rfmt sheetId="6" sqref="D34:D36" start="0" length="0">
    <dxf>
      <border>
        <right style="thin">
          <color auto="1"/>
        </right>
      </border>
    </dxf>
  </rfmt>
  <rfmt sheetId="6" sqref="D36" start="0" length="0">
    <dxf>
      <border>
        <bottom style="thin">
          <color auto="1"/>
        </bottom>
      </border>
    </dxf>
  </rfmt>
  <rfmt sheetId="6" sqref="D34:D36">
    <dxf>
      <alignment vertical="bottom"/>
    </dxf>
  </rfmt>
  <rfmt sheetId="6" sqref="E34:F34" start="0" length="0">
    <dxf>
      <border>
        <top style="thin">
          <color indexed="64"/>
        </top>
      </border>
    </dxf>
  </rfmt>
  <rfmt sheetId="6" sqref="F34" start="0" length="0">
    <dxf>
      <border>
        <right style="thin">
          <color indexed="64"/>
        </right>
      </border>
    </dxf>
  </rfmt>
  <rfmt sheetId="6" sqref="E34:F34" start="0" length="0">
    <dxf>
      <border>
        <bottom style="thin">
          <color indexed="64"/>
        </bottom>
      </border>
    </dxf>
  </rfmt>
  <rcv guid="{B0EC7550-2A5F-4817-AE13-B2890DAA90D8}" action="delete"/>
  <rdn rId="0" localSheetId="1" customView="1" name="Z_B0EC7550_2A5F_4817_AE13_B2890DAA90D8_.wvu.Rows" hidden="1" oldHidden="1">
    <formula>Overview!$8:$11</formula>
    <oldFormula>Overview!$8:$11</oldFormula>
  </rdn>
  <rdn rId="0" localSheetId="1" customView="1" name="Z_B0EC7550_2A5F_4817_AE13_B2890DAA90D8_.wvu.Cols" hidden="1" oldHidden="1">
    <formula>Overview!$H:$P</formula>
    <oldFormula>Overview!$H:$P</oldFormula>
  </rdn>
  <rdn rId="0" localSheetId="8" customView="1" name="Z_B0EC7550_2A5F_4817_AE13_B2890DAA90D8_.wvu.Rows" hidden="1" oldHidden="1">
    <formula>'Results Tracker'!$31:$38,'Results Tracker'!$133:$321</formula>
    <oldFormula>'Results Tracker'!$31:$38,'Results Tracker'!$133:$321</oldFormula>
  </rdn>
  <rcv guid="{B0EC7550-2A5F-4817-AE13-B2890DAA90D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5840" sheetId="13" name="[AF PPRT Argentina World Bank July 2017 June 2018 final rev BM.xlsx]Sheet4" sheetPosition="7"/>
  <rcc rId="5841" sId="8">
    <oc r="E27">
      <v>440</v>
    </oc>
    <nc r="E27">
      <v>0</v>
    </nc>
  </rcc>
  <rcv guid="{B0EC7550-2A5F-4817-AE13-B2890DAA90D8}" action="delete"/>
  <rdn rId="0" localSheetId="1" customView="1" name="Z_B0EC7550_2A5F_4817_AE13_B2890DAA90D8_.wvu.Rows" hidden="1" oldHidden="1">
    <formula>Overview!$8:$11</formula>
    <oldFormula>Overview!$8:$11</oldFormula>
  </rdn>
  <rdn rId="0" localSheetId="1" customView="1" name="Z_B0EC7550_2A5F_4817_AE13_B2890DAA90D8_.wvu.Cols" hidden="1" oldHidden="1">
    <formula>Overview!$H:$P</formula>
    <oldFormula>Overview!$H:$P</oldFormula>
  </rdn>
  <rdn rId="0" localSheetId="8" customView="1" name="Z_B0EC7550_2A5F_4817_AE13_B2890DAA90D8_.wvu.Rows" hidden="1" oldHidden="1">
    <formula>'Results Tracker'!$31:$38,'Results Tracker'!$133:$321</formula>
    <oldFormula>'Results Tracker'!$31:$38,'Results Tracker'!$133:$321</oldFormula>
  </rdn>
  <rcv guid="{B0EC7550-2A5F-4817-AE13-B2890DAA90D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54">
    <dxf>
      <alignment vertical="top"/>
    </dxf>
  </rfmt>
  <rfmt sheetId="3" sqref="J54">
    <dxf>
      <alignment vertical="top"/>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9C562DA_48F2_4CBC_A826_DB7C1B80DB3C_.wvu.Rows" hidden="1" oldHidden="1">
    <formula>Overview!$8:$11</formula>
  </rdn>
  <rdn rId="0" localSheetId="1" customView="1" name="Z_49C562DA_48F2_4CBC_A826_DB7C1B80DB3C_.wvu.Cols" hidden="1" oldHidden="1">
    <formula>Overview!$H:$P</formula>
  </rdn>
  <rdn rId="0" localSheetId="8" customView="1" name="Z_49C562DA_48F2_4CBC_A826_DB7C1B80DB3C_.wvu.Rows" hidden="1" oldHidden="1">
    <formula>'Results Tracker'!$31:$38,'Results Tracker'!$133:$321</formula>
  </rdn>
  <rcv guid="{49C562DA-48F2-4CBC-A826-DB7C1B80DB3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9.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jheider@ambiente.gob.ar" TargetMode="External"/><Relationship Id="rId5" Type="http://schemas.openxmlformats.org/officeDocument/2006/relationships/printerSettings" Target="../printerSettings/printerSettings5.bin"/><Relationship Id="rId10" Type="http://schemas.openxmlformats.org/officeDocument/2006/relationships/hyperlink" Target="mailto:dduverges@ambiente.gob.ar" TargetMode="External"/><Relationship Id="rId4" Type="http://schemas.openxmlformats.org/officeDocument/2006/relationships/printerSettings" Target="../printerSettings/printerSettings4.bin"/><Relationship Id="rId9" Type="http://schemas.openxmlformats.org/officeDocument/2006/relationships/hyperlink" Target="mailto:jetorena@ambiente.gob.ar" TargetMode="Externa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10" Type="http://schemas.openxmlformats.org/officeDocument/2006/relationships/drawing" Target="../drawings/drawing2.xml"/><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10" Type="http://schemas.openxmlformats.org/officeDocument/2006/relationships/printerSettings" Target="../printerSettings/printerSettings45.bin"/><Relationship Id="rId4" Type="http://schemas.openxmlformats.org/officeDocument/2006/relationships/printerSettings" Target="../printerSettings/printerSettings40.bin"/><Relationship Id="rId9" Type="http://schemas.openxmlformats.org/officeDocument/2006/relationships/hyperlink" Target="mailto:jetorena@ambiente.gob.ar"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45" zoomScaleNormal="130" workbookViewId="0">
      <selection activeCell="G13" sqref="G13"/>
    </sheetView>
  </sheetViews>
  <sheetFormatPr defaultColWidth="102.453125" defaultRowHeight="14" x14ac:dyDescent="0.3"/>
  <cols>
    <col min="1" max="1" width="2.453125" style="1" customWidth="1"/>
    <col min="2" max="2" width="10.81640625" style="136" customWidth="1"/>
    <col min="3" max="3" width="14.81640625" style="136" customWidth="1"/>
    <col min="4" max="4" width="112.1796875" style="1" customWidth="1"/>
    <col min="5" max="5" width="3.453125" style="1" customWidth="1"/>
    <col min="6" max="6" width="9.1796875" style="1" customWidth="1"/>
    <col min="7" max="7" width="12.453125" style="2" customWidth="1"/>
    <col min="8" max="8" width="15.453125" style="2" hidden="1" customWidth="1"/>
    <col min="9" max="13" width="102.453125" style="2" hidden="1" customWidth="1"/>
    <col min="14" max="15" width="9.1796875" style="2" hidden="1" customWidth="1"/>
    <col min="16" max="16" width="102.453125"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37"/>
      <c r="C2" s="138"/>
      <c r="D2" s="74"/>
      <c r="E2" s="75"/>
    </row>
    <row r="3" spans="2:16" ht="18" thickBot="1" x14ac:dyDescent="0.4">
      <c r="B3" s="139"/>
      <c r="C3" s="140"/>
      <c r="D3" s="86" t="s">
        <v>250</v>
      </c>
      <c r="E3" s="77"/>
    </row>
    <row r="4" spans="2:16" ht="14.5" thickBot="1" x14ac:dyDescent="0.35">
      <c r="B4" s="139"/>
      <c r="C4" s="140"/>
      <c r="D4" s="76"/>
      <c r="E4" s="77"/>
    </row>
    <row r="5" spans="2:16" ht="14.5" thickBot="1" x14ac:dyDescent="0.35">
      <c r="B5" s="139"/>
      <c r="C5" s="143" t="s">
        <v>291</v>
      </c>
      <c r="D5" s="369" t="s">
        <v>759</v>
      </c>
      <c r="E5" s="77"/>
    </row>
    <row r="6" spans="2:16" s="3" customFormat="1" ht="14.5" thickBot="1" x14ac:dyDescent="0.35">
      <c r="B6" s="141"/>
      <c r="C6" s="84"/>
      <c r="D6" s="48"/>
      <c r="E6" s="46"/>
      <c r="G6" s="2"/>
      <c r="H6" s="2"/>
      <c r="I6" s="2"/>
      <c r="J6" s="2"/>
      <c r="K6" s="2"/>
      <c r="L6" s="2"/>
      <c r="M6" s="2"/>
      <c r="N6" s="2"/>
      <c r="O6" s="2"/>
      <c r="P6" s="2"/>
    </row>
    <row r="7" spans="2:16" s="3" customFormat="1" ht="30.75" customHeight="1" thickBot="1" x14ac:dyDescent="0.35">
      <c r="B7" s="141"/>
      <c r="C7" s="78" t="s">
        <v>214</v>
      </c>
      <c r="D7" s="14" t="s">
        <v>325</v>
      </c>
      <c r="E7" s="46"/>
      <c r="G7" s="2"/>
      <c r="H7" s="2"/>
      <c r="I7" s="2"/>
      <c r="J7" s="2"/>
      <c r="K7" s="2"/>
      <c r="L7" s="2"/>
      <c r="M7" s="2"/>
      <c r="N7" s="2"/>
      <c r="O7" s="2"/>
      <c r="P7" s="2"/>
    </row>
    <row r="8" spans="2:16" s="3" customFormat="1" hidden="1" x14ac:dyDescent="0.3">
      <c r="B8" s="139"/>
      <c r="C8" s="140"/>
      <c r="D8" s="76"/>
      <c r="E8" s="46"/>
      <c r="G8" s="2"/>
      <c r="H8" s="2"/>
      <c r="I8" s="2"/>
      <c r="J8" s="2"/>
      <c r="K8" s="2"/>
      <c r="L8" s="2"/>
      <c r="M8" s="2"/>
      <c r="N8" s="2"/>
      <c r="O8" s="2"/>
      <c r="P8" s="2"/>
    </row>
    <row r="9" spans="2:16" s="3" customFormat="1" hidden="1" x14ac:dyDescent="0.3">
      <c r="B9" s="139"/>
      <c r="C9" s="140"/>
      <c r="D9" s="76"/>
      <c r="E9" s="46"/>
      <c r="G9" s="2"/>
      <c r="H9" s="2"/>
      <c r="I9" s="2"/>
      <c r="J9" s="2"/>
      <c r="K9" s="2"/>
      <c r="L9" s="2"/>
      <c r="M9" s="2"/>
      <c r="N9" s="2"/>
      <c r="O9" s="2"/>
      <c r="P9" s="2"/>
    </row>
    <row r="10" spans="2:16" s="3" customFormat="1" hidden="1" x14ac:dyDescent="0.3">
      <c r="B10" s="139"/>
      <c r="C10" s="140"/>
      <c r="D10" s="76"/>
      <c r="E10" s="46"/>
      <c r="G10" s="2"/>
      <c r="H10" s="2"/>
      <c r="I10" s="2"/>
      <c r="J10" s="2"/>
      <c r="K10" s="2"/>
      <c r="L10" s="2"/>
      <c r="M10" s="2"/>
      <c r="N10" s="2"/>
      <c r="O10" s="2"/>
      <c r="P10" s="2"/>
    </row>
    <row r="11" spans="2:16" s="3" customFormat="1" hidden="1" x14ac:dyDescent="0.3">
      <c r="B11" s="139"/>
      <c r="C11" s="140"/>
      <c r="D11" s="76"/>
      <c r="E11" s="46"/>
      <c r="G11" s="2"/>
      <c r="H11" s="2"/>
      <c r="I11" s="2"/>
      <c r="J11" s="2"/>
      <c r="K11" s="2"/>
      <c r="L11" s="2"/>
      <c r="M11" s="2"/>
      <c r="N11" s="2"/>
      <c r="O11" s="2"/>
      <c r="P11" s="2"/>
    </row>
    <row r="12" spans="2:16" s="3" customFormat="1" ht="14.5" thickBot="1" x14ac:dyDescent="0.35">
      <c r="B12" s="141"/>
      <c r="C12" s="84"/>
      <c r="D12" s="48"/>
      <c r="E12" s="46"/>
      <c r="G12" s="2"/>
      <c r="H12" s="2"/>
      <c r="I12" s="2"/>
      <c r="J12" s="2"/>
      <c r="K12" s="2"/>
      <c r="L12" s="2"/>
      <c r="M12" s="2"/>
      <c r="N12" s="2"/>
      <c r="O12" s="2"/>
      <c r="P12" s="2"/>
    </row>
    <row r="13" spans="2:16" s="3" customFormat="1" ht="350.5" thickBot="1" x14ac:dyDescent="0.35">
      <c r="B13" s="141"/>
      <c r="C13" s="79" t="s">
        <v>0</v>
      </c>
      <c r="D13" s="366" t="s">
        <v>893</v>
      </c>
      <c r="E13" s="46"/>
      <c r="G13" s="2"/>
      <c r="H13" s="2"/>
      <c r="I13" s="2"/>
      <c r="J13" s="2"/>
      <c r="K13" s="2"/>
      <c r="L13" s="2"/>
      <c r="M13" s="2"/>
      <c r="N13" s="2"/>
      <c r="O13" s="2"/>
      <c r="P13" s="2"/>
    </row>
    <row r="14" spans="2:16" s="3" customFormat="1" ht="14.5" thickBot="1" x14ac:dyDescent="0.35">
      <c r="B14" s="141"/>
      <c r="C14" s="84"/>
      <c r="D14" s="48"/>
      <c r="E14" s="46"/>
      <c r="G14" s="2"/>
      <c r="H14" s="2" t="s">
        <v>1</v>
      </c>
      <c r="I14" s="2" t="s">
        <v>2</v>
      </c>
      <c r="J14" s="2"/>
      <c r="K14" s="2" t="s">
        <v>3</v>
      </c>
      <c r="L14" s="2" t="s">
        <v>4</v>
      </c>
      <c r="M14" s="2" t="s">
        <v>5</v>
      </c>
      <c r="N14" s="2" t="s">
        <v>6</v>
      </c>
      <c r="O14" s="2" t="s">
        <v>7</v>
      </c>
      <c r="P14" s="2" t="s">
        <v>8</v>
      </c>
    </row>
    <row r="15" spans="2:16" s="3" customFormat="1" x14ac:dyDescent="0.3">
      <c r="B15" s="141"/>
      <c r="C15" s="80" t="s">
        <v>204</v>
      </c>
      <c r="D15" s="15" t="s">
        <v>721</v>
      </c>
      <c r="E15" s="46"/>
      <c r="G15" s="2"/>
      <c r="H15" s="4" t="s">
        <v>9</v>
      </c>
      <c r="I15" s="2" t="s">
        <v>10</v>
      </c>
      <c r="J15" s="2" t="s">
        <v>11</v>
      </c>
      <c r="K15" s="2" t="s">
        <v>12</v>
      </c>
      <c r="L15" s="2">
        <v>1</v>
      </c>
      <c r="M15" s="2">
        <v>1</v>
      </c>
      <c r="N15" s="2" t="s">
        <v>13</v>
      </c>
      <c r="O15" s="2" t="s">
        <v>14</v>
      </c>
      <c r="P15" s="2" t="s">
        <v>15</v>
      </c>
    </row>
    <row r="16" spans="2:16" s="3" customFormat="1" ht="29.25" customHeight="1" x14ac:dyDescent="0.3">
      <c r="B16" s="575" t="s">
        <v>280</v>
      </c>
      <c r="C16" s="576"/>
      <c r="D16" s="16" t="s">
        <v>722</v>
      </c>
      <c r="E16" s="46"/>
      <c r="G16" s="2"/>
      <c r="H16" s="4" t="s">
        <v>16</v>
      </c>
      <c r="I16" s="2" t="s">
        <v>17</v>
      </c>
      <c r="J16" s="2" t="s">
        <v>18</v>
      </c>
      <c r="K16" s="2" t="s">
        <v>19</v>
      </c>
      <c r="L16" s="2">
        <v>2</v>
      </c>
      <c r="M16" s="2">
        <v>2</v>
      </c>
      <c r="N16" s="2" t="s">
        <v>20</v>
      </c>
      <c r="O16" s="2" t="s">
        <v>21</v>
      </c>
      <c r="P16" s="2" t="s">
        <v>22</v>
      </c>
    </row>
    <row r="17" spans="2:16" s="3" customFormat="1" x14ac:dyDescent="0.3">
      <c r="B17" s="141"/>
      <c r="C17" s="80" t="s">
        <v>210</v>
      </c>
      <c r="D17" s="16" t="s">
        <v>324</v>
      </c>
      <c r="E17" s="46"/>
      <c r="G17" s="2"/>
      <c r="H17" s="4" t="s">
        <v>23</v>
      </c>
      <c r="I17" s="2" t="s">
        <v>24</v>
      </c>
      <c r="J17" s="2"/>
      <c r="K17" s="2" t="s">
        <v>25</v>
      </c>
      <c r="L17" s="2">
        <v>3</v>
      </c>
      <c r="M17" s="2">
        <v>3</v>
      </c>
      <c r="N17" s="2" t="s">
        <v>26</v>
      </c>
      <c r="O17" s="2" t="s">
        <v>27</v>
      </c>
      <c r="P17" s="2" t="s">
        <v>28</v>
      </c>
    </row>
    <row r="18" spans="2:16" s="3" customFormat="1" ht="14.5" thickBot="1" x14ac:dyDescent="0.35">
      <c r="B18" s="142"/>
      <c r="C18" s="79" t="s">
        <v>205</v>
      </c>
      <c r="D18" s="133" t="s">
        <v>34</v>
      </c>
      <c r="E18" s="46"/>
      <c r="G18" s="2"/>
      <c r="H18" s="4" t="s">
        <v>29</v>
      </c>
      <c r="I18" s="2"/>
      <c r="J18" s="2"/>
      <c r="K18" s="2" t="s">
        <v>30</v>
      </c>
      <c r="L18" s="2">
        <v>5</v>
      </c>
      <c r="M18" s="2">
        <v>5</v>
      </c>
      <c r="N18" s="2" t="s">
        <v>31</v>
      </c>
      <c r="O18" s="2" t="s">
        <v>32</v>
      </c>
      <c r="P18" s="2" t="s">
        <v>33</v>
      </c>
    </row>
    <row r="19" spans="2:16" s="3" customFormat="1" ht="33" customHeight="1" thickBot="1" x14ac:dyDescent="0.35">
      <c r="B19" s="578" t="s">
        <v>206</v>
      </c>
      <c r="C19" s="579"/>
      <c r="D19" s="134" t="s">
        <v>873</v>
      </c>
      <c r="E19" s="46"/>
      <c r="G19" s="2"/>
      <c r="H19" s="4" t="s">
        <v>34</v>
      </c>
      <c r="I19" s="2"/>
      <c r="J19" s="2"/>
      <c r="K19" s="2" t="s">
        <v>35</v>
      </c>
      <c r="L19" s="2"/>
      <c r="M19" s="2"/>
      <c r="N19" s="2"/>
      <c r="O19" s="2" t="s">
        <v>36</v>
      </c>
      <c r="P19" s="2" t="s">
        <v>37</v>
      </c>
    </row>
    <row r="20" spans="2:16" s="3" customFormat="1" x14ac:dyDescent="0.3">
      <c r="B20" s="141"/>
      <c r="C20" s="79"/>
      <c r="D20" s="48"/>
      <c r="E20" s="77"/>
      <c r="F20" s="4"/>
      <c r="G20" s="2"/>
      <c r="H20" s="2"/>
      <c r="J20" s="2"/>
      <c r="K20" s="2"/>
      <c r="L20" s="2"/>
      <c r="M20" s="2" t="s">
        <v>38</v>
      </c>
      <c r="N20" s="2" t="s">
        <v>39</v>
      </c>
    </row>
    <row r="21" spans="2:16" s="3" customFormat="1" x14ac:dyDescent="0.3">
      <c r="B21" s="141"/>
      <c r="C21" s="143" t="s">
        <v>209</v>
      </c>
      <c r="D21" s="48"/>
      <c r="E21" s="77"/>
      <c r="F21" s="4"/>
      <c r="G21" s="2"/>
      <c r="H21" s="2"/>
      <c r="J21" s="2"/>
      <c r="K21" s="2"/>
      <c r="L21" s="2"/>
      <c r="M21" s="2" t="s">
        <v>40</v>
      </c>
      <c r="N21" s="2" t="s">
        <v>41</v>
      </c>
    </row>
    <row r="22" spans="2:16" s="3" customFormat="1" ht="14.5" thickBot="1" x14ac:dyDescent="0.35">
      <c r="B22" s="141"/>
      <c r="C22" s="144" t="s">
        <v>212</v>
      </c>
      <c r="D22" s="48"/>
      <c r="E22" s="46"/>
      <c r="G22" s="2"/>
      <c r="H22" s="4" t="s">
        <v>42</v>
      </c>
      <c r="I22" s="2"/>
      <c r="J22" s="2"/>
      <c r="L22" s="2"/>
      <c r="M22" s="2"/>
      <c r="N22" s="2"/>
      <c r="O22" s="2" t="s">
        <v>43</v>
      </c>
      <c r="P22" s="2" t="s">
        <v>44</v>
      </c>
    </row>
    <row r="23" spans="2:16" s="3" customFormat="1" x14ac:dyDescent="0.3">
      <c r="B23" s="575" t="s">
        <v>211</v>
      </c>
      <c r="C23" s="576"/>
      <c r="D23" s="573" t="s">
        <v>874</v>
      </c>
      <c r="E23" s="46"/>
      <c r="G23" s="2"/>
      <c r="H23" s="4"/>
      <c r="I23" s="2"/>
      <c r="J23" s="2"/>
      <c r="L23" s="2"/>
      <c r="M23" s="2"/>
      <c r="N23" s="2"/>
      <c r="O23" s="2"/>
      <c r="P23" s="2"/>
    </row>
    <row r="24" spans="2:16" s="3" customFormat="1" ht="4.5" customHeight="1" x14ac:dyDescent="0.3">
      <c r="B24" s="575"/>
      <c r="C24" s="576"/>
      <c r="D24" s="574"/>
      <c r="E24" s="46"/>
      <c r="G24" s="2"/>
      <c r="H24" s="4"/>
      <c r="I24" s="2"/>
      <c r="J24" s="2"/>
      <c r="L24" s="2"/>
      <c r="M24" s="2"/>
      <c r="N24" s="2"/>
      <c r="O24" s="2"/>
      <c r="P24" s="2"/>
    </row>
    <row r="25" spans="2:16" s="3" customFormat="1" ht="27.75" customHeight="1" x14ac:dyDescent="0.3">
      <c r="B25" s="575" t="s">
        <v>285</v>
      </c>
      <c r="C25" s="576"/>
      <c r="D25" s="364">
        <v>41330</v>
      </c>
      <c r="E25" s="46"/>
      <c r="F25" s="2"/>
      <c r="G25" s="4"/>
      <c r="H25" s="2"/>
      <c r="I25" s="2"/>
      <c r="K25" s="2"/>
      <c r="L25" s="2"/>
      <c r="M25" s="2"/>
      <c r="N25" s="2" t="s">
        <v>45</v>
      </c>
      <c r="O25" s="2" t="s">
        <v>46</v>
      </c>
    </row>
    <row r="26" spans="2:16" s="3" customFormat="1" ht="32.25" customHeight="1" x14ac:dyDescent="0.3">
      <c r="B26" s="575" t="s">
        <v>213</v>
      </c>
      <c r="C26" s="576"/>
      <c r="D26" s="196" t="s">
        <v>725</v>
      </c>
      <c r="E26" s="46"/>
      <c r="F26" s="2"/>
      <c r="G26" s="4"/>
      <c r="H26" s="2"/>
      <c r="I26" s="2"/>
      <c r="K26" s="2"/>
      <c r="L26" s="2"/>
      <c r="M26" s="2"/>
      <c r="N26" s="2" t="s">
        <v>47</v>
      </c>
      <c r="O26" s="2" t="s">
        <v>48</v>
      </c>
    </row>
    <row r="27" spans="2:16" s="3" customFormat="1" ht="28.5" customHeight="1" x14ac:dyDescent="0.3">
      <c r="B27" s="575" t="s">
        <v>284</v>
      </c>
      <c r="C27" s="576"/>
      <c r="D27" s="196" t="s">
        <v>815</v>
      </c>
      <c r="E27" s="81"/>
      <c r="F27" s="2"/>
      <c r="G27" s="4"/>
      <c r="H27" s="2"/>
      <c r="I27" s="2"/>
      <c r="J27" s="2"/>
      <c r="K27" s="2"/>
      <c r="L27" s="2"/>
      <c r="M27" s="2"/>
      <c r="N27" s="2"/>
      <c r="O27" s="2"/>
    </row>
    <row r="28" spans="2:16" s="3" customFormat="1" ht="14.5" thickBot="1" x14ac:dyDescent="0.35">
      <c r="B28" s="141"/>
      <c r="C28" s="80" t="s">
        <v>288</v>
      </c>
      <c r="D28" s="365" t="s">
        <v>816</v>
      </c>
      <c r="E28" s="46"/>
      <c r="F28" s="2"/>
      <c r="G28" s="4"/>
      <c r="H28" s="2"/>
      <c r="I28" s="2"/>
      <c r="J28" s="2"/>
      <c r="K28" s="2"/>
      <c r="L28" s="2"/>
      <c r="M28" s="2"/>
      <c r="N28" s="2"/>
      <c r="O28" s="2"/>
    </row>
    <row r="29" spans="2:16" s="3" customFormat="1" x14ac:dyDescent="0.3">
      <c r="B29" s="141"/>
      <c r="C29" s="84"/>
      <c r="D29" s="82"/>
      <c r="E29" s="46"/>
      <c r="F29" s="2"/>
      <c r="G29" s="4"/>
      <c r="H29" s="2"/>
      <c r="I29" s="2"/>
      <c r="J29" s="2"/>
      <c r="K29" s="2"/>
      <c r="L29" s="2"/>
      <c r="M29" s="2"/>
      <c r="N29" s="2"/>
      <c r="O29" s="2"/>
    </row>
    <row r="30" spans="2:16" s="3" customFormat="1" ht="14.5" thickBot="1" x14ac:dyDescent="0.35">
      <c r="B30" s="141"/>
      <c r="C30" s="84"/>
      <c r="D30" s="83" t="s">
        <v>49</v>
      </c>
      <c r="E30" s="46"/>
      <c r="G30" s="2"/>
      <c r="H30" s="4" t="s">
        <v>50</v>
      </c>
      <c r="I30" s="2"/>
      <c r="J30" s="2"/>
      <c r="K30" s="2"/>
      <c r="L30" s="2"/>
      <c r="M30" s="2"/>
      <c r="N30" s="2"/>
      <c r="O30" s="2"/>
      <c r="P30" s="2"/>
    </row>
    <row r="31" spans="2:16" s="3" customFormat="1" ht="147" customHeight="1" thickBot="1" x14ac:dyDescent="0.35">
      <c r="B31" s="141"/>
      <c r="C31" s="445"/>
      <c r="D31" s="444" t="s">
        <v>817</v>
      </c>
      <c r="E31" s="46"/>
      <c r="F31" s="5"/>
      <c r="G31" s="2"/>
      <c r="H31" s="4" t="s">
        <v>51</v>
      </c>
      <c r="I31" s="2"/>
      <c r="J31" s="2"/>
      <c r="K31" s="2"/>
      <c r="L31" s="2"/>
      <c r="M31" s="2"/>
      <c r="N31" s="2"/>
      <c r="O31" s="2"/>
      <c r="P31" s="2"/>
    </row>
    <row r="32" spans="2:16" s="3" customFormat="1" ht="32.25" customHeight="1" thickBot="1" x14ac:dyDescent="0.35">
      <c r="B32" s="575" t="s">
        <v>52</v>
      </c>
      <c r="C32" s="577"/>
      <c r="D32" s="48"/>
      <c r="E32" s="46"/>
      <c r="G32" s="2"/>
      <c r="H32" s="4" t="s">
        <v>53</v>
      </c>
      <c r="I32" s="2"/>
      <c r="J32" s="2"/>
      <c r="K32" s="2"/>
      <c r="L32" s="2"/>
      <c r="M32" s="2"/>
      <c r="N32" s="2"/>
      <c r="O32" s="2"/>
      <c r="P32" s="2"/>
    </row>
    <row r="33" spans="1:16" s="3" customFormat="1" ht="42.5" thickBot="1" x14ac:dyDescent="0.35">
      <c r="B33" s="141"/>
      <c r="C33" s="84"/>
      <c r="D33" s="18" t="s">
        <v>818</v>
      </c>
      <c r="E33" s="46"/>
      <c r="G33" s="2"/>
      <c r="H33" s="4" t="s">
        <v>54</v>
      </c>
      <c r="I33" s="2"/>
      <c r="J33" s="2"/>
      <c r="K33" s="2"/>
      <c r="L33" s="2"/>
      <c r="M33" s="2"/>
      <c r="N33" s="2"/>
      <c r="O33" s="2"/>
      <c r="P33" s="2"/>
    </row>
    <row r="34" spans="1:16" s="3" customFormat="1" x14ac:dyDescent="0.3">
      <c r="B34" s="141"/>
      <c r="C34" s="84"/>
      <c r="D34" s="48"/>
      <c r="E34" s="46"/>
      <c r="F34" s="5"/>
      <c r="G34" s="2"/>
      <c r="H34" s="4" t="s">
        <v>55</v>
      </c>
      <c r="I34" s="2"/>
      <c r="J34" s="2"/>
      <c r="K34" s="2"/>
      <c r="L34" s="2"/>
      <c r="M34" s="2"/>
      <c r="N34" s="2"/>
      <c r="O34" s="2"/>
      <c r="P34" s="2"/>
    </row>
    <row r="35" spans="1:16" s="3" customFormat="1" x14ac:dyDescent="0.3">
      <c r="B35" s="141"/>
      <c r="C35" s="145" t="s">
        <v>56</v>
      </c>
      <c r="D35" s="48"/>
      <c r="E35" s="46"/>
      <c r="G35" s="2"/>
      <c r="H35" s="4" t="s">
        <v>57</v>
      </c>
      <c r="I35" s="2"/>
      <c r="J35" s="2"/>
      <c r="K35" s="2"/>
      <c r="L35" s="2"/>
      <c r="M35" s="2"/>
      <c r="N35" s="2"/>
      <c r="O35" s="2"/>
      <c r="P35" s="2"/>
    </row>
    <row r="36" spans="1:16" s="3" customFormat="1" ht="31.5" customHeight="1" thickBot="1" x14ac:dyDescent="0.35">
      <c r="B36" s="575" t="s">
        <v>58</v>
      </c>
      <c r="C36" s="577"/>
      <c r="D36" s="48"/>
      <c r="E36" s="46"/>
      <c r="G36" s="2"/>
      <c r="H36" s="4" t="s">
        <v>59</v>
      </c>
      <c r="I36" s="2"/>
      <c r="J36" s="2"/>
      <c r="K36" s="2"/>
      <c r="L36" s="2"/>
      <c r="M36" s="2"/>
      <c r="N36" s="2"/>
      <c r="O36" s="2"/>
      <c r="P36" s="2"/>
    </row>
    <row r="37" spans="1:16" s="3" customFormat="1" x14ac:dyDescent="0.3">
      <c r="B37" s="141"/>
      <c r="C37" s="84" t="s">
        <v>60</v>
      </c>
      <c r="D37" s="309" t="s">
        <v>819</v>
      </c>
      <c r="E37" s="46"/>
      <c r="G37" s="2"/>
      <c r="H37" s="4" t="s">
        <v>61</v>
      </c>
      <c r="I37" s="2"/>
      <c r="J37" s="2"/>
      <c r="K37" s="2"/>
      <c r="L37" s="2"/>
      <c r="M37" s="2"/>
      <c r="N37" s="2"/>
      <c r="O37" s="2"/>
      <c r="P37" s="2"/>
    </row>
    <row r="38" spans="1:16" s="3" customFormat="1" ht="14.5" x14ac:dyDescent="0.35">
      <c r="B38" s="141"/>
      <c r="C38" s="84" t="s">
        <v>62</v>
      </c>
      <c r="D38" s="308" t="s">
        <v>351</v>
      </c>
      <c r="E38" s="46"/>
      <c r="G38" s="2"/>
      <c r="H38" s="4" t="s">
        <v>63</v>
      </c>
      <c r="I38" s="2"/>
      <c r="J38" s="2"/>
      <c r="K38" s="2"/>
      <c r="L38" s="2"/>
      <c r="M38" s="2"/>
      <c r="N38" s="2"/>
      <c r="O38" s="2"/>
      <c r="P38" s="2"/>
    </row>
    <row r="39" spans="1:16" s="3" customFormat="1" ht="14.5" thickBot="1" x14ac:dyDescent="0.35">
      <c r="B39" s="141"/>
      <c r="C39" s="84" t="s">
        <v>64</v>
      </c>
      <c r="D39" s="20" t="s">
        <v>760</v>
      </c>
      <c r="E39" s="46"/>
      <c r="G39" s="2"/>
      <c r="H39" s="4" t="s">
        <v>65</v>
      </c>
      <c r="I39" s="2"/>
      <c r="J39" s="2"/>
      <c r="K39" s="2"/>
      <c r="L39" s="2"/>
      <c r="M39" s="2"/>
      <c r="N39" s="2"/>
      <c r="O39" s="2"/>
      <c r="P39" s="2"/>
    </row>
    <row r="40" spans="1:16" s="3" customFormat="1" ht="15" customHeight="1" thickBot="1" x14ac:dyDescent="0.35">
      <c r="B40" s="141"/>
      <c r="C40" s="80" t="s">
        <v>208</v>
      </c>
      <c r="D40" s="48"/>
      <c r="E40" s="46"/>
      <c r="G40" s="2"/>
      <c r="H40" s="4" t="s">
        <v>66</v>
      </c>
      <c r="I40" s="2"/>
      <c r="J40" s="2"/>
      <c r="K40" s="2"/>
      <c r="L40" s="2"/>
      <c r="M40" s="2"/>
      <c r="N40" s="2"/>
      <c r="O40" s="2"/>
      <c r="P40" s="2"/>
    </row>
    <row r="41" spans="1:16" s="3" customFormat="1" x14ac:dyDescent="0.3">
      <c r="B41" s="141"/>
      <c r="C41" s="84" t="s">
        <v>60</v>
      </c>
      <c r="D41" s="309" t="s">
        <v>761</v>
      </c>
      <c r="E41" s="46"/>
      <c r="G41" s="2"/>
      <c r="H41" s="4" t="s">
        <v>67</v>
      </c>
      <c r="I41" s="2"/>
      <c r="J41" s="2"/>
      <c r="K41" s="2"/>
      <c r="L41" s="2"/>
      <c r="M41" s="2"/>
      <c r="N41" s="2"/>
      <c r="O41" s="2"/>
      <c r="P41" s="2"/>
    </row>
    <row r="42" spans="1:16" s="3" customFormat="1" ht="14.5" x14ac:dyDescent="0.35">
      <c r="B42" s="141"/>
      <c r="C42" s="84" t="s">
        <v>62</v>
      </c>
      <c r="D42" s="308" t="s">
        <v>762</v>
      </c>
      <c r="E42" s="46"/>
      <c r="G42" s="2"/>
      <c r="H42" s="4" t="s">
        <v>68</v>
      </c>
      <c r="I42" s="2"/>
      <c r="J42" s="2"/>
      <c r="K42" s="2"/>
      <c r="L42" s="2"/>
      <c r="M42" s="2"/>
      <c r="N42" s="2"/>
      <c r="O42" s="2"/>
      <c r="P42" s="2"/>
    </row>
    <row r="43" spans="1:16" s="3" customFormat="1" ht="14.5" thickBot="1" x14ac:dyDescent="0.35">
      <c r="B43" s="141"/>
      <c r="C43" s="84" t="s">
        <v>64</v>
      </c>
      <c r="D43" s="20" t="s">
        <v>760</v>
      </c>
      <c r="E43" s="46"/>
      <c r="G43" s="2"/>
      <c r="H43" s="4" t="s">
        <v>69</v>
      </c>
      <c r="I43" s="2"/>
      <c r="J43" s="2"/>
      <c r="K43" s="2"/>
      <c r="L43" s="2"/>
      <c r="M43" s="2"/>
      <c r="N43" s="2"/>
      <c r="O43" s="2"/>
      <c r="P43" s="2"/>
    </row>
    <row r="44" spans="1:16" s="3" customFormat="1" ht="14.5" thickBot="1" x14ac:dyDescent="0.35">
      <c r="B44" s="141"/>
      <c r="C44" s="80" t="s">
        <v>286</v>
      </c>
      <c r="D44" s="48"/>
      <c r="E44" s="46"/>
      <c r="G44" s="2"/>
      <c r="H44" s="4" t="s">
        <v>70</v>
      </c>
      <c r="I44" s="2"/>
      <c r="J44" s="2"/>
      <c r="K44" s="2"/>
      <c r="L44" s="2"/>
      <c r="M44" s="2"/>
      <c r="N44" s="2"/>
      <c r="O44" s="2"/>
      <c r="P44" s="2"/>
    </row>
    <row r="45" spans="1:16" s="3" customFormat="1" x14ac:dyDescent="0.3">
      <c r="B45" s="141"/>
      <c r="C45" s="84" t="s">
        <v>60</v>
      </c>
      <c r="D45" s="19" t="s">
        <v>820</v>
      </c>
      <c r="E45" s="46"/>
      <c r="G45" s="2"/>
      <c r="H45" s="4" t="s">
        <v>71</v>
      </c>
      <c r="I45" s="2"/>
      <c r="J45" s="2"/>
      <c r="K45" s="2"/>
      <c r="L45" s="2"/>
      <c r="M45" s="2"/>
      <c r="N45" s="2"/>
      <c r="O45" s="2"/>
      <c r="P45" s="2"/>
    </row>
    <row r="46" spans="1:16" s="3" customFormat="1" ht="14.5" x14ac:dyDescent="0.35">
      <c r="B46" s="141"/>
      <c r="C46" s="84" t="s">
        <v>62</v>
      </c>
      <c r="D46" s="308" t="s">
        <v>724</v>
      </c>
      <c r="E46" s="46"/>
      <c r="G46" s="2"/>
      <c r="H46" s="4" t="s">
        <v>72</v>
      </c>
      <c r="I46" s="2"/>
      <c r="J46" s="2"/>
      <c r="K46" s="2"/>
      <c r="L46" s="2"/>
      <c r="M46" s="2"/>
      <c r="N46" s="2"/>
      <c r="O46" s="2"/>
      <c r="P46" s="2"/>
    </row>
    <row r="47" spans="1:16" ht="14.5" thickBot="1" x14ac:dyDescent="0.35">
      <c r="A47" s="3"/>
      <c r="B47" s="141"/>
      <c r="C47" s="84" t="s">
        <v>64</v>
      </c>
      <c r="D47" s="20" t="s">
        <v>760</v>
      </c>
      <c r="E47" s="46"/>
      <c r="H47" s="4" t="s">
        <v>73</v>
      </c>
    </row>
    <row r="48" spans="1:16" ht="14.5" thickBot="1" x14ac:dyDescent="0.35">
      <c r="B48" s="141"/>
      <c r="C48" s="80" t="s">
        <v>207</v>
      </c>
      <c r="D48" s="48"/>
      <c r="E48" s="46"/>
      <c r="H48" s="4" t="s">
        <v>74</v>
      </c>
    </row>
    <row r="49" spans="2:8" x14ac:dyDescent="0.3">
      <c r="B49" s="141"/>
      <c r="C49" s="84" t="s">
        <v>60</v>
      </c>
      <c r="D49" s="19" t="s">
        <v>742</v>
      </c>
      <c r="E49" s="46"/>
      <c r="H49" s="4" t="s">
        <v>75</v>
      </c>
    </row>
    <row r="50" spans="2:8" ht="14.5" x14ac:dyDescent="0.35">
      <c r="B50" s="141"/>
      <c r="C50" s="84" t="s">
        <v>62</v>
      </c>
      <c r="D50" s="171" t="s">
        <v>331</v>
      </c>
      <c r="E50" s="46"/>
      <c r="H50" s="4" t="s">
        <v>76</v>
      </c>
    </row>
    <row r="51" spans="2:8" ht="14.5" thickBot="1" x14ac:dyDescent="0.35">
      <c r="B51" s="141"/>
      <c r="C51" s="84" t="s">
        <v>64</v>
      </c>
      <c r="D51" s="20" t="s">
        <v>760</v>
      </c>
      <c r="E51" s="46"/>
      <c r="H51" s="4" t="s">
        <v>77</v>
      </c>
    </row>
    <row r="52" spans="2:8" ht="14.5" thickBot="1" x14ac:dyDescent="0.35">
      <c r="B52" s="141"/>
      <c r="C52" s="80" t="s">
        <v>207</v>
      </c>
      <c r="D52" s="48"/>
      <c r="E52" s="46"/>
      <c r="H52" s="4" t="s">
        <v>78</v>
      </c>
    </row>
    <row r="53" spans="2:8" x14ac:dyDescent="0.3">
      <c r="B53" s="141"/>
      <c r="C53" s="84" t="s">
        <v>60</v>
      </c>
      <c r="D53" s="19"/>
      <c r="E53" s="46"/>
      <c r="H53" s="4" t="s">
        <v>79</v>
      </c>
    </row>
    <row r="54" spans="2:8" x14ac:dyDescent="0.3">
      <c r="B54" s="141"/>
      <c r="C54" s="84" t="s">
        <v>62</v>
      </c>
      <c r="D54" s="17"/>
      <c r="E54" s="46"/>
      <c r="H54" s="4" t="s">
        <v>80</v>
      </c>
    </row>
    <row r="55" spans="2:8" ht="14.5" thickBot="1" x14ac:dyDescent="0.35">
      <c r="B55" s="141"/>
      <c r="C55" s="84" t="s">
        <v>64</v>
      </c>
      <c r="D55" s="20"/>
      <c r="E55" s="46"/>
      <c r="H55" s="4" t="s">
        <v>81</v>
      </c>
    </row>
    <row r="56" spans="2:8" ht="14.5" thickBot="1" x14ac:dyDescent="0.35">
      <c r="B56" s="141"/>
      <c r="C56" s="80" t="s">
        <v>207</v>
      </c>
      <c r="D56" s="48"/>
      <c r="E56" s="46"/>
      <c r="H56" s="4" t="s">
        <v>82</v>
      </c>
    </row>
    <row r="57" spans="2:8" x14ac:dyDescent="0.3">
      <c r="B57" s="141"/>
      <c r="C57" s="84" t="s">
        <v>60</v>
      </c>
      <c r="D57" s="19"/>
      <c r="E57" s="46"/>
      <c r="H57" s="4" t="s">
        <v>83</v>
      </c>
    </row>
    <row r="58" spans="2:8" x14ac:dyDescent="0.3">
      <c r="B58" s="141"/>
      <c r="C58" s="84" t="s">
        <v>62</v>
      </c>
      <c r="D58" s="17"/>
      <c r="E58" s="46"/>
      <c r="H58" s="4" t="s">
        <v>84</v>
      </c>
    </row>
    <row r="59" spans="2:8" ht="14.5" thickBot="1" x14ac:dyDescent="0.35">
      <c r="B59" s="141"/>
      <c r="C59" s="84" t="s">
        <v>64</v>
      </c>
      <c r="D59" s="20"/>
      <c r="E59" s="46"/>
      <c r="H59" s="4" t="s">
        <v>85</v>
      </c>
    </row>
    <row r="60" spans="2:8" ht="14.5" thickBot="1" x14ac:dyDescent="0.35">
      <c r="B60" s="146"/>
      <c r="C60" s="147"/>
      <c r="D60" s="85"/>
      <c r="E60" s="58"/>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49C562DA-48F2-4CBC-A826-DB7C1B80DB3C}" hiddenRows="1" hiddenColumns="1" topLeftCell="A45">
      <selection activeCell="G13" sqref="G13"/>
      <pageMargins left="0.7" right="0.7" top="0.75" bottom="0.75" header="0.3" footer="0.3"/>
      <pageSetup orientation="landscape" r:id="rId1"/>
    </customSheetView>
    <customSheetView guid="{B0EC7550-2A5F-4817-AE13-B2890DAA90D8}" hiddenRows="1" hiddenColumns="1">
      <selection activeCell="G13" sqref="G13"/>
      <pageMargins left="0.7" right="0.7" top="0.75" bottom="0.75" header="0.3" footer="0.3"/>
      <pageSetup orientation="landscape" r:id="rId2"/>
    </customSheetView>
    <customSheetView guid="{27016BE2-38C2-48DF-B182-239CB89124C8}" hiddenRows="1" hiddenColumns="1" topLeftCell="A50">
      <selection activeCell="G13" sqref="G13"/>
      <pageMargins left="0.7" right="0.7" top="0.75" bottom="0.75" header="0.3" footer="0.3"/>
      <pageSetup orientation="landscape" r:id="rId3"/>
    </customSheetView>
    <customSheetView guid="{D749D8ED-BF3B-4A77-B2E7-1AB83FF32417}" hiddenRows="1" hiddenColumns="1">
      <pageMargins left="0.7" right="0.7" top="0.75" bottom="0.75" header="0.3" footer="0.3"/>
      <pageSetup orientation="landscape" r:id="rId4"/>
    </customSheetView>
    <customSheetView guid="{827F82A2-A4FA-4336-9BE8-6D2B292EC76D}" hiddenRows="1" hiddenColumns="1">
      <selection activeCell="D3" sqref="D3"/>
      <pageMargins left="0.7" right="0.7" top="0.75" bottom="0.75" header="0.3" footer="0.3"/>
      <pageSetup orientation="landscape" r:id="rId5"/>
    </customSheetView>
    <customSheetView guid="{CE2E0357-2E92-4626-8CBB-3829B8A193B0}" hiddenRows="1" hiddenColumns="1" topLeftCell="A21">
      <selection activeCell="D37" sqref="D37"/>
      <pageMargins left="0.7" right="0.7" top="0.75" bottom="0.75" header="0.3" footer="0.3"/>
      <pageSetup orientation="landscape" r:id="rId6"/>
    </customSheetView>
    <customSheetView guid="{565CC0E4-7E36-984F-ADBA-27974CC4ACC5}" scale="130" hiddenRows="1" hiddenColumns="1" state="hidden">
      <selection activeCell="D31" sqref="D31"/>
      <pageMargins left="0.7" right="0.7" top="0.75" bottom="0.75" header="0.3" footer="0.3"/>
      <pageSetup orientation="landscape" r:id="rId7"/>
    </customSheetView>
    <customSheetView guid="{5F7F8AA6-067A-424A-BEE0-254947BCD789}" hiddenRows="1" hiddenColumns="1" topLeftCell="A50">
      <selection activeCell="G13" sqref="G13"/>
      <pageMargins left="0.7" right="0.7" top="0.75" bottom="0.75" header="0.3" footer="0.3"/>
      <pageSetup orientation="landscape" r:id="rId8"/>
    </customSheetView>
  </customSheetViews>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9" xr:uid="{00000000-0004-0000-0000-000000000000}"/>
    <hyperlink ref="D42" r:id="rId10" display="dduverges@ambiente.gob.ar" xr:uid="{00000000-0004-0000-0000-000001000000}"/>
    <hyperlink ref="D38" r:id="rId11" display="jheider@ambiente.gob.ar " xr:uid="{00000000-0004-0000-0000-000002000000}"/>
  </hyperlinks>
  <pageMargins left="0.7" right="0.7" top="0.75" bottom="0.75" header="0.3" footer="0.3"/>
  <pageSetup orientation="landscape"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S321"/>
  <sheetViews>
    <sheetView showGridLines="0" topLeftCell="H26" zoomScale="80" zoomScaleNormal="80" workbookViewId="0">
      <selection activeCell="Q322" sqref="Q322"/>
    </sheetView>
  </sheetViews>
  <sheetFormatPr defaultColWidth="9.1796875" defaultRowHeight="14.5" outlineLevelRow="1" x14ac:dyDescent="0.35"/>
  <cols>
    <col min="1" max="1" width="3" style="201" customWidth="1"/>
    <col min="2" max="2" width="28.453125" style="201" customWidth="1"/>
    <col min="3" max="3" width="50.453125" style="201" customWidth="1"/>
    <col min="4" max="4" width="34.453125" style="201" customWidth="1"/>
    <col min="5" max="5" width="32" style="201" customWidth="1"/>
    <col min="6" max="6" width="26.453125" style="201" customWidth="1"/>
    <col min="7" max="7" width="26.453125" style="201" bestFit="1" customWidth="1"/>
    <col min="8" max="8" width="30" style="201" customWidth="1"/>
    <col min="9" max="9" width="26.1796875" style="201" customWidth="1"/>
    <col min="10" max="10" width="25.81640625" style="201" customWidth="1"/>
    <col min="11" max="11" width="31" style="201" bestFit="1" customWidth="1"/>
    <col min="12" max="12" width="30.453125" style="201" customWidth="1"/>
    <col min="13" max="13" width="27.1796875" style="201" bestFit="1" customWidth="1"/>
    <col min="14" max="14" width="25" style="201" customWidth="1"/>
    <col min="15" max="15" width="25.81640625" style="201" bestFit="1" customWidth="1"/>
    <col min="16" max="16" width="30.453125" style="201" customWidth="1"/>
    <col min="17" max="17" width="27.1796875" style="201" bestFit="1" customWidth="1"/>
    <col min="18" max="18" width="24.453125" style="201" customWidth="1"/>
    <col min="19" max="19" width="23.1796875" style="201" bestFit="1" customWidth="1"/>
    <col min="20" max="20" width="27.453125" style="201" customWidth="1"/>
    <col min="21" max="16384" width="9.1796875" style="201"/>
  </cols>
  <sheetData>
    <row r="1" spans="2:19" ht="15" thickBot="1" x14ac:dyDescent="0.4"/>
    <row r="2" spans="2:19" ht="26" x14ac:dyDescent="0.35">
      <c r="B2" s="94"/>
      <c r="C2" s="811"/>
      <c r="D2" s="811"/>
      <c r="E2" s="811"/>
      <c r="F2" s="811"/>
      <c r="G2" s="811"/>
      <c r="H2" s="88"/>
      <c r="I2" s="88"/>
      <c r="J2" s="88"/>
      <c r="K2" s="88"/>
      <c r="L2" s="88"/>
      <c r="M2" s="88"/>
      <c r="N2" s="88"/>
      <c r="O2" s="88"/>
      <c r="P2" s="88"/>
      <c r="Q2" s="88"/>
      <c r="R2" s="88"/>
      <c r="S2" s="89"/>
    </row>
    <row r="3" spans="2:19" ht="26" x14ac:dyDescent="0.35">
      <c r="B3" s="95"/>
      <c r="C3" s="812" t="s">
        <v>297</v>
      </c>
      <c r="D3" s="813"/>
      <c r="E3" s="813"/>
      <c r="F3" s="813"/>
      <c r="G3" s="814"/>
      <c r="H3" s="91"/>
      <c r="I3" s="91"/>
      <c r="J3" s="91"/>
      <c r="K3" s="91"/>
      <c r="L3" s="91"/>
      <c r="M3" s="91"/>
      <c r="N3" s="91"/>
      <c r="O3" s="91"/>
      <c r="P3" s="91"/>
      <c r="Q3" s="91"/>
      <c r="R3" s="91"/>
      <c r="S3" s="93"/>
    </row>
    <row r="4" spans="2:19" ht="26" x14ac:dyDescent="0.35">
      <c r="B4" s="95"/>
      <c r="C4" s="96"/>
      <c r="D4" s="96"/>
      <c r="E4" s="96"/>
      <c r="F4" s="96"/>
      <c r="G4" s="96"/>
      <c r="H4" s="91"/>
      <c r="I4" s="91"/>
      <c r="J4" s="91"/>
      <c r="K4" s="91"/>
      <c r="L4" s="91"/>
      <c r="M4" s="91"/>
      <c r="N4" s="91"/>
      <c r="O4" s="91"/>
      <c r="P4" s="91"/>
      <c r="Q4" s="91"/>
      <c r="R4" s="91"/>
      <c r="S4" s="93"/>
    </row>
    <row r="5" spans="2:19" ht="15" thickBot="1" x14ac:dyDescent="0.4">
      <c r="B5" s="90"/>
      <c r="C5" s="91"/>
      <c r="D5" s="91"/>
      <c r="E5" s="91"/>
      <c r="F5" s="91"/>
      <c r="G5" s="91"/>
      <c r="H5" s="91"/>
      <c r="I5" s="91"/>
      <c r="J5" s="91"/>
      <c r="K5" s="91"/>
      <c r="L5" s="91"/>
      <c r="M5" s="91"/>
      <c r="N5" s="91"/>
      <c r="O5" s="91"/>
      <c r="P5" s="91"/>
      <c r="Q5" s="91"/>
      <c r="R5" s="91"/>
      <c r="S5" s="93"/>
    </row>
    <row r="6" spans="2:19" ht="34.5" customHeight="1" thickBot="1" x14ac:dyDescent="0.4">
      <c r="B6" s="815" t="s">
        <v>354</v>
      </c>
      <c r="C6" s="816"/>
      <c r="D6" s="816"/>
      <c r="E6" s="816"/>
      <c r="F6" s="816"/>
      <c r="G6" s="816"/>
      <c r="H6" s="202"/>
      <c r="I6" s="202"/>
      <c r="J6" s="202"/>
      <c r="K6" s="202"/>
      <c r="L6" s="202"/>
      <c r="M6" s="202"/>
      <c r="N6" s="202"/>
      <c r="O6" s="202"/>
      <c r="P6" s="202"/>
      <c r="Q6" s="202"/>
      <c r="R6" s="202"/>
      <c r="S6" s="203"/>
    </row>
    <row r="7" spans="2:19" ht="15.75" customHeight="1" x14ac:dyDescent="0.35">
      <c r="B7" s="815" t="s">
        <v>355</v>
      </c>
      <c r="C7" s="817"/>
      <c r="D7" s="817"/>
      <c r="E7" s="817"/>
      <c r="F7" s="817"/>
      <c r="G7" s="817"/>
      <c r="H7" s="202"/>
      <c r="I7" s="202"/>
      <c r="J7" s="202"/>
      <c r="K7" s="202"/>
      <c r="L7" s="202"/>
      <c r="M7" s="202"/>
      <c r="N7" s="202"/>
      <c r="O7" s="202"/>
      <c r="P7" s="202"/>
      <c r="Q7" s="202"/>
      <c r="R7" s="202"/>
      <c r="S7" s="203"/>
    </row>
    <row r="8" spans="2:19" ht="15.75" customHeight="1" thickBot="1" x14ac:dyDescent="0.4">
      <c r="B8" s="818" t="s">
        <v>248</v>
      </c>
      <c r="C8" s="819"/>
      <c r="D8" s="819"/>
      <c r="E8" s="819"/>
      <c r="F8" s="819"/>
      <c r="G8" s="819"/>
      <c r="H8" s="204"/>
      <c r="I8" s="204"/>
      <c r="J8" s="204"/>
      <c r="K8" s="204"/>
      <c r="L8" s="204"/>
      <c r="M8" s="204"/>
      <c r="N8" s="204"/>
      <c r="O8" s="204"/>
      <c r="P8" s="204"/>
      <c r="Q8" s="204"/>
      <c r="R8" s="204"/>
      <c r="S8" s="205"/>
    </row>
    <row r="10" spans="2:19" ht="21" x14ac:dyDescent="0.5">
      <c r="B10" s="820" t="s">
        <v>356</v>
      </c>
      <c r="C10" s="820"/>
    </row>
    <row r="11" spans="2:19" ht="15" thickBot="1" x14ac:dyDescent="0.4"/>
    <row r="12" spans="2:19" ht="15" customHeight="1" thickBot="1" x14ac:dyDescent="0.4">
      <c r="B12" s="206" t="s">
        <v>357</v>
      </c>
      <c r="C12" s="207" t="s">
        <v>897</v>
      </c>
    </row>
    <row r="13" spans="2:19" ht="15.75" customHeight="1" thickBot="1" x14ac:dyDescent="0.4">
      <c r="B13" s="206" t="s">
        <v>286</v>
      </c>
      <c r="C13" s="207" t="s">
        <v>358</v>
      </c>
    </row>
    <row r="14" spans="2:19" ht="15.75" customHeight="1" thickBot="1" x14ac:dyDescent="0.4">
      <c r="B14" s="206" t="s">
        <v>359</v>
      </c>
      <c r="C14" s="207" t="s">
        <v>324</v>
      </c>
    </row>
    <row r="15" spans="2:19" ht="15.75" customHeight="1" thickBot="1" x14ac:dyDescent="0.4">
      <c r="B15" s="206" t="s">
        <v>360</v>
      </c>
      <c r="C15" s="207" t="s">
        <v>34</v>
      </c>
    </row>
    <row r="16" spans="2:19" ht="15" thickBot="1" x14ac:dyDescent="0.4">
      <c r="B16" s="206" t="s">
        <v>361</v>
      </c>
      <c r="C16" s="207" t="s">
        <v>362</v>
      </c>
    </row>
    <row r="17" spans="2:19" ht="15" thickBot="1" x14ac:dyDescent="0.4">
      <c r="B17" s="206" t="s">
        <v>363</v>
      </c>
      <c r="C17" s="207" t="s">
        <v>364</v>
      </c>
    </row>
    <row r="18" spans="2:19" ht="15" thickBot="1" x14ac:dyDescent="0.4"/>
    <row r="19" spans="2:19" ht="15" thickBot="1" x14ac:dyDescent="0.4">
      <c r="D19" s="728" t="s">
        <v>365</v>
      </c>
      <c r="E19" s="729"/>
      <c r="F19" s="729"/>
      <c r="G19" s="730"/>
      <c r="H19" s="728" t="s">
        <v>366</v>
      </c>
      <c r="I19" s="729"/>
      <c r="J19" s="729"/>
      <c r="K19" s="730"/>
      <c r="L19" s="728" t="s">
        <v>367</v>
      </c>
      <c r="M19" s="729"/>
      <c r="N19" s="729"/>
      <c r="O19" s="730"/>
      <c r="P19" s="728" t="s">
        <v>368</v>
      </c>
      <c r="Q19" s="729"/>
      <c r="R19" s="729"/>
      <c r="S19" s="730"/>
    </row>
    <row r="20" spans="2:19" ht="45" customHeight="1" thickBot="1" x14ac:dyDescent="0.4">
      <c r="B20" s="731" t="s">
        <v>369</v>
      </c>
      <c r="C20" s="808" t="s">
        <v>370</v>
      </c>
      <c r="D20" s="208"/>
      <c r="E20" s="209" t="s">
        <v>371</v>
      </c>
      <c r="F20" s="210" t="s">
        <v>372</v>
      </c>
      <c r="G20" s="211" t="s">
        <v>373</v>
      </c>
      <c r="H20" s="208"/>
      <c r="I20" s="209" t="s">
        <v>371</v>
      </c>
      <c r="J20" s="210" t="s">
        <v>372</v>
      </c>
      <c r="K20" s="211" t="s">
        <v>373</v>
      </c>
      <c r="L20" s="208"/>
      <c r="M20" s="209" t="s">
        <v>371</v>
      </c>
      <c r="N20" s="210" t="s">
        <v>372</v>
      </c>
      <c r="O20" s="211" t="s">
        <v>373</v>
      </c>
      <c r="P20" s="208"/>
      <c r="Q20" s="209" t="s">
        <v>371</v>
      </c>
      <c r="R20" s="210" t="s">
        <v>372</v>
      </c>
      <c r="S20" s="211" t="s">
        <v>373</v>
      </c>
    </row>
    <row r="21" spans="2:19" ht="40.5" customHeight="1" x14ac:dyDescent="0.35">
      <c r="B21" s="774"/>
      <c r="C21" s="809"/>
      <c r="D21" s="212" t="s">
        <v>374</v>
      </c>
      <c r="E21" s="213">
        <v>0</v>
      </c>
      <c r="F21" s="214">
        <v>0</v>
      </c>
      <c r="G21" s="215">
        <v>0</v>
      </c>
      <c r="H21" s="216" t="s">
        <v>374</v>
      </c>
      <c r="I21" s="217">
        <v>1400</v>
      </c>
      <c r="J21" s="218">
        <v>350</v>
      </c>
      <c r="K21" s="219">
        <v>1050</v>
      </c>
      <c r="L21" s="212" t="s">
        <v>374</v>
      </c>
      <c r="M21" s="213">
        <v>1632</v>
      </c>
      <c r="N21" s="214">
        <v>408</v>
      </c>
      <c r="O21" s="215">
        <f>M21-N21</f>
        <v>1224</v>
      </c>
      <c r="P21" s="212" t="s">
        <v>374</v>
      </c>
      <c r="Q21" s="217"/>
      <c r="R21" s="218"/>
      <c r="S21" s="219"/>
    </row>
    <row r="22" spans="2:19" ht="39.75" customHeight="1" x14ac:dyDescent="0.35">
      <c r="B22" s="774"/>
      <c r="C22" s="809"/>
      <c r="D22" s="220" t="s">
        <v>375</v>
      </c>
      <c r="E22" s="221">
        <v>9.6000000000000002E-2</v>
      </c>
      <c r="F22" s="221">
        <v>9.6000000000000002E-2</v>
      </c>
      <c r="G22" s="222">
        <v>9.6000000000000002E-2</v>
      </c>
      <c r="H22" s="223" t="s">
        <v>375</v>
      </c>
      <c r="I22" s="224">
        <v>0.2</v>
      </c>
      <c r="J22" s="224"/>
      <c r="K22" s="225"/>
      <c r="L22" s="220" t="s">
        <v>375</v>
      </c>
      <c r="M22" s="221">
        <v>9.6000000000000002E-2</v>
      </c>
      <c r="N22" s="221">
        <v>9.6000000000000002E-2</v>
      </c>
      <c r="O22" s="222">
        <v>9.6000000000000002E-2</v>
      </c>
      <c r="P22" s="220" t="s">
        <v>375</v>
      </c>
      <c r="Q22" s="224"/>
      <c r="R22" s="224"/>
      <c r="S22" s="225"/>
    </row>
    <row r="23" spans="2:19" ht="37.5" customHeight="1" x14ac:dyDescent="0.35">
      <c r="B23" s="732"/>
      <c r="C23" s="810"/>
      <c r="D23" s="220" t="s">
        <v>376</v>
      </c>
      <c r="E23" s="221"/>
      <c r="F23" s="221"/>
      <c r="G23" s="222"/>
      <c r="H23" s="223" t="s">
        <v>376</v>
      </c>
      <c r="I23" s="224"/>
      <c r="J23" s="224"/>
      <c r="K23" s="225"/>
      <c r="L23" s="220" t="s">
        <v>376</v>
      </c>
      <c r="M23" s="224"/>
      <c r="N23" s="224"/>
      <c r="O23" s="225"/>
      <c r="P23" s="220" t="s">
        <v>376</v>
      </c>
      <c r="Q23" s="224"/>
      <c r="R23" s="224"/>
      <c r="S23" s="225"/>
    </row>
    <row r="24" spans="2:19" ht="15" thickBot="1" x14ac:dyDescent="0.4">
      <c r="B24" s="226"/>
      <c r="C24" s="226"/>
      <c r="Q24" s="227"/>
      <c r="R24" s="227"/>
      <c r="S24" s="227"/>
    </row>
    <row r="25" spans="2:19" ht="30" customHeight="1" thickBot="1" x14ac:dyDescent="0.4">
      <c r="B25" s="226"/>
      <c r="C25" s="226"/>
      <c r="D25" s="728" t="s">
        <v>365</v>
      </c>
      <c r="E25" s="729"/>
      <c r="F25" s="729"/>
      <c r="G25" s="730"/>
      <c r="H25" s="728" t="s">
        <v>366</v>
      </c>
      <c r="I25" s="729"/>
      <c r="J25" s="729"/>
      <c r="K25" s="730"/>
      <c r="L25" s="728" t="s">
        <v>367</v>
      </c>
      <c r="M25" s="729"/>
      <c r="N25" s="729"/>
      <c r="O25" s="730"/>
      <c r="P25" s="728" t="s">
        <v>368</v>
      </c>
      <c r="Q25" s="729"/>
      <c r="R25" s="729"/>
      <c r="S25" s="730"/>
    </row>
    <row r="26" spans="2:19" ht="47.25" customHeight="1" x14ac:dyDescent="0.35">
      <c r="B26" s="731" t="s">
        <v>377</v>
      </c>
      <c r="C26" s="731" t="s">
        <v>378</v>
      </c>
      <c r="D26" s="788" t="s">
        <v>379</v>
      </c>
      <c r="E26" s="789"/>
      <c r="F26" s="228" t="s">
        <v>380</v>
      </c>
      <c r="G26" s="229" t="s">
        <v>381</v>
      </c>
      <c r="H26" s="788" t="s">
        <v>379</v>
      </c>
      <c r="I26" s="789"/>
      <c r="J26" s="228" t="s">
        <v>380</v>
      </c>
      <c r="K26" s="229" t="s">
        <v>381</v>
      </c>
      <c r="L26" s="788" t="s">
        <v>379</v>
      </c>
      <c r="M26" s="789"/>
      <c r="N26" s="228" t="s">
        <v>380</v>
      </c>
      <c r="O26" s="229" t="s">
        <v>381</v>
      </c>
      <c r="P26" s="788" t="s">
        <v>379</v>
      </c>
      <c r="Q26" s="789"/>
      <c r="R26" s="228" t="s">
        <v>380</v>
      </c>
      <c r="S26" s="229" t="s">
        <v>381</v>
      </c>
    </row>
    <row r="27" spans="2:19" ht="51" customHeight="1" x14ac:dyDescent="0.35">
      <c r="B27" s="774"/>
      <c r="C27" s="774"/>
      <c r="D27" s="230" t="s">
        <v>374</v>
      </c>
      <c r="E27" s="231">
        <v>0</v>
      </c>
      <c r="F27" s="796" t="s">
        <v>382</v>
      </c>
      <c r="G27" s="798" t="s">
        <v>383</v>
      </c>
      <c r="H27" s="230" t="s">
        <v>374</v>
      </c>
      <c r="I27" s="232">
        <v>440</v>
      </c>
      <c r="J27" s="792" t="s">
        <v>382</v>
      </c>
      <c r="K27" s="794" t="s">
        <v>384</v>
      </c>
      <c r="L27" s="230" t="s">
        <v>374</v>
      </c>
      <c r="M27" s="232">
        <v>173</v>
      </c>
      <c r="N27" s="792" t="s">
        <v>382</v>
      </c>
      <c r="O27" s="794" t="s">
        <v>578</v>
      </c>
      <c r="P27" s="230" t="s">
        <v>374</v>
      </c>
      <c r="Q27" s="232"/>
      <c r="R27" s="792"/>
      <c r="S27" s="794"/>
    </row>
    <row r="28" spans="2:19" ht="51" customHeight="1" x14ac:dyDescent="0.35">
      <c r="B28" s="732"/>
      <c r="C28" s="732"/>
      <c r="D28" s="233" t="s">
        <v>385</v>
      </c>
      <c r="E28" s="234">
        <v>0.2</v>
      </c>
      <c r="F28" s="797"/>
      <c r="G28" s="799"/>
      <c r="H28" s="233" t="s">
        <v>385</v>
      </c>
      <c r="I28" s="235">
        <v>0.2</v>
      </c>
      <c r="J28" s="793"/>
      <c r="K28" s="795"/>
      <c r="L28" s="233" t="s">
        <v>385</v>
      </c>
      <c r="M28" s="235">
        <v>0.23219999999999999</v>
      </c>
      <c r="N28" s="793"/>
      <c r="O28" s="795"/>
      <c r="P28" s="233" t="s">
        <v>385</v>
      </c>
      <c r="Q28" s="235"/>
      <c r="R28" s="793"/>
      <c r="S28" s="795"/>
    </row>
    <row r="29" spans="2:19" ht="33.75" customHeight="1" x14ac:dyDescent="0.35">
      <c r="B29" s="725" t="s">
        <v>386</v>
      </c>
      <c r="C29" s="739" t="s">
        <v>387</v>
      </c>
      <c r="D29" s="236" t="s">
        <v>388</v>
      </c>
      <c r="E29" s="237" t="s">
        <v>363</v>
      </c>
      <c r="F29" s="237" t="s">
        <v>389</v>
      </c>
      <c r="G29" s="238" t="s">
        <v>390</v>
      </c>
      <c r="H29" s="236" t="s">
        <v>388</v>
      </c>
      <c r="I29" s="237" t="s">
        <v>363</v>
      </c>
      <c r="J29" s="237" t="s">
        <v>389</v>
      </c>
      <c r="K29" s="238" t="s">
        <v>390</v>
      </c>
      <c r="L29" s="236" t="s">
        <v>388</v>
      </c>
      <c r="M29" s="237" t="s">
        <v>363</v>
      </c>
      <c r="N29" s="237" t="s">
        <v>389</v>
      </c>
      <c r="O29" s="238" t="s">
        <v>390</v>
      </c>
      <c r="P29" s="236" t="s">
        <v>388</v>
      </c>
      <c r="Q29" s="237" t="s">
        <v>363</v>
      </c>
      <c r="R29" s="237" t="s">
        <v>389</v>
      </c>
      <c r="S29" s="238" t="s">
        <v>390</v>
      </c>
    </row>
    <row r="30" spans="2:19" ht="30" customHeight="1" x14ac:dyDescent="0.35">
      <c r="B30" s="726"/>
      <c r="C30" s="740"/>
      <c r="D30" s="239"/>
      <c r="E30" s="240"/>
      <c r="F30" s="240"/>
      <c r="G30" s="241"/>
      <c r="H30" s="242"/>
      <c r="I30" s="243"/>
      <c r="J30" s="242"/>
      <c r="K30" s="244"/>
      <c r="L30" s="242"/>
      <c r="M30" s="243"/>
      <c r="N30" s="242"/>
      <c r="O30" s="244"/>
      <c r="P30" s="242"/>
      <c r="Q30" s="243"/>
      <c r="R30" s="242"/>
      <c r="S30" s="244"/>
    </row>
    <row r="31" spans="2:19" ht="36.75" hidden="1" customHeight="1" outlineLevel="1" x14ac:dyDescent="0.35">
      <c r="B31" s="726"/>
      <c r="C31" s="740"/>
      <c r="D31" s="236" t="s">
        <v>388</v>
      </c>
      <c r="E31" s="237" t="s">
        <v>363</v>
      </c>
      <c r="F31" s="237" t="s">
        <v>389</v>
      </c>
      <c r="G31" s="238" t="s">
        <v>390</v>
      </c>
      <c r="H31" s="236" t="s">
        <v>388</v>
      </c>
      <c r="I31" s="237" t="s">
        <v>363</v>
      </c>
      <c r="J31" s="237" t="s">
        <v>389</v>
      </c>
      <c r="K31" s="238" t="s">
        <v>390</v>
      </c>
      <c r="L31" s="236" t="s">
        <v>388</v>
      </c>
      <c r="M31" s="237" t="s">
        <v>363</v>
      </c>
      <c r="N31" s="237" t="s">
        <v>389</v>
      </c>
      <c r="O31" s="238" t="s">
        <v>390</v>
      </c>
      <c r="P31" s="236" t="s">
        <v>388</v>
      </c>
      <c r="Q31" s="237" t="s">
        <v>363</v>
      </c>
      <c r="R31" s="237" t="s">
        <v>389</v>
      </c>
      <c r="S31" s="238" t="s">
        <v>390</v>
      </c>
    </row>
    <row r="32" spans="2:19" ht="30" hidden="1" customHeight="1" outlineLevel="1" x14ac:dyDescent="0.35">
      <c r="B32" s="726"/>
      <c r="C32" s="740"/>
      <c r="D32" s="239"/>
      <c r="E32" s="240"/>
      <c r="F32" s="240"/>
      <c r="G32" s="241"/>
      <c r="H32" s="242"/>
      <c r="I32" s="243"/>
      <c r="J32" s="242"/>
      <c r="K32" s="244"/>
      <c r="L32" s="242"/>
      <c r="M32" s="243"/>
      <c r="N32" s="242"/>
      <c r="O32" s="244"/>
      <c r="P32" s="242"/>
      <c r="Q32" s="243"/>
      <c r="R32" s="242"/>
      <c r="S32" s="244"/>
    </row>
    <row r="33" spans="2:19" ht="36" hidden="1" customHeight="1" outlineLevel="1" x14ac:dyDescent="0.35">
      <c r="B33" s="726"/>
      <c r="C33" s="740"/>
      <c r="D33" s="236" t="s">
        <v>388</v>
      </c>
      <c r="E33" s="237" t="s">
        <v>363</v>
      </c>
      <c r="F33" s="237" t="s">
        <v>389</v>
      </c>
      <c r="G33" s="238" t="s">
        <v>390</v>
      </c>
      <c r="H33" s="236" t="s">
        <v>388</v>
      </c>
      <c r="I33" s="237" t="s">
        <v>363</v>
      </c>
      <c r="J33" s="237" t="s">
        <v>389</v>
      </c>
      <c r="K33" s="238" t="s">
        <v>390</v>
      </c>
      <c r="L33" s="236" t="s">
        <v>388</v>
      </c>
      <c r="M33" s="237" t="s">
        <v>363</v>
      </c>
      <c r="N33" s="237" t="s">
        <v>389</v>
      </c>
      <c r="O33" s="238" t="s">
        <v>390</v>
      </c>
      <c r="P33" s="236" t="s">
        <v>388</v>
      </c>
      <c r="Q33" s="237" t="s">
        <v>363</v>
      </c>
      <c r="R33" s="237" t="s">
        <v>389</v>
      </c>
      <c r="S33" s="238" t="s">
        <v>390</v>
      </c>
    </row>
    <row r="34" spans="2:19" ht="30" hidden="1" customHeight="1" outlineLevel="1" x14ac:dyDescent="0.35">
      <c r="B34" s="726"/>
      <c r="C34" s="740"/>
      <c r="D34" s="239"/>
      <c r="E34" s="240"/>
      <c r="F34" s="240"/>
      <c r="G34" s="241"/>
      <c r="H34" s="242"/>
      <c r="I34" s="243"/>
      <c r="J34" s="242"/>
      <c r="K34" s="244"/>
      <c r="L34" s="242"/>
      <c r="M34" s="243"/>
      <c r="N34" s="242"/>
      <c r="O34" s="244"/>
      <c r="P34" s="242"/>
      <c r="Q34" s="243"/>
      <c r="R34" s="242"/>
      <c r="S34" s="244"/>
    </row>
    <row r="35" spans="2:19" ht="39" hidden="1" customHeight="1" outlineLevel="1" x14ac:dyDescent="0.35">
      <c r="B35" s="726"/>
      <c r="C35" s="740"/>
      <c r="D35" s="236" t="s">
        <v>388</v>
      </c>
      <c r="E35" s="237" t="s">
        <v>363</v>
      </c>
      <c r="F35" s="237" t="s">
        <v>389</v>
      </c>
      <c r="G35" s="238" t="s">
        <v>390</v>
      </c>
      <c r="H35" s="236" t="s">
        <v>388</v>
      </c>
      <c r="I35" s="237" t="s">
        <v>363</v>
      </c>
      <c r="J35" s="237" t="s">
        <v>389</v>
      </c>
      <c r="K35" s="238" t="s">
        <v>390</v>
      </c>
      <c r="L35" s="236" t="s">
        <v>388</v>
      </c>
      <c r="M35" s="237" t="s">
        <v>363</v>
      </c>
      <c r="N35" s="237" t="s">
        <v>389</v>
      </c>
      <c r="O35" s="238" t="s">
        <v>390</v>
      </c>
      <c r="P35" s="236" t="s">
        <v>388</v>
      </c>
      <c r="Q35" s="237" t="s">
        <v>363</v>
      </c>
      <c r="R35" s="237" t="s">
        <v>389</v>
      </c>
      <c r="S35" s="238" t="s">
        <v>390</v>
      </c>
    </row>
    <row r="36" spans="2:19" ht="30" hidden="1" customHeight="1" outlineLevel="1" x14ac:dyDescent="0.35">
      <c r="B36" s="726"/>
      <c r="C36" s="740"/>
      <c r="D36" s="239"/>
      <c r="E36" s="240"/>
      <c r="F36" s="240"/>
      <c r="G36" s="241"/>
      <c r="H36" s="242"/>
      <c r="I36" s="243"/>
      <c r="J36" s="242"/>
      <c r="K36" s="244"/>
      <c r="L36" s="242"/>
      <c r="M36" s="243"/>
      <c r="N36" s="242"/>
      <c r="O36" s="244"/>
      <c r="P36" s="242"/>
      <c r="Q36" s="243"/>
      <c r="R36" s="242"/>
      <c r="S36" s="244"/>
    </row>
    <row r="37" spans="2:19" ht="36.75" hidden="1" customHeight="1" outlineLevel="1" x14ac:dyDescent="0.35">
      <c r="B37" s="726"/>
      <c r="C37" s="740"/>
      <c r="D37" s="236" t="s">
        <v>388</v>
      </c>
      <c r="E37" s="237" t="s">
        <v>363</v>
      </c>
      <c r="F37" s="237" t="s">
        <v>389</v>
      </c>
      <c r="G37" s="238" t="s">
        <v>390</v>
      </c>
      <c r="H37" s="236" t="s">
        <v>388</v>
      </c>
      <c r="I37" s="237" t="s">
        <v>363</v>
      </c>
      <c r="J37" s="237" t="s">
        <v>389</v>
      </c>
      <c r="K37" s="238" t="s">
        <v>390</v>
      </c>
      <c r="L37" s="236" t="s">
        <v>388</v>
      </c>
      <c r="M37" s="237" t="s">
        <v>363</v>
      </c>
      <c r="N37" s="237" t="s">
        <v>389</v>
      </c>
      <c r="O37" s="238" t="s">
        <v>390</v>
      </c>
      <c r="P37" s="236" t="s">
        <v>388</v>
      </c>
      <c r="Q37" s="237" t="s">
        <v>363</v>
      </c>
      <c r="R37" s="237" t="s">
        <v>389</v>
      </c>
      <c r="S37" s="238" t="s">
        <v>390</v>
      </c>
    </row>
    <row r="38" spans="2:19" ht="30" hidden="1" customHeight="1" outlineLevel="1" x14ac:dyDescent="0.35">
      <c r="B38" s="727"/>
      <c r="C38" s="741"/>
      <c r="D38" s="239"/>
      <c r="E38" s="240"/>
      <c r="F38" s="240"/>
      <c r="G38" s="241"/>
      <c r="H38" s="242"/>
      <c r="I38" s="243"/>
      <c r="J38" s="242"/>
      <c r="K38" s="244"/>
      <c r="L38" s="242"/>
      <c r="M38" s="243"/>
      <c r="N38" s="242"/>
      <c r="O38" s="244"/>
      <c r="P38" s="242"/>
      <c r="Q38" s="243"/>
      <c r="R38" s="242"/>
      <c r="S38" s="244"/>
    </row>
    <row r="39" spans="2:19" ht="30" customHeight="1" collapsed="1" x14ac:dyDescent="0.35">
      <c r="B39" s="725" t="s">
        <v>391</v>
      </c>
      <c r="C39" s="725" t="s">
        <v>392</v>
      </c>
      <c r="D39" s="237" t="s">
        <v>393</v>
      </c>
      <c r="E39" s="237" t="s">
        <v>394</v>
      </c>
      <c r="F39" s="210" t="s">
        <v>395</v>
      </c>
      <c r="G39" s="245" t="s">
        <v>382</v>
      </c>
      <c r="H39" s="237" t="s">
        <v>393</v>
      </c>
      <c r="I39" s="237" t="s">
        <v>394</v>
      </c>
      <c r="J39" s="210" t="s">
        <v>395</v>
      </c>
      <c r="K39" s="246" t="s">
        <v>382</v>
      </c>
      <c r="L39" s="237" t="s">
        <v>393</v>
      </c>
      <c r="M39" s="237" t="s">
        <v>394</v>
      </c>
      <c r="N39" s="210" t="s">
        <v>395</v>
      </c>
      <c r="O39" s="246" t="s">
        <v>382</v>
      </c>
      <c r="P39" s="237" t="s">
        <v>393</v>
      </c>
      <c r="Q39" s="237" t="s">
        <v>394</v>
      </c>
      <c r="R39" s="210" t="s">
        <v>395</v>
      </c>
      <c r="S39" s="246"/>
    </row>
    <row r="40" spans="2:19" ht="30" customHeight="1" x14ac:dyDescent="0.35">
      <c r="B40" s="726"/>
      <c r="C40" s="726"/>
      <c r="D40" s="806">
        <v>0</v>
      </c>
      <c r="E40" s="806" t="s">
        <v>397</v>
      </c>
      <c r="F40" s="210" t="s">
        <v>396</v>
      </c>
      <c r="G40" s="247" t="s">
        <v>398</v>
      </c>
      <c r="H40" s="804">
        <v>1</v>
      </c>
      <c r="I40" s="804" t="s">
        <v>397</v>
      </c>
      <c r="J40" s="210" t="s">
        <v>396</v>
      </c>
      <c r="K40" s="248" t="s">
        <v>398</v>
      </c>
      <c r="L40" s="804">
        <v>1</v>
      </c>
      <c r="M40" s="804" t="s">
        <v>397</v>
      </c>
      <c r="N40" s="210" t="s">
        <v>396</v>
      </c>
      <c r="O40" s="248" t="s">
        <v>398</v>
      </c>
      <c r="P40" s="804"/>
      <c r="Q40" s="804"/>
      <c r="R40" s="210" t="s">
        <v>396</v>
      </c>
      <c r="S40" s="248"/>
    </row>
    <row r="41" spans="2:19" ht="30" customHeight="1" x14ac:dyDescent="0.35">
      <c r="B41" s="726"/>
      <c r="C41" s="726"/>
      <c r="D41" s="807"/>
      <c r="E41" s="807"/>
      <c r="F41" s="210" t="s">
        <v>399</v>
      </c>
      <c r="G41" s="241"/>
      <c r="H41" s="805"/>
      <c r="I41" s="805"/>
      <c r="J41" s="210" t="s">
        <v>399</v>
      </c>
      <c r="K41" s="244">
        <v>3</v>
      </c>
      <c r="L41" s="805"/>
      <c r="M41" s="805"/>
      <c r="N41" s="210" t="s">
        <v>399</v>
      </c>
      <c r="O41" s="244">
        <v>3</v>
      </c>
      <c r="P41" s="805"/>
      <c r="Q41" s="805"/>
      <c r="R41" s="210" t="s">
        <v>399</v>
      </c>
      <c r="S41" s="244"/>
    </row>
    <row r="42" spans="2:19" ht="30" customHeight="1" outlineLevel="1" x14ac:dyDescent="0.35">
      <c r="B42" s="726"/>
      <c r="C42" s="726"/>
      <c r="D42" s="237" t="s">
        <v>393</v>
      </c>
      <c r="E42" s="237" t="s">
        <v>394</v>
      </c>
      <c r="F42" s="210" t="s">
        <v>395</v>
      </c>
      <c r="G42" s="245"/>
      <c r="H42" s="237" t="s">
        <v>393</v>
      </c>
      <c r="I42" s="237" t="s">
        <v>394</v>
      </c>
      <c r="J42" s="210" t="s">
        <v>395</v>
      </c>
      <c r="K42" s="246"/>
      <c r="L42" s="237" t="s">
        <v>393</v>
      </c>
      <c r="M42" s="237" t="s">
        <v>394</v>
      </c>
      <c r="N42" s="210" t="s">
        <v>395</v>
      </c>
      <c r="O42" s="246"/>
      <c r="P42" s="237" t="s">
        <v>393</v>
      </c>
      <c r="Q42" s="237" t="s">
        <v>394</v>
      </c>
      <c r="R42" s="210" t="s">
        <v>395</v>
      </c>
      <c r="S42" s="246"/>
    </row>
    <row r="43" spans="2:19" ht="30" customHeight="1" outlineLevel="1" x14ac:dyDescent="0.35">
      <c r="B43" s="726"/>
      <c r="C43" s="726"/>
      <c r="D43" s="806"/>
      <c r="E43" s="806"/>
      <c r="F43" s="210" t="s">
        <v>396</v>
      </c>
      <c r="G43" s="247"/>
      <c r="H43" s="804"/>
      <c r="I43" s="804"/>
      <c r="J43" s="210" t="s">
        <v>396</v>
      </c>
      <c r="K43" s="248"/>
      <c r="L43" s="804"/>
      <c r="M43" s="804"/>
      <c r="N43" s="210" t="s">
        <v>396</v>
      </c>
      <c r="O43" s="248"/>
      <c r="P43" s="804"/>
      <c r="Q43" s="804"/>
      <c r="R43" s="210" t="s">
        <v>396</v>
      </c>
      <c r="S43" s="248"/>
    </row>
    <row r="44" spans="2:19" ht="30" customHeight="1" outlineLevel="1" x14ac:dyDescent="0.35">
      <c r="B44" s="726"/>
      <c r="C44" s="726"/>
      <c r="D44" s="807"/>
      <c r="E44" s="807"/>
      <c r="F44" s="210" t="s">
        <v>399</v>
      </c>
      <c r="G44" s="241"/>
      <c r="H44" s="805"/>
      <c r="I44" s="805"/>
      <c r="J44" s="210" t="s">
        <v>399</v>
      </c>
      <c r="K44" s="244"/>
      <c r="L44" s="805"/>
      <c r="M44" s="805"/>
      <c r="N44" s="210" t="s">
        <v>399</v>
      </c>
      <c r="O44" s="244"/>
      <c r="P44" s="805"/>
      <c r="Q44" s="805"/>
      <c r="R44" s="210" t="s">
        <v>399</v>
      </c>
      <c r="S44" s="244"/>
    </row>
    <row r="45" spans="2:19" ht="30" customHeight="1" outlineLevel="1" x14ac:dyDescent="0.35">
      <c r="B45" s="726"/>
      <c r="C45" s="726"/>
      <c r="D45" s="237" t="s">
        <v>393</v>
      </c>
      <c r="E45" s="237" t="s">
        <v>394</v>
      </c>
      <c r="F45" s="210" t="s">
        <v>395</v>
      </c>
      <c r="G45" s="245"/>
      <c r="H45" s="237" t="s">
        <v>393</v>
      </c>
      <c r="I45" s="237" t="s">
        <v>394</v>
      </c>
      <c r="J45" s="210" t="s">
        <v>395</v>
      </c>
      <c r="K45" s="246"/>
      <c r="L45" s="237" t="s">
        <v>393</v>
      </c>
      <c r="M45" s="237" t="s">
        <v>394</v>
      </c>
      <c r="N45" s="210" t="s">
        <v>395</v>
      </c>
      <c r="O45" s="246"/>
      <c r="P45" s="237" t="s">
        <v>393</v>
      </c>
      <c r="Q45" s="237" t="s">
        <v>394</v>
      </c>
      <c r="R45" s="210" t="s">
        <v>395</v>
      </c>
      <c r="S45" s="246"/>
    </row>
    <row r="46" spans="2:19" ht="30" customHeight="1" outlineLevel="1" x14ac:dyDescent="0.35">
      <c r="B46" s="726"/>
      <c r="C46" s="726"/>
      <c r="D46" s="806"/>
      <c r="E46" s="806"/>
      <c r="F46" s="210" t="s">
        <v>396</v>
      </c>
      <c r="G46" s="247"/>
      <c r="H46" s="804"/>
      <c r="I46" s="804"/>
      <c r="J46" s="210" t="s">
        <v>396</v>
      </c>
      <c r="K46" s="248"/>
      <c r="L46" s="804"/>
      <c r="M46" s="804"/>
      <c r="N46" s="210" t="s">
        <v>396</v>
      </c>
      <c r="O46" s="248"/>
      <c r="P46" s="804"/>
      <c r="Q46" s="804"/>
      <c r="R46" s="210" t="s">
        <v>396</v>
      </c>
      <c r="S46" s="248"/>
    </row>
    <row r="47" spans="2:19" ht="30" customHeight="1" outlineLevel="1" x14ac:dyDescent="0.35">
      <c r="B47" s="726"/>
      <c r="C47" s="726"/>
      <c r="D47" s="807"/>
      <c r="E47" s="807"/>
      <c r="F47" s="210" t="s">
        <v>399</v>
      </c>
      <c r="G47" s="241"/>
      <c r="H47" s="805"/>
      <c r="I47" s="805"/>
      <c r="J47" s="210" t="s">
        <v>399</v>
      </c>
      <c r="K47" s="244"/>
      <c r="L47" s="805"/>
      <c r="M47" s="805"/>
      <c r="N47" s="210" t="s">
        <v>399</v>
      </c>
      <c r="O47" s="244"/>
      <c r="P47" s="805"/>
      <c r="Q47" s="805"/>
      <c r="R47" s="210" t="s">
        <v>399</v>
      </c>
      <c r="S47" s="244"/>
    </row>
    <row r="48" spans="2:19" ht="30" customHeight="1" outlineLevel="1" x14ac:dyDescent="0.35">
      <c r="B48" s="726"/>
      <c r="C48" s="726"/>
      <c r="D48" s="237" t="s">
        <v>393</v>
      </c>
      <c r="E48" s="237" t="s">
        <v>394</v>
      </c>
      <c r="F48" s="210" t="s">
        <v>395</v>
      </c>
      <c r="G48" s="245"/>
      <c r="H48" s="237" t="s">
        <v>393</v>
      </c>
      <c r="I48" s="237" t="s">
        <v>394</v>
      </c>
      <c r="J48" s="210" t="s">
        <v>395</v>
      </c>
      <c r="K48" s="246"/>
      <c r="L48" s="237" t="s">
        <v>393</v>
      </c>
      <c r="M48" s="237" t="s">
        <v>394</v>
      </c>
      <c r="N48" s="210" t="s">
        <v>395</v>
      </c>
      <c r="O48" s="246"/>
      <c r="P48" s="237" t="s">
        <v>393</v>
      </c>
      <c r="Q48" s="237" t="s">
        <v>394</v>
      </c>
      <c r="R48" s="210" t="s">
        <v>395</v>
      </c>
      <c r="S48" s="246"/>
    </row>
    <row r="49" spans="2:19" ht="30" customHeight="1" outlineLevel="1" x14ac:dyDescent="0.35">
      <c r="B49" s="726"/>
      <c r="C49" s="726"/>
      <c r="D49" s="806"/>
      <c r="E49" s="806"/>
      <c r="F49" s="210" t="s">
        <v>396</v>
      </c>
      <c r="G49" s="247"/>
      <c r="H49" s="804"/>
      <c r="I49" s="804"/>
      <c r="J49" s="210" t="s">
        <v>396</v>
      </c>
      <c r="K49" s="248"/>
      <c r="L49" s="804"/>
      <c r="M49" s="804"/>
      <c r="N49" s="210" t="s">
        <v>396</v>
      </c>
      <c r="O49" s="248"/>
      <c r="P49" s="804"/>
      <c r="Q49" s="804"/>
      <c r="R49" s="210" t="s">
        <v>396</v>
      </c>
      <c r="S49" s="248"/>
    </row>
    <row r="50" spans="2:19" ht="30" customHeight="1" outlineLevel="1" x14ac:dyDescent="0.35">
      <c r="B50" s="727"/>
      <c r="C50" s="727"/>
      <c r="D50" s="807"/>
      <c r="E50" s="807"/>
      <c r="F50" s="210" t="s">
        <v>399</v>
      </c>
      <c r="G50" s="241"/>
      <c r="H50" s="805"/>
      <c r="I50" s="805"/>
      <c r="J50" s="210" t="s">
        <v>399</v>
      </c>
      <c r="K50" s="244"/>
      <c r="L50" s="805"/>
      <c r="M50" s="805"/>
      <c r="N50" s="210" t="s">
        <v>399</v>
      </c>
      <c r="O50" s="244"/>
      <c r="P50" s="805"/>
      <c r="Q50" s="805"/>
      <c r="R50" s="210" t="s">
        <v>399</v>
      </c>
      <c r="S50" s="244"/>
    </row>
    <row r="51" spans="2:19" ht="30" customHeight="1" thickBot="1" x14ac:dyDescent="0.4">
      <c r="C51" s="249"/>
      <c r="D51" s="250"/>
    </row>
    <row r="52" spans="2:19" ht="30" customHeight="1" thickBot="1" x14ac:dyDescent="0.4">
      <c r="D52" s="728" t="s">
        <v>365</v>
      </c>
      <c r="E52" s="729"/>
      <c r="F52" s="729"/>
      <c r="G52" s="730"/>
      <c r="H52" s="728" t="s">
        <v>366</v>
      </c>
      <c r="I52" s="729"/>
      <c r="J52" s="729"/>
      <c r="K52" s="730"/>
      <c r="L52" s="728" t="s">
        <v>367</v>
      </c>
      <c r="M52" s="729"/>
      <c r="N52" s="729"/>
      <c r="O52" s="730"/>
      <c r="P52" s="728" t="s">
        <v>368</v>
      </c>
      <c r="Q52" s="729"/>
      <c r="R52" s="729"/>
      <c r="S52" s="730"/>
    </row>
    <row r="53" spans="2:19" ht="30" customHeight="1" x14ac:dyDescent="0.35">
      <c r="B53" s="731" t="s">
        <v>400</v>
      </c>
      <c r="C53" s="731" t="s">
        <v>401</v>
      </c>
      <c r="D53" s="733" t="s">
        <v>402</v>
      </c>
      <c r="E53" s="762"/>
      <c r="F53" s="251" t="s">
        <v>363</v>
      </c>
      <c r="G53" s="252" t="s">
        <v>403</v>
      </c>
      <c r="H53" s="733" t="s">
        <v>402</v>
      </c>
      <c r="I53" s="762"/>
      <c r="J53" s="251" t="s">
        <v>363</v>
      </c>
      <c r="K53" s="252" t="s">
        <v>403</v>
      </c>
      <c r="L53" s="733" t="s">
        <v>402</v>
      </c>
      <c r="M53" s="762"/>
      <c r="N53" s="251" t="s">
        <v>363</v>
      </c>
      <c r="O53" s="252" t="s">
        <v>403</v>
      </c>
      <c r="P53" s="733" t="s">
        <v>402</v>
      </c>
      <c r="Q53" s="762"/>
      <c r="R53" s="251" t="s">
        <v>363</v>
      </c>
      <c r="S53" s="252" t="s">
        <v>403</v>
      </c>
    </row>
    <row r="54" spans="2:19" ht="45" customHeight="1" x14ac:dyDescent="0.35">
      <c r="B54" s="774"/>
      <c r="C54" s="774"/>
      <c r="D54" s="230" t="s">
        <v>374</v>
      </c>
      <c r="E54" s="231"/>
      <c r="F54" s="796"/>
      <c r="G54" s="798"/>
      <c r="H54" s="230" t="s">
        <v>374</v>
      </c>
      <c r="I54" s="232"/>
      <c r="J54" s="792"/>
      <c r="K54" s="794"/>
      <c r="L54" s="230" t="s">
        <v>374</v>
      </c>
      <c r="M54" s="232"/>
      <c r="N54" s="792"/>
      <c r="O54" s="794"/>
      <c r="P54" s="230" t="s">
        <v>374</v>
      </c>
      <c r="Q54" s="232"/>
      <c r="R54" s="792"/>
      <c r="S54" s="794"/>
    </row>
    <row r="55" spans="2:19" ht="45" customHeight="1" x14ac:dyDescent="0.35">
      <c r="B55" s="732"/>
      <c r="C55" s="732"/>
      <c r="D55" s="233" t="s">
        <v>385</v>
      </c>
      <c r="E55" s="234"/>
      <c r="F55" s="797"/>
      <c r="G55" s="799"/>
      <c r="H55" s="233" t="s">
        <v>385</v>
      </c>
      <c r="I55" s="235"/>
      <c r="J55" s="793"/>
      <c r="K55" s="795"/>
      <c r="L55" s="233" t="s">
        <v>385</v>
      </c>
      <c r="M55" s="235"/>
      <c r="N55" s="793"/>
      <c r="O55" s="795"/>
      <c r="P55" s="233" t="s">
        <v>385</v>
      </c>
      <c r="Q55" s="235"/>
      <c r="R55" s="793"/>
      <c r="S55" s="795"/>
    </row>
    <row r="56" spans="2:19" ht="30" customHeight="1" x14ac:dyDescent="0.35">
      <c r="B56" s="725" t="s">
        <v>404</v>
      </c>
      <c r="C56" s="725" t="s">
        <v>405</v>
      </c>
      <c r="D56" s="237" t="s">
        <v>406</v>
      </c>
      <c r="E56" s="253" t="s">
        <v>407</v>
      </c>
      <c r="F56" s="713" t="s">
        <v>408</v>
      </c>
      <c r="G56" s="779"/>
      <c r="H56" s="237" t="s">
        <v>406</v>
      </c>
      <c r="I56" s="253" t="s">
        <v>407</v>
      </c>
      <c r="J56" s="713" t="s">
        <v>408</v>
      </c>
      <c r="K56" s="779"/>
      <c r="L56" s="237" t="s">
        <v>406</v>
      </c>
      <c r="M56" s="253" t="s">
        <v>407</v>
      </c>
      <c r="N56" s="713" t="s">
        <v>408</v>
      </c>
      <c r="O56" s="779"/>
      <c r="P56" s="237" t="s">
        <v>406</v>
      </c>
      <c r="Q56" s="253" t="s">
        <v>407</v>
      </c>
      <c r="R56" s="713" t="s">
        <v>408</v>
      </c>
      <c r="S56" s="779"/>
    </row>
    <row r="57" spans="2:19" ht="30" customHeight="1" x14ac:dyDescent="0.35">
      <c r="B57" s="726"/>
      <c r="C57" s="727"/>
      <c r="D57" s="254">
        <v>0</v>
      </c>
      <c r="E57" s="255">
        <v>0</v>
      </c>
      <c r="F57" s="800" t="s">
        <v>409</v>
      </c>
      <c r="G57" s="801"/>
      <c r="H57" s="256">
        <v>7</v>
      </c>
      <c r="I57" s="257">
        <v>0.14280000000000001</v>
      </c>
      <c r="J57" s="802" t="s">
        <v>409</v>
      </c>
      <c r="K57" s="803"/>
      <c r="L57" s="256">
        <v>7</v>
      </c>
      <c r="M57" s="257">
        <v>0.14280000000000001</v>
      </c>
      <c r="N57" s="802" t="s">
        <v>409</v>
      </c>
      <c r="O57" s="803"/>
      <c r="P57" s="256"/>
      <c r="Q57" s="257"/>
      <c r="R57" s="802"/>
      <c r="S57" s="803"/>
    </row>
    <row r="58" spans="2:19" ht="30" customHeight="1" x14ac:dyDescent="0.35">
      <c r="B58" s="726"/>
      <c r="C58" s="725" t="s">
        <v>410</v>
      </c>
      <c r="D58" s="258" t="s">
        <v>408</v>
      </c>
      <c r="E58" s="259" t="s">
        <v>389</v>
      </c>
      <c r="F58" s="237" t="s">
        <v>363</v>
      </c>
      <c r="G58" s="260" t="s">
        <v>403</v>
      </c>
      <c r="H58" s="258" t="s">
        <v>408</v>
      </c>
      <c r="I58" s="259" t="s">
        <v>389</v>
      </c>
      <c r="J58" s="237" t="s">
        <v>363</v>
      </c>
      <c r="K58" s="260" t="s">
        <v>403</v>
      </c>
      <c r="L58" s="258" t="s">
        <v>408</v>
      </c>
      <c r="M58" s="259" t="s">
        <v>389</v>
      </c>
      <c r="N58" s="237" t="s">
        <v>363</v>
      </c>
      <c r="O58" s="260" t="s">
        <v>403</v>
      </c>
      <c r="P58" s="258" t="s">
        <v>408</v>
      </c>
      <c r="Q58" s="259" t="s">
        <v>389</v>
      </c>
      <c r="R58" s="237" t="s">
        <v>363</v>
      </c>
      <c r="S58" s="260" t="s">
        <v>403</v>
      </c>
    </row>
    <row r="59" spans="2:19" ht="30" customHeight="1" x14ac:dyDescent="0.35">
      <c r="B59" s="727"/>
      <c r="C59" s="791"/>
      <c r="D59" s="261" t="s">
        <v>409</v>
      </c>
      <c r="E59" s="262" t="s">
        <v>398</v>
      </c>
      <c r="F59" s="240" t="s">
        <v>364</v>
      </c>
      <c r="G59" s="263" t="s">
        <v>411</v>
      </c>
      <c r="H59" s="264" t="s">
        <v>409</v>
      </c>
      <c r="I59" s="265" t="s">
        <v>398</v>
      </c>
      <c r="J59" s="242" t="s">
        <v>364</v>
      </c>
      <c r="K59" s="266" t="s">
        <v>412</v>
      </c>
      <c r="L59" s="264" t="s">
        <v>409</v>
      </c>
      <c r="M59" s="265" t="s">
        <v>398</v>
      </c>
      <c r="N59" s="242" t="s">
        <v>364</v>
      </c>
      <c r="O59" s="266" t="s">
        <v>412</v>
      </c>
      <c r="P59" s="264"/>
      <c r="Q59" s="265"/>
      <c r="R59" s="242"/>
      <c r="S59" s="266"/>
    </row>
    <row r="60" spans="2:19" ht="30" customHeight="1" thickBot="1" x14ac:dyDescent="0.4">
      <c r="B60" s="226"/>
      <c r="C60" s="267"/>
      <c r="D60" s="250"/>
    </row>
    <row r="61" spans="2:19" ht="30" customHeight="1" thickBot="1" x14ac:dyDescent="0.4">
      <c r="B61" s="226"/>
      <c r="C61" s="226"/>
      <c r="D61" s="728" t="s">
        <v>365</v>
      </c>
      <c r="E61" s="729"/>
      <c r="F61" s="729"/>
      <c r="G61" s="729"/>
      <c r="H61" s="728" t="s">
        <v>366</v>
      </c>
      <c r="I61" s="729"/>
      <c r="J61" s="729"/>
      <c r="K61" s="730"/>
      <c r="L61" s="729" t="s">
        <v>367</v>
      </c>
      <c r="M61" s="729"/>
      <c r="N61" s="729"/>
      <c r="O61" s="729"/>
      <c r="P61" s="728" t="s">
        <v>368</v>
      </c>
      <c r="Q61" s="729"/>
      <c r="R61" s="729"/>
      <c r="S61" s="730"/>
    </row>
    <row r="62" spans="2:19" ht="30" customHeight="1" x14ac:dyDescent="0.35">
      <c r="B62" s="731" t="s">
        <v>413</v>
      </c>
      <c r="C62" s="731" t="s">
        <v>414</v>
      </c>
      <c r="D62" s="788" t="s">
        <v>415</v>
      </c>
      <c r="E62" s="789"/>
      <c r="F62" s="733" t="s">
        <v>363</v>
      </c>
      <c r="G62" s="734"/>
      <c r="H62" s="790" t="s">
        <v>415</v>
      </c>
      <c r="I62" s="789"/>
      <c r="J62" s="733" t="s">
        <v>363</v>
      </c>
      <c r="K62" s="735"/>
      <c r="L62" s="790" t="s">
        <v>415</v>
      </c>
      <c r="M62" s="789"/>
      <c r="N62" s="733" t="s">
        <v>363</v>
      </c>
      <c r="O62" s="735"/>
      <c r="P62" s="790" t="s">
        <v>415</v>
      </c>
      <c r="Q62" s="789"/>
      <c r="R62" s="733" t="s">
        <v>363</v>
      </c>
      <c r="S62" s="735"/>
    </row>
    <row r="63" spans="2:19" ht="36.75" customHeight="1" x14ac:dyDescent="0.35">
      <c r="B63" s="732"/>
      <c r="C63" s="732"/>
      <c r="D63" s="785"/>
      <c r="E63" s="786"/>
      <c r="F63" s="744"/>
      <c r="G63" s="787"/>
      <c r="H63" s="765"/>
      <c r="I63" s="782"/>
      <c r="J63" s="771"/>
      <c r="K63" s="772"/>
      <c r="L63" s="765"/>
      <c r="M63" s="782"/>
      <c r="N63" s="771"/>
      <c r="O63" s="772"/>
      <c r="P63" s="765"/>
      <c r="Q63" s="782"/>
      <c r="R63" s="771"/>
      <c r="S63" s="772"/>
    </row>
    <row r="64" spans="2:19" ht="45" customHeight="1" x14ac:dyDescent="0.35">
      <c r="B64" s="725" t="s">
        <v>416</v>
      </c>
      <c r="C64" s="725" t="s">
        <v>417</v>
      </c>
      <c r="D64" s="237" t="s">
        <v>418</v>
      </c>
      <c r="E64" s="237" t="s">
        <v>419</v>
      </c>
      <c r="F64" s="713" t="s">
        <v>420</v>
      </c>
      <c r="G64" s="779"/>
      <c r="H64" s="268" t="s">
        <v>418</v>
      </c>
      <c r="I64" s="237" t="s">
        <v>419</v>
      </c>
      <c r="J64" s="783" t="s">
        <v>420</v>
      </c>
      <c r="K64" s="779"/>
      <c r="L64" s="268" t="s">
        <v>418</v>
      </c>
      <c r="M64" s="237" t="s">
        <v>419</v>
      </c>
      <c r="N64" s="783" t="s">
        <v>420</v>
      </c>
      <c r="O64" s="779"/>
      <c r="P64" s="268" t="s">
        <v>418</v>
      </c>
      <c r="Q64" s="237" t="s">
        <v>419</v>
      </c>
      <c r="R64" s="783" t="s">
        <v>420</v>
      </c>
      <c r="S64" s="779"/>
    </row>
    <row r="65" spans="2:19" ht="27" customHeight="1" x14ac:dyDescent="0.35">
      <c r="B65" s="727"/>
      <c r="C65" s="727"/>
      <c r="D65" s="254"/>
      <c r="E65" s="255"/>
      <c r="F65" s="784"/>
      <c r="G65" s="784"/>
      <c r="H65" s="256"/>
      <c r="I65" s="257"/>
      <c r="J65" s="780"/>
      <c r="K65" s="781"/>
      <c r="L65" s="256"/>
      <c r="M65" s="257"/>
      <c r="N65" s="780"/>
      <c r="O65" s="781"/>
      <c r="P65" s="256"/>
      <c r="Q65" s="257"/>
      <c r="R65" s="780"/>
      <c r="S65" s="781"/>
    </row>
    <row r="66" spans="2:19" ht="33.75" customHeight="1" thickBot="1" x14ac:dyDescent="0.4">
      <c r="B66" s="226"/>
      <c r="C66" s="226"/>
    </row>
    <row r="67" spans="2:19" ht="37.5" customHeight="1" thickBot="1" x14ac:dyDescent="0.4">
      <c r="B67" s="226"/>
      <c r="C67" s="226"/>
      <c r="D67" s="728" t="s">
        <v>365</v>
      </c>
      <c r="E67" s="729"/>
      <c r="F67" s="729"/>
      <c r="G67" s="730"/>
      <c r="H67" s="729" t="s">
        <v>366</v>
      </c>
      <c r="I67" s="729"/>
      <c r="J67" s="729"/>
      <c r="K67" s="730"/>
      <c r="L67" s="729" t="s">
        <v>367</v>
      </c>
      <c r="M67" s="729"/>
      <c r="N67" s="729"/>
      <c r="O67" s="729"/>
      <c r="P67" s="729" t="s">
        <v>366</v>
      </c>
      <c r="Q67" s="729"/>
      <c r="R67" s="729"/>
      <c r="S67" s="730"/>
    </row>
    <row r="68" spans="2:19" ht="37.5" customHeight="1" x14ac:dyDescent="0.35">
      <c r="B68" s="731" t="s">
        <v>421</v>
      </c>
      <c r="C68" s="731" t="s">
        <v>422</v>
      </c>
      <c r="D68" s="269" t="s">
        <v>423</v>
      </c>
      <c r="E68" s="251" t="s">
        <v>424</v>
      </c>
      <c r="F68" s="733" t="s">
        <v>425</v>
      </c>
      <c r="G68" s="735"/>
      <c r="H68" s="269" t="s">
        <v>423</v>
      </c>
      <c r="I68" s="251" t="s">
        <v>424</v>
      </c>
      <c r="J68" s="733" t="s">
        <v>425</v>
      </c>
      <c r="K68" s="735"/>
      <c r="L68" s="269" t="s">
        <v>423</v>
      </c>
      <c r="M68" s="251" t="s">
        <v>424</v>
      </c>
      <c r="N68" s="733" t="s">
        <v>425</v>
      </c>
      <c r="O68" s="735"/>
      <c r="P68" s="269" t="s">
        <v>423</v>
      </c>
      <c r="Q68" s="251" t="s">
        <v>424</v>
      </c>
      <c r="R68" s="733" t="s">
        <v>425</v>
      </c>
      <c r="S68" s="735"/>
    </row>
    <row r="69" spans="2:19" ht="44.25" customHeight="1" x14ac:dyDescent="0.35">
      <c r="B69" s="774"/>
      <c r="C69" s="732"/>
      <c r="D69" s="270"/>
      <c r="E69" s="271"/>
      <c r="F69" s="775"/>
      <c r="G69" s="776"/>
      <c r="H69" s="272"/>
      <c r="I69" s="273"/>
      <c r="J69" s="777"/>
      <c r="K69" s="778"/>
      <c r="L69" s="272"/>
      <c r="M69" s="273"/>
      <c r="N69" s="777"/>
      <c r="O69" s="778"/>
      <c r="P69" s="272"/>
      <c r="Q69" s="273"/>
      <c r="R69" s="777"/>
      <c r="S69" s="778"/>
    </row>
    <row r="70" spans="2:19" ht="36.75" customHeight="1" x14ac:dyDescent="0.35">
      <c r="B70" s="774"/>
      <c r="C70" s="731" t="s">
        <v>426</v>
      </c>
      <c r="D70" s="237" t="s">
        <v>363</v>
      </c>
      <c r="E70" s="236" t="s">
        <v>427</v>
      </c>
      <c r="F70" s="713" t="s">
        <v>428</v>
      </c>
      <c r="G70" s="779"/>
      <c r="H70" s="237" t="s">
        <v>363</v>
      </c>
      <c r="I70" s="236" t="s">
        <v>427</v>
      </c>
      <c r="J70" s="713" t="s">
        <v>428</v>
      </c>
      <c r="K70" s="779"/>
      <c r="L70" s="237" t="s">
        <v>363</v>
      </c>
      <c r="M70" s="236" t="s">
        <v>427</v>
      </c>
      <c r="N70" s="713" t="s">
        <v>428</v>
      </c>
      <c r="O70" s="779"/>
      <c r="P70" s="237" t="s">
        <v>363</v>
      </c>
      <c r="Q70" s="236" t="s">
        <v>427</v>
      </c>
      <c r="R70" s="713" t="s">
        <v>428</v>
      </c>
      <c r="S70" s="779"/>
    </row>
    <row r="71" spans="2:19" ht="30" customHeight="1" x14ac:dyDescent="0.35">
      <c r="B71" s="774"/>
      <c r="C71" s="774"/>
      <c r="D71" s="240"/>
      <c r="E71" s="271"/>
      <c r="F71" s="744"/>
      <c r="G71" s="745"/>
      <c r="H71" s="242"/>
      <c r="I71" s="273"/>
      <c r="J71" s="771"/>
      <c r="K71" s="772"/>
      <c r="L71" s="242"/>
      <c r="M71" s="273"/>
      <c r="N71" s="771"/>
      <c r="O71" s="772"/>
      <c r="P71" s="242"/>
      <c r="Q71" s="273"/>
      <c r="R71" s="771"/>
      <c r="S71" s="772"/>
    </row>
    <row r="72" spans="2:19" ht="30" customHeight="1" outlineLevel="1" x14ac:dyDescent="0.35">
      <c r="B72" s="774"/>
      <c r="C72" s="774"/>
      <c r="D72" s="240"/>
      <c r="E72" s="271"/>
      <c r="F72" s="744"/>
      <c r="G72" s="745"/>
      <c r="H72" s="242"/>
      <c r="I72" s="273"/>
      <c r="J72" s="771"/>
      <c r="K72" s="772"/>
      <c r="L72" s="242"/>
      <c r="M72" s="273"/>
      <c r="N72" s="771"/>
      <c r="O72" s="772"/>
      <c r="P72" s="242"/>
      <c r="Q72" s="273"/>
      <c r="R72" s="771"/>
      <c r="S72" s="772"/>
    </row>
    <row r="73" spans="2:19" ht="30" customHeight="1" outlineLevel="1" x14ac:dyDescent="0.35">
      <c r="B73" s="774"/>
      <c r="C73" s="774"/>
      <c r="D73" s="240"/>
      <c r="E73" s="271"/>
      <c r="F73" s="744"/>
      <c r="G73" s="745"/>
      <c r="H73" s="242"/>
      <c r="I73" s="273"/>
      <c r="J73" s="771"/>
      <c r="K73" s="772"/>
      <c r="L73" s="242"/>
      <c r="M73" s="273"/>
      <c r="N73" s="771"/>
      <c r="O73" s="772"/>
      <c r="P73" s="242"/>
      <c r="Q73" s="273"/>
      <c r="R73" s="771"/>
      <c r="S73" s="772"/>
    </row>
    <row r="74" spans="2:19" ht="30" customHeight="1" outlineLevel="1" x14ac:dyDescent="0.35">
      <c r="B74" s="774"/>
      <c r="C74" s="774"/>
      <c r="D74" s="240"/>
      <c r="E74" s="271"/>
      <c r="F74" s="744"/>
      <c r="G74" s="745"/>
      <c r="H74" s="242"/>
      <c r="I74" s="273"/>
      <c r="J74" s="771"/>
      <c r="K74" s="772"/>
      <c r="L74" s="242"/>
      <c r="M74" s="273"/>
      <c r="N74" s="771"/>
      <c r="O74" s="772"/>
      <c r="P74" s="242"/>
      <c r="Q74" s="273"/>
      <c r="R74" s="771"/>
      <c r="S74" s="772"/>
    </row>
    <row r="75" spans="2:19" ht="30" customHeight="1" outlineLevel="1" x14ac:dyDescent="0.35">
      <c r="B75" s="774"/>
      <c r="C75" s="774"/>
      <c r="D75" s="240"/>
      <c r="E75" s="271"/>
      <c r="F75" s="744"/>
      <c r="G75" s="745"/>
      <c r="H75" s="242"/>
      <c r="I75" s="273"/>
      <c r="J75" s="771"/>
      <c r="K75" s="772"/>
      <c r="L75" s="242"/>
      <c r="M75" s="273"/>
      <c r="N75" s="771"/>
      <c r="O75" s="772"/>
      <c r="P75" s="242"/>
      <c r="Q75" s="273"/>
      <c r="R75" s="771"/>
      <c r="S75" s="772"/>
    </row>
    <row r="76" spans="2:19" ht="30" customHeight="1" outlineLevel="1" x14ac:dyDescent="0.35">
      <c r="B76" s="732"/>
      <c r="C76" s="732"/>
      <c r="D76" s="240"/>
      <c r="E76" s="271"/>
      <c r="F76" s="744"/>
      <c r="G76" s="745"/>
      <c r="H76" s="242"/>
      <c r="I76" s="273"/>
      <c r="J76" s="771"/>
      <c r="K76" s="772"/>
      <c r="L76" s="242"/>
      <c r="M76" s="273"/>
      <c r="N76" s="771"/>
      <c r="O76" s="772"/>
      <c r="P76" s="242"/>
      <c r="Q76" s="273"/>
      <c r="R76" s="771"/>
      <c r="S76" s="772"/>
    </row>
    <row r="77" spans="2:19" ht="35.25" customHeight="1" x14ac:dyDescent="0.35">
      <c r="B77" s="725" t="s">
        <v>429</v>
      </c>
      <c r="C77" s="773" t="s">
        <v>430</v>
      </c>
      <c r="D77" s="253" t="s">
        <v>431</v>
      </c>
      <c r="E77" s="713" t="s">
        <v>408</v>
      </c>
      <c r="F77" s="714"/>
      <c r="G77" s="238" t="s">
        <v>363</v>
      </c>
      <c r="H77" s="253" t="s">
        <v>431</v>
      </c>
      <c r="I77" s="713" t="s">
        <v>408</v>
      </c>
      <c r="J77" s="714"/>
      <c r="K77" s="238" t="s">
        <v>363</v>
      </c>
      <c r="L77" s="253" t="s">
        <v>431</v>
      </c>
      <c r="M77" s="713" t="s">
        <v>408</v>
      </c>
      <c r="N77" s="714"/>
      <c r="O77" s="238" t="s">
        <v>363</v>
      </c>
      <c r="P77" s="253" t="s">
        <v>431</v>
      </c>
      <c r="Q77" s="713" t="s">
        <v>408</v>
      </c>
      <c r="R77" s="714"/>
      <c r="S77" s="238" t="s">
        <v>363</v>
      </c>
    </row>
    <row r="78" spans="2:19" ht="35.25" customHeight="1" x14ac:dyDescent="0.35">
      <c r="B78" s="726"/>
      <c r="C78" s="773"/>
      <c r="D78" s="274"/>
      <c r="E78" s="767"/>
      <c r="F78" s="768"/>
      <c r="G78" s="275"/>
      <c r="H78" s="276"/>
      <c r="I78" s="769"/>
      <c r="J78" s="770"/>
      <c r="K78" s="277"/>
      <c r="L78" s="276"/>
      <c r="M78" s="769"/>
      <c r="N78" s="770"/>
      <c r="O78" s="277"/>
      <c r="P78" s="276"/>
      <c r="Q78" s="769"/>
      <c r="R78" s="770"/>
      <c r="S78" s="277"/>
    </row>
    <row r="79" spans="2:19" ht="35.25" customHeight="1" outlineLevel="1" x14ac:dyDescent="0.35">
      <c r="B79" s="726"/>
      <c r="C79" s="773"/>
      <c r="D79" s="274"/>
      <c r="E79" s="767"/>
      <c r="F79" s="768"/>
      <c r="G79" s="275"/>
      <c r="H79" s="276"/>
      <c r="I79" s="769"/>
      <c r="J79" s="770"/>
      <c r="K79" s="277"/>
      <c r="L79" s="276"/>
      <c r="M79" s="769"/>
      <c r="N79" s="770"/>
      <c r="O79" s="277"/>
      <c r="P79" s="276"/>
      <c r="Q79" s="769"/>
      <c r="R79" s="770"/>
      <c r="S79" s="277"/>
    </row>
    <row r="80" spans="2:19" ht="35.25" customHeight="1" outlineLevel="1" x14ac:dyDescent="0.35">
      <c r="B80" s="726"/>
      <c r="C80" s="773"/>
      <c r="D80" s="274"/>
      <c r="E80" s="767"/>
      <c r="F80" s="768"/>
      <c r="G80" s="275"/>
      <c r="H80" s="276"/>
      <c r="I80" s="769"/>
      <c r="J80" s="770"/>
      <c r="K80" s="277"/>
      <c r="L80" s="276"/>
      <c r="M80" s="769"/>
      <c r="N80" s="770"/>
      <c r="O80" s="277"/>
      <c r="P80" s="276"/>
      <c r="Q80" s="769"/>
      <c r="R80" s="770"/>
      <c r="S80" s="277"/>
    </row>
    <row r="81" spans="2:19" ht="35.25" customHeight="1" outlineLevel="1" x14ac:dyDescent="0.35">
      <c r="B81" s="726"/>
      <c r="C81" s="773"/>
      <c r="D81" s="274"/>
      <c r="E81" s="767"/>
      <c r="F81" s="768"/>
      <c r="G81" s="275"/>
      <c r="H81" s="276"/>
      <c r="I81" s="769"/>
      <c r="J81" s="770"/>
      <c r="K81" s="277"/>
      <c r="L81" s="276"/>
      <c r="M81" s="769"/>
      <c r="N81" s="770"/>
      <c r="O81" s="277"/>
      <c r="P81" s="276"/>
      <c r="Q81" s="769"/>
      <c r="R81" s="770"/>
      <c r="S81" s="277"/>
    </row>
    <row r="82" spans="2:19" ht="35.25" customHeight="1" outlineLevel="1" x14ac:dyDescent="0.35">
      <c r="B82" s="726"/>
      <c r="C82" s="773"/>
      <c r="D82" s="274"/>
      <c r="E82" s="767"/>
      <c r="F82" s="768"/>
      <c r="G82" s="275"/>
      <c r="H82" s="276"/>
      <c r="I82" s="769"/>
      <c r="J82" s="770"/>
      <c r="K82" s="277"/>
      <c r="L82" s="276"/>
      <c r="M82" s="769"/>
      <c r="N82" s="770"/>
      <c r="O82" s="277"/>
      <c r="P82" s="276"/>
      <c r="Q82" s="769"/>
      <c r="R82" s="770"/>
      <c r="S82" s="277"/>
    </row>
    <row r="83" spans="2:19" ht="33" customHeight="1" outlineLevel="1" x14ac:dyDescent="0.35">
      <c r="B83" s="727"/>
      <c r="C83" s="773"/>
      <c r="D83" s="274"/>
      <c r="E83" s="767"/>
      <c r="F83" s="768"/>
      <c r="G83" s="275"/>
      <c r="H83" s="276"/>
      <c r="I83" s="769"/>
      <c r="J83" s="770"/>
      <c r="K83" s="277"/>
      <c r="L83" s="276"/>
      <c r="M83" s="769"/>
      <c r="N83" s="770"/>
      <c r="O83" s="277"/>
      <c r="P83" s="276"/>
      <c r="Q83" s="769"/>
      <c r="R83" s="770"/>
      <c r="S83" s="277"/>
    </row>
    <row r="84" spans="2:19" ht="31.5" customHeight="1" thickBot="1" x14ac:dyDescent="0.4">
      <c r="B84" s="226"/>
      <c r="C84" s="278"/>
      <c r="D84" s="250"/>
    </row>
    <row r="85" spans="2:19" ht="30.75" customHeight="1" thickBot="1" x14ac:dyDescent="0.4">
      <c r="B85" s="226"/>
      <c r="C85" s="226"/>
      <c r="D85" s="728" t="s">
        <v>365</v>
      </c>
      <c r="E85" s="729"/>
      <c r="F85" s="729"/>
      <c r="G85" s="730"/>
      <c r="H85" s="752" t="s">
        <v>365</v>
      </c>
      <c r="I85" s="753"/>
      <c r="J85" s="753"/>
      <c r="K85" s="754"/>
      <c r="L85" s="729" t="s">
        <v>367</v>
      </c>
      <c r="M85" s="729"/>
      <c r="N85" s="729"/>
      <c r="O85" s="729"/>
      <c r="P85" s="729" t="s">
        <v>366</v>
      </c>
      <c r="Q85" s="729"/>
      <c r="R85" s="729"/>
      <c r="S85" s="730"/>
    </row>
    <row r="86" spans="2:19" ht="30.75" customHeight="1" x14ac:dyDescent="0.35">
      <c r="B86" s="731" t="s">
        <v>432</v>
      </c>
      <c r="C86" s="731" t="s">
        <v>433</v>
      </c>
      <c r="D86" s="733" t="s">
        <v>434</v>
      </c>
      <c r="E86" s="762"/>
      <c r="F86" s="251" t="s">
        <v>363</v>
      </c>
      <c r="G86" s="279" t="s">
        <v>408</v>
      </c>
      <c r="H86" s="763" t="s">
        <v>434</v>
      </c>
      <c r="I86" s="762"/>
      <c r="J86" s="251" t="s">
        <v>363</v>
      </c>
      <c r="K86" s="279" t="s">
        <v>408</v>
      </c>
      <c r="L86" s="763" t="s">
        <v>434</v>
      </c>
      <c r="M86" s="762"/>
      <c r="N86" s="251" t="s">
        <v>363</v>
      </c>
      <c r="O86" s="279" t="s">
        <v>408</v>
      </c>
      <c r="P86" s="763" t="s">
        <v>434</v>
      </c>
      <c r="Q86" s="762"/>
      <c r="R86" s="251" t="s">
        <v>363</v>
      </c>
      <c r="S86" s="279" t="s">
        <v>408</v>
      </c>
    </row>
    <row r="87" spans="2:19" ht="29.25" customHeight="1" x14ac:dyDescent="0.35">
      <c r="B87" s="732"/>
      <c r="C87" s="732"/>
      <c r="D87" s="744" t="s">
        <v>383</v>
      </c>
      <c r="E87" s="764"/>
      <c r="F87" s="270" t="s">
        <v>364</v>
      </c>
      <c r="G87" s="280" t="s">
        <v>435</v>
      </c>
      <c r="H87" s="765" t="s">
        <v>384</v>
      </c>
      <c r="I87" s="766"/>
      <c r="J87" s="272" t="s">
        <v>364</v>
      </c>
      <c r="K87" s="281" t="s">
        <v>435</v>
      </c>
      <c r="L87" s="282" t="s">
        <v>578</v>
      </c>
      <c r="M87" s="283"/>
      <c r="N87" s="272" t="s">
        <v>364</v>
      </c>
      <c r="O87" s="281" t="s">
        <v>435</v>
      </c>
      <c r="P87" s="282"/>
      <c r="Q87" s="283"/>
      <c r="R87" s="272"/>
      <c r="S87" s="281"/>
    </row>
    <row r="88" spans="2:19" ht="45" customHeight="1" x14ac:dyDescent="0.35">
      <c r="B88" s="761" t="s">
        <v>436</v>
      </c>
      <c r="C88" s="725" t="s">
        <v>437</v>
      </c>
      <c r="D88" s="237" t="s">
        <v>438</v>
      </c>
      <c r="E88" s="237" t="s">
        <v>439</v>
      </c>
      <c r="F88" s="253" t="s">
        <v>440</v>
      </c>
      <c r="G88" s="238" t="s">
        <v>441</v>
      </c>
      <c r="H88" s="237" t="s">
        <v>438</v>
      </c>
      <c r="I88" s="237" t="s">
        <v>439</v>
      </c>
      <c r="J88" s="253" t="s">
        <v>440</v>
      </c>
      <c r="K88" s="238" t="s">
        <v>441</v>
      </c>
      <c r="L88" s="237" t="s">
        <v>438</v>
      </c>
      <c r="M88" s="237" t="s">
        <v>439</v>
      </c>
      <c r="N88" s="253" t="s">
        <v>440</v>
      </c>
      <c r="O88" s="238" t="s">
        <v>441</v>
      </c>
      <c r="P88" s="237" t="s">
        <v>438</v>
      </c>
      <c r="Q88" s="237" t="s">
        <v>439</v>
      </c>
      <c r="R88" s="253" t="s">
        <v>440</v>
      </c>
      <c r="S88" s="238" t="s">
        <v>441</v>
      </c>
    </row>
    <row r="89" spans="2:19" ht="29.25" customHeight="1" x14ac:dyDescent="0.35">
      <c r="B89" s="761"/>
      <c r="C89" s="726"/>
      <c r="D89" s="755"/>
      <c r="E89" s="757"/>
      <c r="F89" s="755"/>
      <c r="G89" s="759"/>
      <c r="H89" s="748"/>
      <c r="I89" s="748"/>
      <c r="J89" s="748"/>
      <c r="K89" s="750"/>
      <c r="L89" s="748"/>
      <c r="M89" s="748"/>
      <c r="N89" s="748"/>
      <c r="O89" s="750"/>
      <c r="P89" s="748"/>
      <c r="Q89" s="748"/>
      <c r="R89" s="748"/>
      <c r="S89" s="750"/>
    </row>
    <row r="90" spans="2:19" ht="29.25" customHeight="1" x14ac:dyDescent="0.35">
      <c r="B90" s="761"/>
      <c r="C90" s="726"/>
      <c r="D90" s="756"/>
      <c r="E90" s="758"/>
      <c r="F90" s="756"/>
      <c r="G90" s="760"/>
      <c r="H90" s="749"/>
      <c r="I90" s="749"/>
      <c r="J90" s="749"/>
      <c r="K90" s="751"/>
      <c r="L90" s="749"/>
      <c r="M90" s="749"/>
      <c r="N90" s="749"/>
      <c r="O90" s="751"/>
      <c r="P90" s="749"/>
      <c r="Q90" s="749"/>
      <c r="R90" s="749"/>
      <c r="S90" s="751"/>
    </row>
    <row r="91" spans="2:19" ht="24" outlineLevel="1" x14ac:dyDescent="0.35">
      <c r="B91" s="761"/>
      <c r="C91" s="726"/>
      <c r="D91" s="237" t="s">
        <v>438</v>
      </c>
      <c r="E91" s="237" t="s">
        <v>439</v>
      </c>
      <c r="F91" s="253" t="s">
        <v>440</v>
      </c>
      <c r="G91" s="238" t="s">
        <v>441</v>
      </c>
      <c r="H91" s="237" t="s">
        <v>438</v>
      </c>
      <c r="I91" s="237" t="s">
        <v>439</v>
      </c>
      <c r="J91" s="253" t="s">
        <v>440</v>
      </c>
      <c r="K91" s="238" t="s">
        <v>441</v>
      </c>
      <c r="L91" s="237" t="s">
        <v>438</v>
      </c>
      <c r="M91" s="237" t="s">
        <v>439</v>
      </c>
      <c r="N91" s="253" t="s">
        <v>440</v>
      </c>
      <c r="O91" s="238" t="s">
        <v>441</v>
      </c>
      <c r="P91" s="237" t="s">
        <v>438</v>
      </c>
      <c r="Q91" s="237" t="s">
        <v>439</v>
      </c>
      <c r="R91" s="253" t="s">
        <v>440</v>
      </c>
      <c r="S91" s="238" t="s">
        <v>441</v>
      </c>
    </row>
    <row r="92" spans="2:19" ht="29.25" customHeight="1" outlineLevel="1" x14ac:dyDescent="0.35">
      <c r="B92" s="761"/>
      <c r="C92" s="726"/>
      <c r="D92" s="755"/>
      <c r="E92" s="757"/>
      <c r="F92" s="755"/>
      <c r="G92" s="759"/>
      <c r="H92" s="748"/>
      <c r="I92" s="748"/>
      <c r="J92" s="748"/>
      <c r="K92" s="750"/>
      <c r="L92" s="748"/>
      <c r="M92" s="748"/>
      <c r="N92" s="748"/>
      <c r="O92" s="750"/>
      <c r="P92" s="748"/>
      <c r="Q92" s="748"/>
      <c r="R92" s="748"/>
      <c r="S92" s="750"/>
    </row>
    <row r="93" spans="2:19" ht="29.25" customHeight="1" outlineLevel="1" x14ac:dyDescent="0.35">
      <c r="B93" s="761"/>
      <c r="C93" s="726"/>
      <c r="D93" s="756"/>
      <c r="E93" s="758"/>
      <c r="F93" s="756"/>
      <c r="G93" s="760"/>
      <c r="H93" s="749"/>
      <c r="I93" s="749"/>
      <c r="J93" s="749"/>
      <c r="K93" s="751"/>
      <c r="L93" s="749"/>
      <c r="M93" s="749"/>
      <c r="N93" s="749"/>
      <c r="O93" s="751"/>
      <c r="P93" s="749"/>
      <c r="Q93" s="749"/>
      <c r="R93" s="749"/>
      <c r="S93" s="751"/>
    </row>
    <row r="94" spans="2:19" ht="24" outlineLevel="1" x14ac:dyDescent="0.35">
      <c r="B94" s="761"/>
      <c r="C94" s="726"/>
      <c r="D94" s="237" t="s">
        <v>438</v>
      </c>
      <c r="E94" s="237" t="s">
        <v>439</v>
      </c>
      <c r="F94" s="253" t="s">
        <v>440</v>
      </c>
      <c r="G94" s="238" t="s">
        <v>441</v>
      </c>
      <c r="H94" s="237" t="s">
        <v>438</v>
      </c>
      <c r="I94" s="237" t="s">
        <v>439</v>
      </c>
      <c r="J94" s="253" t="s">
        <v>440</v>
      </c>
      <c r="K94" s="238" t="s">
        <v>441</v>
      </c>
      <c r="L94" s="237" t="s">
        <v>438</v>
      </c>
      <c r="M94" s="237" t="s">
        <v>439</v>
      </c>
      <c r="N94" s="253" t="s">
        <v>440</v>
      </c>
      <c r="O94" s="238" t="s">
        <v>441</v>
      </c>
      <c r="P94" s="237" t="s">
        <v>438</v>
      </c>
      <c r="Q94" s="237" t="s">
        <v>439</v>
      </c>
      <c r="R94" s="253" t="s">
        <v>440</v>
      </c>
      <c r="S94" s="238" t="s">
        <v>441</v>
      </c>
    </row>
    <row r="95" spans="2:19" ht="29.25" customHeight="1" outlineLevel="1" x14ac:dyDescent="0.35">
      <c r="B95" s="761"/>
      <c r="C95" s="726"/>
      <c r="D95" s="755"/>
      <c r="E95" s="757"/>
      <c r="F95" s="755"/>
      <c r="G95" s="759"/>
      <c r="H95" s="748"/>
      <c r="I95" s="748"/>
      <c r="J95" s="748"/>
      <c r="K95" s="750"/>
      <c r="L95" s="748"/>
      <c r="M95" s="748"/>
      <c r="N95" s="748"/>
      <c r="O95" s="750"/>
      <c r="P95" s="748"/>
      <c r="Q95" s="748"/>
      <c r="R95" s="748"/>
      <c r="S95" s="750"/>
    </row>
    <row r="96" spans="2:19" ht="29.25" customHeight="1" outlineLevel="1" x14ac:dyDescent="0.35">
      <c r="B96" s="761"/>
      <c r="C96" s="726"/>
      <c r="D96" s="756"/>
      <c r="E96" s="758"/>
      <c r="F96" s="756"/>
      <c r="G96" s="760"/>
      <c r="H96" s="749"/>
      <c r="I96" s="749"/>
      <c r="J96" s="749"/>
      <c r="K96" s="751"/>
      <c r="L96" s="749"/>
      <c r="M96" s="749"/>
      <c r="N96" s="749"/>
      <c r="O96" s="751"/>
      <c r="P96" s="749"/>
      <c r="Q96" s="749"/>
      <c r="R96" s="749"/>
      <c r="S96" s="751"/>
    </row>
    <row r="97" spans="2:19" ht="24" outlineLevel="1" x14ac:dyDescent="0.35">
      <c r="B97" s="761"/>
      <c r="C97" s="726"/>
      <c r="D97" s="237" t="s">
        <v>438</v>
      </c>
      <c r="E97" s="237" t="s">
        <v>439</v>
      </c>
      <c r="F97" s="253" t="s">
        <v>440</v>
      </c>
      <c r="G97" s="238" t="s">
        <v>441</v>
      </c>
      <c r="H97" s="237" t="s">
        <v>438</v>
      </c>
      <c r="I97" s="237" t="s">
        <v>439</v>
      </c>
      <c r="J97" s="253" t="s">
        <v>440</v>
      </c>
      <c r="K97" s="238" t="s">
        <v>441</v>
      </c>
      <c r="L97" s="237" t="s">
        <v>438</v>
      </c>
      <c r="M97" s="237" t="s">
        <v>439</v>
      </c>
      <c r="N97" s="253" t="s">
        <v>440</v>
      </c>
      <c r="O97" s="238" t="s">
        <v>441</v>
      </c>
      <c r="P97" s="237" t="s">
        <v>438</v>
      </c>
      <c r="Q97" s="237" t="s">
        <v>439</v>
      </c>
      <c r="R97" s="253" t="s">
        <v>440</v>
      </c>
      <c r="S97" s="238" t="s">
        <v>441</v>
      </c>
    </row>
    <row r="98" spans="2:19" ht="29.25" customHeight="1" outlineLevel="1" x14ac:dyDescent="0.35">
      <c r="B98" s="761"/>
      <c r="C98" s="726"/>
      <c r="D98" s="755"/>
      <c r="E98" s="757"/>
      <c r="F98" s="755"/>
      <c r="G98" s="759"/>
      <c r="H98" s="748"/>
      <c r="I98" s="748"/>
      <c r="J98" s="748"/>
      <c r="K98" s="750"/>
      <c r="L98" s="748"/>
      <c r="M98" s="748"/>
      <c r="N98" s="748"/>
      <c r="O98" s="750"/>
      <c r="P98" s="748"/>
      <c r="Q98" s="748"/>
      <c r="R98" s="748"/>
      <c r="S98" s="750"/>
    </row>
    <row r="99" spans="2:19" ht="29.25" customHeight="1" outlineLevel="1" x14ac:dyDescent="0.35">
      <c r="B99" s="761"/>
      <c r="C99" s="727"/>
      <c r="D99" s="756"/>
      <c r="E99" s="758"/>
      <c r="F99" s="756"/>
      <c r="G99" s="760"/>
      <c r="H99" s="749"/>
      <c r="I99" s="749"/>
      <c r="J99" s="749"/>
      <c r="K99" s="751"/>
      <c r="L99" s="749"/>
      <c r="M99" s="749"/>
      <c r="N99" s="749"/>
      <c r="O99" s="751"/>
      <c r="P99" s="749"/>
      <c r="Q99" s="749"/>
      <c r="R99" s="749"/>
      <c r="S99" s="751"/>
    </row>
    <row r="100" spans="2:19" ht="15" thickBot="1" x14ac:dyDescent="0.4">
      <c r="B100" s="226"/>
      <c r="C100" s="226"/>
    </row>
    <row r="101" spans="2:19" ht="15" thickBot="1" x14ac:dyDescent="0.4">
      <c r="B101" s="226"/>
      <c r="C101" s="226"/>
      <c r="D101" s="728" t="s">
        <v>365</v>
      </c>
      <c r="E101" s="729"/>
      <c r="F101" s="729"/>
      <c r="G101" s="730"/>
      <c r="H101" s="752" t="s">
        <v>442</v>
      </c>
      <c r="I101" s="753"/>
      <c r="J101" s="753"/>
      <c r="K101" s="754"/>
      <c r="L101" s="752" t="s">
        <v>367</v>
      </c>
      <c r="M101" s="753"/>
      <c r="N101" s="753"/>
      <c r="O101" s="754"/>
      <c r="P101" s="752" t="s">
        <v>368</v>
      </c>
      <c r="Q101" s="753"/>
      <c r="R101" s="753"/>
      <c r="S101" s="754"/>
    </row>
    <row r="102" spans="2:19" ht="33.75" customHeight="1" x14ac:dyDescent="0.35">
      <c r="B102" s="736" t="s">
        <v>443</v>
      </c>
      <c r="C102" s="731" t="s">
        <v>444</v>
      </c>
      <c r="D102" s="284" t="s">
        <v>445</v>
      </c>
      <c r="E102" s="285" t="s">
        <v>446</v>
      </c>
      <c r="F102" s="733" t="s">
        <v>447</v>
      </c>
      <c r="G102" s="735"/>
      <c r="H102" s="284" t="s">
        <v>445</v>
      </c>
      <c r="I102" s="285" t="s">
        <v>446</v>
      </c>
      <c r="J102" s="733" t="s">
        <v>447</v>
      </c>
      <c r="K102" s="735"/>
      <c r="L102" s="284" t="s">
        <v>445</v>
      </c>
      <c r="M102" s="285" t="s">
        <v>446</v>
      </c>
      <c r="N102" s="733" t="s">
        <v>447</v>
      </c>
      <c r="O102" s="735"/>
      <c r="P102" s="284" t="s">
        <v>445</v>
      </c>
      <c r="Q102" s="285" t="s">
        <v>446</v>
      </c>
      <c r="R102" s="733" t="s">
        <v>447</v>
      </c>
      <c r="S102" s="735"/>
    </row>
    <row r="103" spans="2:19" ht="30" customHeight="1" x14ac:dyDescent="0.35">
      <c r="B103" s="737"/>
      <c r="C103" s="732"/>
      <c r="D103" s="286"/>
      <c r="E103" s="287"/>
      <c r="F103" s="744"/>
      <c r="G103" s="745"/>
      <c r="H103" s="288"/>
      <c r="I103" s="289"/>
      <c r="J103" s="746"/>
      <c r="K103" s="747"/>
      <c r="L103" s="288"/>
      <c r="M103" s="289"/>
      <c r="N103" s="746"/>
      <c r="O103" s="747"/>
      <c r="P103" s="288"/>
      <c r="Q103" s="289"/>
      <c r="R103" s="746"/>
      <c r="S103" s="747"/>
    </row>
    <row r="104" spans="2:19" ht="32.25" customHeight="1" x14ac:dyDescent="0.35">
      <c r="B104" s="737"/>
      <c r="C104" s="736" t="s">
        <v>448</v>
      </c>
      <c r="D104" s="290" t="s">
        <v>445</v>
      </c>
      <c r="E104" s="237" t="s">
        <v>446</v>
      </c>
      <c r="F104" s="237" t="s">
        <v>449</v>
      </c>
      <c r="G104" s="260" t="s">
        <v>450</v>
      </c>
      <c r="H104" s="290" t="s">
        <v>445</v>
      </c>
      <c r="I104" s="237" t="s">
        <v>446</v>
      </c>
      <c r="J104" s="237" t="s">
        <v>449</v>
      </c>
      <c r="K104" s="260" t="s">
        <v>450</v>
      </c>
      <c r="L104" s="290" t="s">
        <v>445</v>
      </c>
      <c r="M104" s="237" t="s">
        <v>446</v>
      </c>
      <c r="N104" s="237" t="s">
        <v>449</v>
      </c>
      <c r="O104" s="260" t="s">
        <v>450</v>
      </c>
      <c r="P104" s="290" t="s">
        <v>445</v>
      </c>
      <c r="Q104" s="237" t="s">
        <v>446</v>
      </c>
      <c r="R104" s="237" t="s">
        <v>449</v>
      </c>
      <c r="S104" s="260" t="s">
        <v>450</v>
      </c>
    </row>
    <row r="105" spans="2:19" ht="27.75" customHeight="1" x14ac:dyDescent="0.35">
      <c r="B105" s="737"/>
      <c r="C105" s="737"/>
      <c r="D105" s="286"/>
      <c r="E105" s="255"/>
      <c r="F105" s="271"/>
      <c r="G105" s="280"/>
      <c r="H105" s="288"/>
      <c r="I105" s="257"/>
      <c r="J105" s="273"/>
      <c r="K105" s="281"/>
      <c r="L105" s="288"/>
      <c r="M105" s="257"/>
      <c r="N105" s="273"/>
      <c r="O105" s="281"/>
      <c r="P105" s="288"/>
      <c r="Q105" s="257"/>
      <c r="R105" s="273"/>
      <c r="S105" s="281"/>
    </row>
    <row r="106" spans="2:19" ht="27.75" customHeight="1" outlineLevel="1" x14ac:dyDescent="0.35">
      <c r="B106" s="737"/>
      <c r="C106" s="737"/>
      <c r="D106" s="290" t="s">
        <v>445</v>
      </c>
      <c r="E106" s="237" t="s">
        <v>446</v>
      </c>
      <c r="F106" s="237" t="s">
        <v>449</v>
      </c>
      <c r="G106" s="260" t="s">
        <v>450</v>
      </c>
      <c r="H106" s="290" t="s">
        <v>445</v>
      </c>
      <c r="I106" s="237" t="s">
        <v>446</v>
      </c>
      <c r="J106" s="237" t="s">
        <v>449</v>
      </c>
      <c r="K106" s="260" t="s">
        <v>450</v>
      </c>
      <c r="L106" s="290" t="s">
        <v>445</v>
      </c>
      <c r="M106" s="237" t="s">
        <v>446</v>
      </c>
      <c r="N106" s="237" t="s">
        <v>449</v>
      </c>
      <c r="O106" s="260" t="s">
        <v>450</v>
      </c>
      <c r="P106" s="290" t="s">
        <v>445</v>
      </c>
      <c r="Q106" s="237" t="s">
        <v>446</v>
      </c>
      <c r="R106" s="237" t="s">
        <v>449</v>
      </c>
      <c r="S106" s="260" t="s">
        <v>450</v>
      </c>
    </row>
    <row r="107" spans="2:19" ht="27.75" customHeight="1" outlineLevel="1" x14ac:dyDescent="0.35">
      <c r="B107" s="737"/>
      <c r="C107" s="737"/>
      <c r="D107" s="286"/>
      <c r="E107" s="255"/>
      <c r="F107" s="271"/>
      <c r="G107" s="280"/>
      <c r="H107" s="288"/>
      <c r="I107" s="257"/>
      <c r="J107" s="273"/>
      <c r="K107" s="281"/>
      <c r="L107" s="288"/>
      <c r="M107" s="257"/>
      <c r="N107" s="273"/>
      <c r="O107" s="281"/>
      <c r="P107" s="288"/>
      <c r="Q107" s="257"/>
      <c r="R107" s="273"/>
      <c r="S107" s="281"/>
    </row>
    <row r="108" spans="2:19" ht="27.75" customHeight="1" outlineLevel="1" x14ac:dyDescent="0.35">
      <c r="B108" s="737"/>
      <c r="C108" s="737"/>
      <c r="D108" s="290" t="s">
        <v>445</v>
      </c>
      <c r="E108" s="237" t="s">
        <v>446</v>
      </c>
      <c r="F108" s="237" t="s">
        <v>449</v>
      </c>
      <c r="G108" s="260" t="s">
        <v>450</v>
      </c>
      <c r="H108" s="290" t="s">
        <v>445</v>
      </c>
      <c r="I108" s="237" t="s">
        <v>446</v>
      </c>
      <c r="J108" s="237" t="s">
        <v>449</v>
      </c>
      <c r="K108" s="260" t="s">
        <v>450</v>
      </c>
      <c r="L108" s="290" t="s">
        <v>445</v>
      </c>
      <c r="M108" s="237" t="s">
        <v>446</v>
      </c>
      <c r="N108" s="237" t="s">
        <v>449</v>
      </c>
      <c r="O108" s="260" t="s">
        <v>450</v>
      </c>
      <c r="P108" s="290" t="s">
        <v>445</v>
      </c>
      <c r="Q108" s="237" t="s">
        <v>446</v>
      </c>
      <c r="R108" s="237" t="s">
        <v>449</v>
      </c>
      <c r="S108" s="260" t="s">
        <v>450</v>
      </c>
    </row>
    <row r="109" spans="2:19" ht="27.75" customHeight="1" outlineLevel="1" x14ac:dyDescent="0.35">
      <c r="B109" s="737"/>
      <c r="C109" s="737"/>
      <c r="D109" s="286"/>
      <c r="E109" s="255"/>
      <c r="F109" s="271"/>
      <c r="G109" s="280"/>
      <c r="H109" s="288"/>
      <c r="I109" s="257"/>
      <c r="J109" s="273"/>
      <c r="K109" s="281"/>
      <c r="L109" s="288"/>
      <c r="M109" s="257"/>
      <c r="N109" s="273"/>
      <c r="O109" s="281"/>
      <c r="P109" s="288"/>
      <c r="Q109" s="257"/>
      <c r="R109" s="273"/>
      <c r="S109" s="281"/>
    </row>
    <row r="110" spans="2:19" ht="27.75" customHeight="1" outlineLevel="1" x14ac:dyDescent="0.35">
      <c r="B110" s="737"/>
      <c r="C110" s="737"/>
      <c r="D110" s="290" t="s">
        <v>445</v>
      </c>
      <c r="E110" s="237" t="s">
        <v>446</v>
      </c>
      <c r="F110" s="237" t="s">
        <v>449</v>
      </c>
      <c r="G110" s="260" t="s">
        <v>450</v>
      </c>
      <c r="H110" s="290" t="s">
        <v>445</v>
      </c>
      <c r="I110" s="237" t="s">
        <v>446</v>
      </c>
      <c r="J110" s="237" t="s">
        <v>449</v>
      </c>
      <c r="K110" s="260" t="s">
        <v>450</v>
      </c>
      <c r="L110" s="290" t="s">
        <v>445</v>
      </c>
      <c r="M110" s="237" t="s">
        <v>446</v>
      </c>
      <c r="N110" s="237" t="s">
        <v>449</v>
      </c>
      <c r="O110" s="260" t="s">
        <v>450</v>
      </c>
      <c r="P110" s="290" t="s">
        <v>445</v>
      </c>
      <c r="Q110" s="237" t="s">
        <v>446</v>
      </c>
      <c r="R110" s="237" t="s">
        <v>449</v>
      </c>
      <c r="S110" s="260" t="s">
        <v>450</v>
      </c>
    </row>
    <row r="111" spans="2:19" ht="27.75" customHeight="1" outlineLevel="1" x14ac:dyDescent="0.35">
      <c r="B111" s="738"/>
      <c r="C111" s="738"/>
      <c r="D111" s="286"/>
      <c r="E111" s="255"/>
      <c r="F111" s="271"/>
      <c r="G111" s="280"/>
      <c r="H111" s="288"/>
      <c r="I111" s="257"/>
      <c r="J111" s="273"/>
      <c r="K111" s="281"/>
      <c r="L111" s="288"/>
      <c r="M111" s="257"/>
      <c r="N111" s="273"/>
      <c r="O111" s="281"/>
      <c r="P111" s="288"/>
      <c r="Q111" s="257"/>
      <c r="R111" s="273"/>
      <c r="S111" s="281"/>
    </row>
    <row r="112" spans="2:19" ht="26.25" customHeight="1" x14ac:dyDescent="0.35">
      <c r="B112" s="739" t="s">
        <v>451</v>
      </c>
      <c r="C112" s="742" t="s">
        <v>452</v>
      </c>
      <c r="D112" s="291" t="s">
        <v>453</v>
      </c>
      <c r="E112" s="291" t="s">
        <v>454</v>
      </c>
      <c r="F112" s="291" t="s">
        <v>363</v>
      </c>
      <c r="G112" s="292" t="s">
        <v>455</v>
      </c>
      <c r="H112" s="293" t="s">
        <v>453</v>
      </c>
      <c r="I112" s="291" t="s">
        <v>454</v>
      </c>
      <c r="J112" s="291" t="s">
        <v>363</v>
      </c>
      <c r="K112" s="292" t="s">
        <v>455</v>
      </c>
      <c r="L112" s="291" t="s">
        <v>453</v>
      </c>
      <c r="M112" s="291" t="s">
        <v>454</v>
      </c>
      <c r="N112" s="291" t="s">
        <v>363</v>
      </c>
      <c r="O112" s="292" t="s">
        <v>455</v>
      </c>
      <c r="P112" s="291" t="s">
        <v>453</v>
      </c>
      <c r="Q112" s="291" t="s">
        <v>454</v>
      </c>
      <c r="R112" s="291" t="s">
        <v>363</v>
      </c>
      <c r="S112" s="292" t="s">
        <v>455</v>
      </c>
    </row>
    <row r="113" spans="2:19" ht="32.25" customHeight="1" x14ac:dyDescent="0.35">
      <c r="B113" s="740"/>
      <c r="C113" s="743"/>
      <c r="D113" s="254"/>
      <c r="E113" s="254"/>
      <c r="F113" s="254"/>
      <c r="G113" s="254"/>
      <c r="H113" s="276"/>
      <c r="I113" s="256"/>
      <c r="J113" s="256"/>
      <c r="K113" s="277"/>
      <c r="L113" s="256"/>
      <c r="M113" s="256"/>
      <c r="N113" s="256"/>
      <c r="O113" s="277"/>
      <c r="P113" s="256"/>
      <c r="Q113" s="256"/>
      <c r="R113" s="256"/>
      <c r="S113" s="277"/>
    </row>
    <row r="114" spans="2:19" ht="32.25" customHeight="1" x14ac:dyDescent="0.35">
      <c r="B114" s="740"/>
      <c r="C114" s="739" t="s">
        <v>456</v>
      </c>
      <c r="D114" s="237" t="s">
        <v>457</v>
      </c>
      <c r="E114" s="713" t="s">
        <v>458</v>
      </c>
      <c r="F114" s="714"/>
      <c r="G114" s="238" t="s">
        <v>459</v>
      </c>
      <c r="H114" s="237" t="s">
        <v>457</v>
      </c>
      <c r="I114" s="713" t="s">
        <v>458</v>
      </c>
      <c r="J114" s="714"/>
      <c r="K114" s="238" t="s">
        <v>459</v>
      </c>
      <c r="L114" s="237" t="s">
        <v>457</v>
      </c>
      <c r="M114" s="713" t="s">
        <v>458</v>
      </c>
      <c r="N114" s="714"/>
      <c r="O114" s="238" t="s">
        <v>459</v>
      </c>
      <c r="P114" s="237" t="s">
        <v>457</v>
      </c>
      <c r="Q114" s="237" t="s">
        <v>458</v>
      </c>
      <c r="R114" s="713" t="s">
        <v>458</v>
      </c>
      <c r="S114" s="714"/>
    </row>
    <row r="115" spans="2:19" ht="23.25" customHeight="1" x14ac:dyDescent="0.35">
      <c r="B115" s="740"/>
      <c r="C115" s="740"/>
      <c r="D115" s="294"/>
      <c r="E115" s="715"/>
      <c r="F115" s="716"/>
      <c r="G115" s="241"/>
      <c r="H115" s="295"/>
      <c r="I115" s="717"/>
      <c r="J115" s="718"/>
      <c r="K115" s="266"/>
      <c r="L115" s="295"/>
      <c r="M115" s="717"/>
      <c r="N115" s="718"/>
      <c r="O115" s="244"/>
      <c r="P115" s="295"/>
      <c r="Q115" s="242"/>
      <c r="R115" s="717"/>
      <c r="S115" s="718"/>
    </row>
    <row r="116" spans="2:19" ht="23.25" customHeight="1" outlineLevel="1" x14ac:dyDescent="0.35">
      <c r="B116" s="740"/>
      <c r="C116" s="740"/>
      <c r="D116" s="237" t="s">
        <v>457</v>
      </c>
      <c r="E116" s="713" t="s">
        <v>458</v>
      </c>
      <c r="F116" s="714"/>
      <c r="G116" s="238" t="s">
        <v>459</v>
      </c>
      <c r="H116" s="237" t="s">
        <v>457</v>
      </c>
      <c r="I116" s="713" t="s">
        <v>458</v>
      </c>
      <c r="J116" s="714"/>
      <c r="K116" s="238" t="s">
        <v>459</v>
      </c>
      <c r="L116" s="237" t="s">
        <v>457</v>
      </c>
      <c r="M116" s="713" t="s">
        <v>458</v>
      </c>
      <c r="N116" s="714"/>
      <c r="O116" s="238" t="s">
        <v>459</v>
      </c>
      <c r="P116" s="237" t="s">
        <v>457</v>
      </c>
      <c r="Q116" s="237" t="s">
        <v>458</v>
      </c>
      <c r="R116" s="713" t="s">
        <v>458</v>
      </c>
      <c r="S116" s="714"/>
    </row>
    <row r="117" spans="2:19" ht="23.25" customHeight="1" outlineLevel="1" x14ac:dyDescent="0.35">
      <c r="B117" s="740"/>
      <c r="C117" s="740"/>
      <c r="D117" s="294"/>
      <c r="E117" s="715"/>
      <c r="F117" s="716"/>
      <c r="G117" s="241"/>
      <c r="H117" s="295"/>
      <c r="I117" s="717"/>
      <c r="J117" s="718"/>
      <c r="K117" s="244"/>
      <c r="L117" s="295"/>
      <c r="M117" s="717"/>
      <c r="N117" s="718"/>
      <c r="O117" s="244"/>
      <c r="P117" s="295"/>
      <c r="Q117" s="242"/>
      <c r="R117" s="717"/>
      <c r="S117" s="718"/>
    </row>
    <row r="118" spans="2:19" ht="23.25" customHeight="1" outlineLevel="1" x14ac:dyDescent="0.35">
      <c r="B118" s="740"/>
      <c r="C118" s="740"/>
      <c r="D118" s="237" t="s">
        <v>457</v>
      </c>
      <c r="E118" s="713" t="s">
        <v>458</v>
      </c>
      <c r="F118" s="714"/>
      <c r="G118" s="238" t="s">
        <v>459</v>
      </c>
      <c r="H118" s="237" t="s">
        <v>457</v>
      </c>
      <c r="I118" s="713" t="s">
        <v>458</v>
      </c>
      <c r="J118" s="714"/>
      <c r="K118" s="238" t="s">
        <v>459</v>
      </c>
      <c r="L118" s="237" t="s">
        <v>457</v>
      </c>
      <c r="M118" s="713" t="s">
        <v>458</v>
      </c>
      <c r="N118" s="714"/>
      <c r="O118" s="238" t="s">
        <v>459</v>
      </c>
      <c r="P118" s="237" t="s">
        <v>457</v>
      </c>
      <c r="Q118" s="237" t="s">
        <v>458</v>
      </c>
      <c r="R118" s="713" t="s">
        <v>458</v>
      </c>
      <c r="S118" s="714"/>
    </row>
    <row r="119" spans="2:19" ht="23.25" customHeight="1" outlineLevel="1" x14ac:dyDescent="0.35">
      <c r="B119" s="740"/>
      <c r="C119" s="740"/>
      <c r="D119" s="294"/>
      <c r="E119" s="715"/>
      <c r="F119" s="716"/>
      <c r="G119" s="241"/>
      <c r="H119" s="295"/>
      <c r="I119" s="717"/>
      <c r="J119" s="718"/>
      <c r="K119" s="244"/>
      <c r="L119" s="295"/>
      <c r="M119" s="717"/>
      <c r="N119" s="718"/>
      <c r="O119" s="244"/>
      <c r="P119" s="295"/>
      <c r="Q119" s="242"/>
      <c r="R119" s="717"/>
      <c r="S119" s="718"/>
    </row>
    <row r="120" spans="2:19" ht="23.25" customHeight="1" outlineLevel="1" x14ac:dyDescent="0.35">
      <c r="B120" s="740"/>
      <c r="C120" s="740"/>
      <c r="D120" s="237" t="s">
        <v>457</v>
      </c>
      <c r="E120" s="713" t="s">
        <v>458</v>
      </c>
      <c r="F120" s="714"/>
      <c r="G120" s="238" t="s">
        <v>459</v>
      </c>
      <c r="H120" s="237" t="s">
        <v>457</v>
      </c>
      <c r="I120" s="713" t="s">
        <v>458</v>
      </c>
      <c r="J120" s="714"/>
      <c r="K120" s="238" t="s">
        <v>459</v>
      </c>
      <c r="L120" s="237" t="s">
        <v>457</v>
      </c>
      <c r="M120" s="713" t="s">
        <v>458</v>
      </c>
      <c r="N120" s="714"/>
      <c r="O120" s="238" t="s">
        <v>459</v>
      </c>
      <c r="P120" s="237" t="s">
        <v>457</v>
      </c>
      <c r="Q120" s="237" t="s">
        <v>458</v>
      </c>
      <c r="R120" s="713" t="s">
        <v>458</v>
      </c>
      <c r="S120" s="714"/>
    </row>
    <row r="121" spans="2:19" ht="23.25" customHeight="1" outlineLevel="1" x14ac:dyDescent="0.35">
      <c r="B121" s="741"/>
      <c r="C121" s="741"/>
      <c r="D121" s="294"/>
      <c r="E121" s="715"/>
      <c r="F121" s="716"/>
      <c r="G121" s="241"/>
      <c r="H121" s="295"/>
      <c r="I121" s="717"/>
      <c r="J121" s="718"/>
      <c r="K121" s="244"/>
      <c r="L121" s="295"/>
      <c r="M121" s="717"/>
      <c r="N121" s="718"/>
      <c r="O121" s="244"/>
      <c r="P121" s="295"/>
      <c r="Q121" s="242"/>
      <c r="R121" s="717"/>
      <c r="S121" s="718"/>
    </row>
    <row r="122" spans="2:19" ht="15" thickBot="1" x14ac:dyDescent="0.4">
      <c r="B122" s="226"/>
      <c r="C122" s="226"/>
    </row>
    <row r="123" spans="2:19" ht="15" thickBot="1" x14ac:dyDescent="0.4">
      <c r="B123" s="226"/>
      <c r="C123" s="226"/>
      <c r="D123" s="728" t="s">
        <v>365</v>
      </c>
      <c r="E123" s="729"/>
      <c r="F123" s="729"/>
      <c r="G123" s="730"/>
      <c r="H123" s="728" t="s">
        <v>366</v>
      </c>
      <c r="I123" s="729"/>
      <c r="J123" s="729"/>
      <c r="K123" s="730"/>
      <c r="L123" s="729" t="s">
        <v>367</v>
      </c>
      <c r="M123" s="729"/>
      <c r="N123" s="729"/>
      <c r="O123" s="729"/>
      <c r="P123" s="728" t="s">
        <v>368</v>
      </c>
      <c r="Q123" s="729"/>
      <c r="R123" s="729"/>
      <c r="S123" s="730"/>
    </row>
    <row r="124" spans="2:19" x14ac:dyDescent="0.35">
      <c r="B124" s="731" t="s">
        <v>460</v>
      </c>
      <c r="C124" s="731" t="s">
        <v>461</v>
      </c>
      <c r="D124" s="733" t="s">
        <v>462</v>
      </c>
      <c r="E124" s="734"/>
      <c r="F124" s="734"/>
      <c r="G124" s="735"/>
      <c r="H124" s="733" t="s">
        <v>462</v>
      </c>
      <c r="I124" s="734"/>
      <c r="J124" s="734"/>
      <c r="K124" s="735"/>
      <c r="L124" s="733" t="s">
        <v>462</v>
      </c>
      <c r="M124" s="734"/>
      <c r="N124" s="734"/>
      <c r="O124" s="735"/>
      <c r="P124" s="733" t="s">
        <v>462</v>
      </c>
      <c r="Q124" s="734"/>
      <c r="R124" s="734"/>
      <c r="S124" s="735"/>
    </row>
    <row r="125" spans="2:19" ht="45" customHeight="1" x14ac:dyDescent="0.35">
      <c r="B125" s="732"/>
      <c r="C125" s="732"/>
      <c r="D125" s="719"/>
      <c r="E125" s="720"/>
      <c r="F125" s="720"/>
      <c r="G125" s="721"/>
      <c r="H125" s="722"/>
      <c r="I125" s="723"/>
      <c r="J125" s="723"/>
      <c r="K125" s="724"/>
      <c r="L125" s="722"/>
      <c r="M125" s="723"/>
      <c r="N125" s="723"/>
      <c r="O125" s="724"/>
      <c r="P125" s="722"/>
      <c r="Q125" s="723"/>
      <c r="R125" s="723"/>
      <c r="S125" s="724"/>
    </row>
    <row r="126" spans="2:19" ht="32.25" customHeight="1" x14ac:dyDescent="0.35">
      <c r="B126" s="725" t="s">
        <v>463</v>
      </c>
      <c r="C126" s="725" t="s">
        <v>464</v>
      </c>
      <c r="D126" s="291" t="s">
        <v>465</v>
      </c>
      <c r="E126" s="259" t="s">
        <v>363</v>
      </c>
      <c r="F126" s="237" t="s">
        <v>389</v>
      </c>
      <c r="G126" s="238" t="s">
        <v>408</v>
      </c>
      <c r="H126" s="291" t="s">
        <v>465</v>
      </c>
      <c r="I126" s="259" t="s">
        <v>363</v>
      </c>
      <c r="J126" s="237" t="s">
        <v>389</v>
      </c>
      <c r="K126" s="238" t="s">
        <v>408</v>
      </c>
      <c r="L126" s="291" t="s">
        <v>465</v>
      </c>
      <c r="M126" s="259" t="s">
        <v>363</v>
      </c>
      <c r="N126" s="237" t="s">
        <v>389</v>
      </c>
      <c r="O126" s="238" t="s">
        <v>408</v>
      </c>
      <c r="P126" s="291" t="s">
        <v>465</v>
      </c>
      <c r="Q126" s="259" t="s">
        <v>363</v>
      </c>
      <c r="R126" s="237" t="s">
        <v>389</v>
      </c>
      <c r="S126" s="238" t="s">
        <v>408</v>
      </c>
    </row>
    <row r="127" spans="2:19" ht="23.25" customHeight="1" x14ac:dyDescent="0.35">
      <c r="B127" s="726"/>
      <c r="C127" s="727"/>
      <c r="D127" s="254">
        <v>0</v>
      </c>
      <c r="E127" s="296" t="s">
        <v>364</v>
      </c>
      <c r="F127" s="240" t="s">
        <v>398</v>
      </c>
      <c r="G127" s="275" t="s">
        <v>466</v>
      </c>
      <c r="H127" s="256">
        <v>1</v>
      </c>
      <c r="I127" s="297" t="s">
        <v>364</v>
      </c>
      <c r="J127" s="256" t="s">
        <v>398</v>
      </c>
      <c r="K127" s="298" t="s">
        <v>466</v>
      </c>
      <c r="L127" s="256">
        <v>0</v>
      </c>
      <c r="M127" s="297" t="s">
        <v>364</v>
      </c>
      <c r="N127" s="256" t="s">
        <v>398</v>
      </c>
      <c r="O127" s="298" t="s">
        <v>466</v>
      </c>
      <c r="P127" s="256"/>
      <c r="Q127" s="297"/>
      <c r="R127" s="256"/>
      <c r="S127" s="298"/>
    </row>
    <row r="128" spans="2:19" ht="29.25" customHeight="1" x14ac:dyDescent="0.35">
      <c r="B128" s="726"/>
      <c r="C128" s="725" t="s">
        <v>467</v>
      </c>
      <c r="D128" s="237" t="s">
        <v>468</v>
      </c>
      <c r="E128" s="713" t="s">
        <v>469</v>
      </c>
      <c r="F128" s="714"/>
      <c r="G128" s="238" t="s">
        <v>470</v>
      </c>
      <c r="H128" s="237" t="s">
        <v>468</v>
      </c>
      <c r="I128" s="713" t="s">
        <v>469</v>
      </c>
      <c r="J128" s="714"/>
      <c r="K128" s="238" t="s">
        <v>470</v>
      </c>
      <c r="L128" s="237" t="s">
        <v>468</v>
      </c>
      <c r="M128" s="713" t="s">
        <v>469</v>
      </c>
      <c r="N128" s="714"/>
      <c r="O128" s="238" t="s">
        <v>470</v>
      </c>
      <c r="P128" s="237" t="s">
        <v>468</v>
      </c>
      <c r="Q128" s="713" t="s">
        <v>469</v>
      </c>
      <c r="R128" s="714"/>
      <c r="S128" s="238" t="s">
        <v>470</v>
      </c>
    </row>
    <row r="129" spans="2:19" ht="39" customHeight="1" x14ac:dyDescent="0.35">
      <c r="B129" s="727"/>
      <c r="C129" s="727"/>
      <c r="D129" s="294"/>
      <c r="E129" s="715"/>
      <c r="F129" s="716"/>
      <c r="G129" s="241"/>
      <c r="H129" s="295"/>
      <c r="I129" s="717"/>
      <c r="J129" s="718"/>
      <c r="K129" s="244"/>
      <c r="L129" s="295"/>
      <c r="M129" s="717"/>
      <c r="N129" s="718"/>
      <c r="O129" s="244"/>
      <c r="P129" s="295"/>
      <c r="Q129" s="717"/>
      <c r="R129" s="718"/>
      <c r="S129" s="244"/>
    </row>
    <row r="133" spans="2:19" hidden="1" x14ac:dyDescent="0.35"/>
    <row r="134" spans="2:19" hidden="1" x14ac:dyDescent="0.35"/>
    <row r="135" spans="2:19" hidden="1" x14ac:dyDescent="0.35">
      <c r="D135" s="201" t="s">
        <v>471</v>
      </c>
    </row>
    <row r="136" spans="2:19" hidden="1" x14ac:dyDescent="0.35">
      <c r="D136" s="201" t="s">
        <v>472</v>
      </c>
      <c r="E136" s="201" t="s">
        <v>473</v>
      </c>
      <c r="F136" s="201" t="s">
        <v>474</v>
      </c>
      <c r="H136" s="201" t="s">
        <v>475</v>
      </c>
      <c r="I136" s="201" t="s">
        <v>476</v>
      </c>
    </row>
    <row r="137" spans="2:19" hidden="1" x14ac:dyDescent="0.35">
      <c r="D137" s="201" t="s">
        <v>477</v>
      </c>
      <c r="E137" s="201" t="s">
        <v>478</v>
      </c>
      <c r="F137" s="201" t="s">
        <v>435</v>
      </c>
      <c r="H137" s="201" t="s">
        <v>479</v>
      </c>
      <c r="I137" s="201" t="s">
        <v>480</v>
      </c>
    </row>
    <row r="138" spans="2:19" hidden="1" x14ac:dyDescent="0.35">
      <c r="D138" s="201" t="s">
        <v>382</v>
      </c>
      <c r="E138" s="201" t="s">
        <v>481</v>
      </c>
      <c r="F138" s="201" t="s">
        <v>482</v>
      </c>
      <c r="H138" s="201" t="s">
        <v>483</v>
      </c>
      <c r="I138" s="201" t="s">
        <v>484</v>
      </c>
    </row>
    <row r="139" spans="2:19" hidden="1" x14ac:dyDescent="0.35">
      <c r="D139" s="201" t="s">
        <v>485</v>
      </c>
      <c r="F139" s="201" t="s">
        <v>486</v>
      </c>
      <c r="G139" s="201" t="s">
        <v>487</v>
      </c>
      <c r="H139" s="201" t="s">
        <v>488</v>
      </c>
      <c r="I139" s="201" t="s">
        <v>489</v>
      </c>
      <c r="K139" s="201" t="s">
        <v>490</v>
      </c>
    </row>
    <row r="140" spans="2:19" hidden="1" x14ac:dyDescent="0.35">
      <c r="D140" s="201" t="s">
        <v>491</v>
      </c>
      <c r="F140" s="201" t="s">
        <v>492</v>
      </c>
      <c r="G140" s="201" t="s">
        <v>493</v>
      </c>
      <c r="H140" s="201" t="s">
        <v>494</v>
      </c>
      <c r="I140" s="201" t="s">
        <v>495</v>
      </c>
      <c r="K140" s="201" t="s">
        <v>496</v>
      </c>
      <c r="L140" s="201" t="s">
        <v>497</v>
      </c>
    </row>
    <row r="141" spans="2:19" hidden="1" x14ac:dyDescent="0.35">
      <c r="D141" s="201" t="s">
        <v>498</v>
      </c>
      <c r="E141" s="299" t="s">
        <v>499</v>
      </c>
      <c r="G141" s="201" t="s">
        <v>500</v>
      </c>
      <c r="H141" s="201" t="s">
        <v>501</v>
      </c>
      <c r="K141" s="201" t="s">
        <v>364</v>
      </c>
      <c r="L141" s="201" t="s">
        <v>502</v>
      </c>
    </row>
    <row r="142" spans="2:19" hidden="1" x14ac:dyDescent="0.35">
      <c r="D142" s="201" t="s">
        <v>503</v>
      </c>
      <c r="E142" s="300" t="s">
        <v>504</v>
      </c>
      <c r="K142" s="201" t="s">
        <v>505</v>
      </c>
      <c r="L142" s="201" t="s">
        <v>506</v>
      </c>
    </row>
    <row r="143" spans="2:19" hidden="1" x14ac:dyDescent="0.35">
      <c r="E143" s="301" t="s">
        <v>507</v>
      </c>
      <c r="H143" s="201" t="s">
        <v>508</v>
      </c>
      <c r="K143" s="201" t="s">
        <v>509</v>
      </c>
      <c r="L143" s="201" t="s">
        <v>510</v>
      </c>
    </row>
    <row r="144" spans="2:19" hidden="1" x14ac:dyDescent="0.35">
      <c r="H144" s="201" t="s">
        <v>511</v>
      </c>
      <c r="K144" s="201" t="s">
        <v>512</v>
      </c>
      <c r="L144" s="201" t="s">
        <v>513</v>
      </c>
    </row>
    <row r="145" spans="2:12" hidden="1" x14ac:dyDescent="0.35">
      <c r="H145" s="201" t="s">
        <v>514</v>
      </c>
      <c r="K145" s="201" t="s">
        <v>515</v>
      </c>
      <c r="L145" s="201" t="s">
        <v>516</v>
      </c>
    </row>
    <row r="146" spans="2:12" hidden="1" x14ac:dyDescent="0.35">
      <c r="B146" s="201" t="s">
        <v>517</v>
      </c>
      <c r="C146" s="201" t="s">
        <v>518</v>
      </c>
      <c r="D146" s="201" t="s">
        <v>517</v>
      </c>
      <c r="G146" s="201" t="s">
        <v>519</v>
      </c>
      <c r="H146" s="201" t="s">
        <v>520</v>
      </c>
      <c r="J146" s="201" t="s">
        <v>290</v>
      </c>
      <c r="K146" s="201" t="s">
        <v>521</v>
      </c>
      <c r="L146" s="201" t="s">
        <v>522</v>
      </c>
    </row>
    <row r="147" spans="2:12" hidden="1" x14ac:dyDescent="0.35">
      <c r="B147" s="201">
        <v>1</v>
      </c>
      <c r="C147" s="201" t="s">
        <v>523</v>
      </c>
      <c r="D147" s="201" t="s">
        <v>524</v>
      </c>
      <c r="E147" s="201" t="s">
        <v>408</v>
      </c>
      <c r="F147" s="201" t="s">
        <v>11</v>
      </c>
      <c r="G147" s="201" t="s">
        <v>525</v>
      </c>
      <c r="H147" s="201" t="s">
        <v>526</v>
      </c>
      <c r="J147" s="201" t="s">
        <v>364</v>
      </c>
      <c r="K147" s="201" t="s">
        <v>527</v>
      </c>
    </row>
    <row r="148" spans="2:12" hidden="1" x14ac:dyDescent="0.35">
      <c r="B148" s="201">
        <v>2</v>
      </c>
      <c r="C148" s="201" t="s">
        <v>528</v>
      </c>
      <c r="D148" s="201" t="s">
        <v>409</v>
      </c>
      <c r="E148" s="201" t="s">
        <v>389</v>
      </c>
      <c r="F148" s="201" t="s">
        <v>18</v>
      </c>
      <c r="G148" s="201" t="s">
        <v>529</v>
      </c>
      <c r="J148" s="201" t="s">
        <v>530</v>
      </c>
      <c r="K148" s="201" t="s">
        <v>531</v>
      </c>
    </row>
    <row r="149" spans="2:12" hidden="1" x14ac:dyDescent="0.35">
      <c r="B149" s="201">
        <v>3</v>
      </c>
      <c r="C149" s="201" t="s">
        <v>532</v>
      </c>
      <c r="D149" s="201" t="s">
        <v>533</v>
      </c>
      <c r="E149" s="201" t="s">
        <v>363</v>
      </c>
      <c r="G149" s="201" t="s">
        <v>534</v>
      </c>
      <c r="J149" s="201" t="s">
        <v>535</v>
      </c>
      <c r="K149" s="201" t="s">
        <v>536</v>
      </c>
    </row>
    <row r="150" spans="2:12" hidden="1" x14ac:dyDescent="0.35">
      <c r="B150" s="201">
        <v>4</v>
      </c>
      <c r="C150" s="201" t="s">
        <v>526</v>
      </c>
      <c r="H150" s="201" t="s">
        <v>537</v>
      </c>
      <c r="I150" s="201" t="s">
        <v>538</v>
      </c>
      <c r="J150" s="201" t="s">
        <v>539</v>
      </c>
      <c r="K150" s="201" t="s">
        <v>540</v>
      </c>
    </row>
    <row r="151" spans="2:12" hidden="1" x14ac:dyDescent="0.35">
      <c r="D151" s="201" t="s">
        <v>534</v>
      </c>
      <c r="H151" s="201" t="s">
        <v>541</v>
      </c>
      <c r="I151" s="201" t="s">
        <v>542</v>
      </c>
      <c r="J151" s="201" t="s">
        <v>543</v>
      </c>
      <c r="K151" s="201" t="s">
        <v>544</v>
      </c>
    </row>
    <row r="152" spans="2:12" hidden="1" x14ac:dyDescent="0.35">
      <c r="D152" s="201" t="s">
        <v>545</v>
      </c>
      <c r="H152" s="201" t="s">
        <v>546</v>
      </c>
      <c r="I152" s="201" t="s">
        <v>547</v>
      </c>
      <c r="J152" s="201" t="s">
        <v>548</v>
      </c>
      <c r="K152" s="201" t="s">
        <v>549</v>
      </c>
    </row>
    <row r="153" spans="2:12" hidden="1" x14ac:dyDescent="0.35">
      <c r="D153" s="201" t="s">
        <v>398</v>
      </c>
      <c r="H153" s="201" t="s">
        <v>550</v>
      </c>
      <c r="J153" s="201" t="s">
        <v>551</v>
      </c>
      <c r="K153" s="201" t="s">
        <v>552</v>
      </c>
    </row>
    <row r="154" spans="2:12" hidden="1" x14ac:dyDescent="0.35">
      <c r="H154" s="201" t="s">
        <v>553</v>
      </c>
      <c r="J154" s="201" t="s">
        <v>554</v>
      </c>
    </row>
    <row r="155" spans="2:12" ht="58" hidden="1" x14ac:dyDescent="0.35">
      <c r="D155" s="302" t="s">
        <v>555</v>
      </c>
      <c r="E155" s="201" t="s">
        <v>556</v>
      </c>
      <c r="F155" s="201" t="s">
        <v>557</v>
      </c>
      <c r="G155" s="201" t="s">
        <v>558</v>
      </c>
      <c r="H155" s="201" t="s">
        <v>559</v>
      </c>
      <c r="I155" s="201" t="s">
        <v>560</v>
      </c>
      <c r="J155" s="201" t="s">
        <v>561</v>
      </c>
      <c r="K155" s="201" t="s">
        <v>562</v>
      </c>
    </row>
    <row r="156" spans="2:12" ht="72.5" hidden="1" x14ac:dyDescent="0.35">
      <c r="B156" s="201" t="s">
        <v>563</v>
      </c>
      <c r="C156" s="201" t="s">
        <v>564</v>
      </c>
      <c r="D156" s="302" t="s">
        <v>565</v>
      </c>
      <c r="E156" s="201" t="s">
        <v>566</v>
      </c>
      <c r="F156" s="201" t="s">
        <v>412</v>
      </c>
      <c r="G156" s="201" t="s">
        <v>567</v>
      </c>
      <c r="H156" s="201" t="s">
        <v>568</v>
      </c>
      <c r="I156" s="201" t="s">
        <v>569</v>
      </c>
      <c r="J156" s="201" t="s">
        <v>570</v>
      </c>
      <c r="K156" s="201" t="s">
        <v>384</v>
      </c>
    </row>
    <row r="157" spans="2:12" ht="43.5" hidden="1" x14ac:dyDescent="0.35">
      <c r="B157" s="201" t="s">
        <v>362</v>
      </c>
      <c r="C157" s="201" t="s">
        <v>571</v>
      </c>
      <c r="D157" s="302" t="s">
        <v>572</v>
      </c>
      <c r="E157" s="201" t="s">
        <v>573</v>
      </c>
      <c r="F157" s="201" t="s">
        <v>411</v>
      </c>
      <c r="G157" s="201" t="s">
        <v>574</v>
      </c>
      <c r="H157" s="201" t="s">
        <v>575</v>
      </c>
      <c r="I157" s="201" t="s">
        <v>576</v>
      </c>
      <c r="J157" s="201" t="s">
        <v>577</v>
      </c>
      <c r="K157" s="201" t="s">
        <v>578</v>
      </c>
    </row>
    <row r="158" spans="2:12" hidden="1" x14ac:dyDescent="0.35">
      <c r="B158" s="201" t="s">
        <v>579</v>
      </c>
      <c r="C158" s="201" t="s">
        <v>324</v>
      </c>
      <c r="F158" s="201" t="s">
        <v>580</v>
      </c>
      <c r="G158" s="201" t="s">
        <v>581</v>
      </c>
      <c r="H158" s="201" t="s">
        <v>582</v>
      </c>
      <c r="I158" s="201" t="s">
        <v>583</v>
      </c>
      <c r="J158" s="201" t="s">
        <v>584</v>
      </c>
      <c r="K158" s="201" t="s">
        <v>585</v>
      </c>
    </row>
    <row r="159" spans="2:12" hidden="1" x14ac:dyDescent="0.35">
      <c r="B159" s="201" t="s">
        <v>586</v>
      </c>
      <c r="G159" s="201" t="s">
        <v>587</v>
      </c>
      <c r="H159" s="201" t="s">
        <v>588</v>
      </c>
      <c r="I159" s="201" t="s">
        <v>589</v>
      </c>
      <c r="J159" s="201" t="s">
        <v>590</v>
      </c>
      <c r="K159" s="201" t="s">
        <v>383</v>
      </c>
    </row>
    <row r="160" spans="2:12" hidden="1" x14ac:dyDescent="0.35">
      <c r="C160" s="201" t="s">
        <v>591</v>
      </c>
      <c r="J160" s="201" t="s">
        <v>592</v>
      </c>
    </row>
    <row r="161" spans="2:10" hidden="1" x14ac:dyDescent="0.35">
      <c r="C161" s="201" t="s">
        <v>593</v>
      </c>
      <c r="I161" s="201" t="s">
        <v>594</v>
      </c>
      <c r="J161" s="201" t="s">
        <v>595</v>
      </c>
    </row>
    <row r="162" spans="2:10" hidden="1" x14ac:dyDescent="0.35">
      <c r="B162" s="303" t="s">
        <v>596</v>
      </c>
      <c r="C162" s="201" t="s">
        <v>597</v>
      </c>
      <c r="I162" s="201" t="s">
        <v>598</v>
      </c>
      <c r="J162" s="201" t="s">
        <v>599</v>
      </c>
    </row>
    <row r="163" spans="2:10" hidden="1" x14ac:dyDescent="0.35">
      <c r="B163" s="303" t="s">
        <v>29</v>
      </c>
      <c r="C163" s="201" t="s">
        <v>600</v>
      </c>
      <c r="D163" s="201" t="s">
        <v>601</v>
      </c>
      <c r="E163" s="201" t="s">
        <v>602</v>
      </c>
      <c r="I163" s="201" t="s">
        <v>603</v>
      </c>
      <c r="J163" s="201" t="s">
        <v>290</v>
      </c>
    </row>
    <row r="164" spans="2:10" hidden="1" x14ac:dyDescent="0.35">
      <c r="B164" s="303" t="s">
        <v>16</v>
      </c>
      <c r="D164" s="201" t="s">
        <v>397</v>
      </c>
      <c r="E164" s="201" t="s">
        <v>604</v>
      </c>
      <c r="H164" s="201" t="s">
        <v>479</v>
      </c>
      <c r="I164" s="201" t="s">
        <v>605</v>
      </c>
    </row>
    <row r="165" spans="2:10" hidden="1" x14ac:dyDescent="0.35">
      <c r="B165" s="303" t="s">
        <v>34</v>
      </c>
      <c r="D165" s="201" t="s">
        <v>606</v>
      </c>
      <c r="E165" s="201" t="s">
        <v>607</v>
      </c>
      <c r="H165" s="201" t="s">
        <v>488</v>
      </c>
      <c r="I165" s="201" t="s">
        <v>608</v>
      </c>
      <c r="J165" s="201" t="s">
        <v>609</v>
      </c>
    </row>
    <row r="166" spans="2:10" hidden="1" x14ac:dyDescent="0.35">
      <c r="B166" s="303" t="s">
        <v>610</v>
      </c>
      <c r="C166" s="201" t="s">
        <v>611</v>
      </c>
      <c r="D166" s="201" t="s">
        <v>612</v>
      </c>
      <c r="H166" s="201" t="s">
        <v>494</v>
      </c>
      <c r="I166" s="201" t="s">
        <v>613</v>
      </c>
      <c r="J166" s="201" t="s">
        <v>614</v>
      </c>
    </row>
    <row r="167" spans="2:10" hidden="1" x14ac:dyDescent="0.35">
      <c r="B167" s="303" t="s">
        <v>615</v>
      </c>
      <c r="C167" s="201" t="s">
        <v>616</v>
      </c>
      <c r="H167" s="201" t="s">
        <v>501</v>
      </c>
      <c r="I167" s="201" t="s">
        <v>617</v>
      </c>
    </row>
    <row r="168" spans="2:10" hidden="1" x14ac:dyDescent="0.35">
      <c r="B168" s="303" t="s">
        <v>618</v>
      </c>
      <c r="C168" s="201" t="s">
        <v>619</v>
      </c>
      <c r="E168" s="201" t="s">
        <v>620</v>
      </c>
      <c r="H168" s="201" t="s">
        <v>621</v>
      </c>
      <c r="I168" s="201" t="s">
        <v>622</v>
      </c>
    </row>
    <row r="169" spans="2:10" hidden="1" x14ac:dyDescent="0.35">
      <c r="B169" s="303" t="s">
        <v>623</v>
      </c>
      <c r="C169" s="201" t="s">
        <v>624</v>
      </c>
      <c r="E169" s="201" t="s">
        <v>625</v>
      </c>
      <c r="H169" s="201" t="s">
        <v>626</v>
      </c>
      <c r="I169" s="201" t="s">
        <v>627</v>
      </c>
    </row>
    <row r="170" spans="2:10" hidden="1" x14ac:dyDescent="0.35">
      <c r="B170" s="303" t="s">
        <v>628</v>
      </c>
      <c r="C170" s="201" t="s">
        <v>629</v>
      </c>
      <c r="E170" s="201" t="s">
        <v>630</v>
      </c>
      <c r="H170" s="201" t="s">
        <v>631</v>
      </c>
      <c r="I170" s="201" t="s">
        <v>632</v>
      </c>
    </row>
    <row r="171" spans="2:10" hidden="1" x14ac:dyDescent="0.35">
      <c r="B171" s="303" t="s">
        <v>633</v>
      </c>
      <c r="C171" s="201" t="s">
        <v>634</v>
      </c>
      <c r="E171" s="201" t="s">
        <v>635</v>
      </c>
      <c r="H171" s="201" t="s">
        <v>636</v>
      </c>
      <c r="I171" s="201" t="s">
        <v>637</v>
      </c>
    </row>
    <row r="172" spans="2:10" hidden="1" x14ac:dyDescent="0.35">
      <c r="B172" s="303" t="s">
        <v>638</v>
      </c>
      <c r="C172" s="201" t="s">
        <v>639</v>
      </c>
      <c r="E172" s="201" t="s">
        <v>640</v>
      </c>
      <c r="H172" s="201" t="s">
        <v>641</v>
      </c>
      <c r="I172" s="201" t="s">
        <v>642</v>
      </c>
    </row>
    <row r="173" spans="2:10" hidden="1" x14ac:dyDescent="0.35">
      <c r="B173" s="303" t="s">
        <v>643</v>
      </c>
      <c r="C173" s="201" t="s">
        <v>290</v>
      </c>
      <c r="E173" s="201" t="s">
        <v>644</v>
      </c>
      <c r="H173" s="201" t="s">
        <v>645</v>
      </c>
      <c r="I173" s="201" t="s">
        <v>646</v>
      </c>
    </row>
    <row r="174" spans="2:10" hidden="1" x14ac:dyDescent="0.35">
      <c r="B174" s="303" t="s">
        <v>647</v>
      </c>
      <c r="E174" s="201" t="s">
        <v>648</v>
      </c>
      <c r="H174" s="201" t="s">
        <v>649</v>
      </c>
      <c r="I174" s="201" t="s">
        <v>650</v>
      </c>
    </row>
    <row r="175" spans="2:10" hidden="1" x14ac:dyDescent="0.35">
      <c r="B175" s="303" t="s">
        <v>651</v>
      </c>
      <c r="E175" s="201" t="s">
        <v>652</v>
      </c>
      <c r="H175" s="201" t="s">
        <v>653</v>
      </c>
      <c r="I175" s="201" t="s">
        <v>654</v>
      </c>
    </row>
    <row r="176" spans="2:10" hidden="1" x14ac:dyDescent="0.35">
      <c r="B176" s="303" t="s">
        <v>655</v>
      </c>
      <c r="E176" s="201" t="s">
        <v>656</v>
      </c>
      <c r="H176" s="201" t="s">
        <v>657</v>
      </c>
      <c r="I176" s="201" t="s">
        <v>658</v>
      </c>
    </row>
    <row r="177" spans="2:9" hidden="1" x14ac:dyDescent="0.35">
      <c r="B177" s="303" t="s">
        <v>659</v>
      </c>
      <c r="H177" s="201" t="s">
        <v>660</v>
      </c>
      <c r="I177" s="201" t="s">
        <v>661</v>
      </c>
    </row>
    <row r="178" spans="2:9" hidden="1" x14ac:dyDescent="0.35">
      <c r="B178" s="303" t="s">
        <v>662</v>
      </c>
      <c r="H178" s="201" t="s">
        <v>663</v>
      </c>
    </row>
    <row r="179" spans="2:9" hidden="1" x14ac:dyDescent="0.35">
      <c r="B179" s="303" t="s">
        <v>664</v>
      </c>
      <c r="H179" s="201" t="s">
        <v>466</v>
      </c>
    </row>
    <row r="180" spans="2:9" hidden="1" x14ac:dyDescent="0.35">
      <c r="B180" s="303" t="s">
        <v>665</v>
      </c>
      <c r="H180" s="201" t="s">
        <v>666</v>
      </c>
    </row>
    <row r="181" spans="2:9" hidden="1" x14ac:dyDescent="0.35">
      <c r="B181" s="303" t="s">
        <v>667</v>
      </c>
      <c r="H181" s="201" t="s">
        <v>668</v>
      </c>
    </row>
    <row r="182" spans="2:9" hidden="1" x14ac:dyDescent="0.35">
      <c r="B182" s="303" t="s">
        <v>669</v>
      </c>
      <c r="D182" t="s">
        <v>670</v>
      </c>
      <c r="H182" s="201" t="s">
        <v>671</v>
      </c>
    </row>
    <row r="183" spans="2:9" hidden="1" x14ac:dyDescent="0.35">
      <c r="B183" s="303" t="s">
        <v>672</v>
      </c>
      <c r="D183" t="s">
        <v>673</v>
      </c>
      <c r="H183" s="201" t="s">
        <v>674</v>
      </c>
    </row>
    <row r="184" spans="2:9" hidden="1" x14ac:dyDescent="0.35">
      <c r="B184" s="303" t="s">
        <v>675</v>
      </c>
      <c r="D184" t="s">
        <v>676</v>
      </c>
      <c r="H184" s="201" t="s">
        <v>677</v>
      </c>
    </row>
    <row r="185" spans="2:9" hidden="1" x14ac:dyDescent="0.35">
      <c r="B185" s="303" t="s">
        <v>678</v>
      </c>
      <c r="D185" t="s">
        <v>673</v>
      </c>
      <c r="H185" s="201" t="s">
        <v>679</v>
      </c>
    </row>
    <row r="186" spans="2:9" hidden="1" x14ac:dyDescent="0.35">
      <c r="B186" s="303" t="s">
        <v>680</v>
      </c>
      <c r="D186" t="s">
        <v>681</v>
      </c>
    </row>
    <row r="187" spans="2:9" hidden="1" x14ac:dyDescent="0.35">
      <c r="B187" s="303" t="s">
        <v>682</v>
      </c>
      <c r="D187" t="s">
        <v>673</v>
      </c>
    </row>
    <row r="188" spans="2:9" hidden="1" x14ac:dyDescent="0.35">
      <c r="B188" s="303" t="s">
        <v>683</v>
      </c>
    </row>
    <row r="189" spans="2:9" hidden="1" x14ac:dyDescent="0.35">
      <c r="B189" s="303" t="s">
        <v>684</v>
      </c>
    </row>
    <row r="190" spans="2:9" hidden="1" x14ac:dyDescent="0.35">
      <c r="B190" s="303" t="s">
        <v>685</v>
      </c>
    </row>
    <row r="191" spans="2:9" hidden="1" x14ac:dyDescent="0.35">
      <c r="B191" s="303" t="s">
        <v>686</v>
      </c>
    </row>
    <row r="192" spans="2:9" hidden="1" x14ac:dyDescent="0.35">
      <c r="B192" s="303" t="s">
        <v>687</v>
      </c>
    </row>
    <row r="193" spans="2:2" hidden="1" x14ac:dyDescent="0.35">
      <c r="B193" s="303" t="s">
        <v>688</v>
      </c>
    </row>
    <row r="194" spans="2:2" hidden="1" x14ac:dyDescent="0.35">
      <c r="B194" s="303" t="s">
        <v>689</v>
      </c>
    </row>
    <row r="195" spans="2:2" hidden="1" x14ac:dyDescent="0.35">
      <c r="B195" s="303" t="s">
        <v>690</v>
      </c>
    </row>
    <row r="196" spans="2:2" hidden="1" x14ac:dyDescent="0.35">
      <c r="B196" s="303" t="s">
        <v>691</v>
      </c>
    </row>
    <row r="197" spans="2:2" hidden="1" x14ac:dyDescent="0.35">
      <c r="B197" s="303" t="s">
        <v>51</v>
      </c>
    </row>
    <row r="198" spans="2:2" hidden="1" x14ac:dyDescent="0.35">
      <c r="B198" s="303" t="s">
        <v>57</v>
      </c>
    </row>
    <row r="199" spans="2:2" hidden="1" x14ac:dyDescent="0.35">
      <c r="B199" s="303" t="s">
        <v>59</v>
      </c>
    </row>
    <row r="200" spans="2:2" hidden="1" x14ac:dyDescent="0.35">
      <c r="B200" s="303" t="s">
        <v>61</v>
      </c>
    </row>
    <row r="201" spans="2:2" hidden="1" x14ac:dyDescent="0.35">
      <c r="B201" s="303" t="s">
        <v>23</v>
      </c>
    </row>
    <row r="202" spans="2:2" hidden="1" x14ac:dyDescent="0.35">
      <c r="B202" s="303" t="s">
        <v>63</v>
      </c>
    </row>
    <row r="203" spans="2:2" hidden="1" x14ac:dyDescent="0.35">
      <c r="B203" s="303" t="s">
        <v>65</v>
      </c>
    </row>
    <row r="204" spans="2:2" hidden="1" x14ac:dyDescent="0.35">
      <c r="B204" s="303" t="s">
        <v>68</v>
      </c>
    </row>
    <row r="205" spans="2:2" hidden="1" x14ac:dyDescent="0.35">
      <c r="B205" s="303" t="s">
        <v>69</v>
      </c>
    </row>
    <row r="206" spans="2:2" hidden="1" x14ac:dyDescent="0.35">
      <c r="B206" s="303" t="s">
        <v>70</v>
      </c>
    </row>
    <row r="207" spans="2:2" hidden="1" x14ac:dyDescent="0.35">
      <c r="B207" s="303" t="s">
        <v>71</v>
      </c>
    </row>
    <row r="208" spans="2:2" hidden="1" x14ac:dyDescent="0.35">
      <c r="B208" s="303" t="s">
        <v>692</v>
      </c>
    </row>
    <row r="209" spans="2:2" hidden="1" x14ac:dyDescent="0.35">
      <c r="B209" s="303" t="s">
        <v>693</v>
      </c>
    </row>
    <row r="210" spans="2:2" hidden="1" x14ac:dyDescent="0.35">
      <c r="B210" s="303" t="s">
        <v>75</v>
      </c>
    </row>
    <row r="211" spans="2:2" hidden="1" x14ac:dyDescent="0.35">
      <c r="B211" s="303" t="s">
        <v>77</v>
      </c>
    </row>
    <row r="212" spans="2:2" hidden="1" x14ac:dyDescent="0.35">
      <c r="B212" s="303" t="s">
        <v>81</v>
      </c>
    </row>
    <row r="213" spans="2:2" hidden="1" x14ac:dyDescent="0.35">
      <c r="B213" s="303" t="s">
        <v>694</v>
      </c>
    </row>
    <row r="214" spans="2:2" hidden="1" x14ac:dyDescent="0.35">
      <c r="B214" s="303" t="s">
        <v>695</v>
      </c>
    </row>
    <row r="215" spans="2:2" hidden="1" x14ac:dyDescent="0.35">
      <c r="B215" s="303" t="s">
        <v>696</v>
      </c>
    </row>
    <row r="216" spans="2:2" hidden="1" x14ac:dyDescent="0.35">
      <c r="B216" s="303" t="s">
        <v>79</v>
      </c>
    </row>
    <row r="217" spans="2:2" hidden="1" x14ac:dyDescent="0.35">
      <c r="B217" s="303" t="s">
        <v>80</v>
      </c>
    </row>
    <row r="218" spans="2:2" hidden="1" x14ac:dyDescent="0.35">
      <c r="B218" s="303" t="s">
        <v>83</v>
      </c>
    </row>
    <row r="219" spans="2:2" hidden="1" x14ac:dyDescent="0.35">
      <c r="B219" s="303" t="s">
        <v>85</v>
      </c>
    </row>
    <row r="220" spans="2:2" hidden="1" x14ac:dyDescent="0.35">
      <c r="B220" s="303" t="s">
        <v>697</v>
      </c>
    </row>
    <row r="221" spans="2:2" hidden="1" x14ac:dyDescent="0.35">
      <c r="B221" s="303" t="s">
        <v>84</v>
      </c>
    </row>
    <row r="222" spans="2:2" hidden="1" x14ac:dyDescent="0.35">
      <c r="B222" s="303" t="s">
        <v>86</v>
      </c>
    </row>
    <row r="223" spans="2:2" hidden="1" x14ac:dyDescent="0.35">
      <c r="B223" s="303" t="s">
        <v>89</v>
      </c>
    </row>
    <row r="224" spans="2:2" hidden="1" x14ac:dyDescent="0.35">
      <c r="B224" s="303" t="s">
        <v>88</v>
      </c>
    </row>
    <row r="225" spans="2:2" hidden="1" x14ac:dyDescent="0.35">
      <c r="B225" s="303" t="s">
        <v>698</v>
      </c>
    </row>
    <row r="226" spans="2:2" hidden="1" x14ac:dyDescent="0.35">
      <c r="B226" s="303" t="s">
        <v>95</v>
      </c>
    </row>
    <row r="227" spans="2:2" hidden="1" x14ac:dyDescent="0.35">
      <c r="B227" s="303" t="s">
        <v>97</v>
      </c>
    </row>
    <row r="228" spans="2:2" hidden="1" x14ac:dyDescent="0.35">
      <c r="B228" s="303" t="s">
        <v>98</v>
      </c>
    </row>
    <row r="229" spans="2:2" hidden="1" x14ac:dyDescent="0.35">
      <c r="B229" s="303" t="s">
        <v>99</v>
      </c>
    </row>
    <row r="230" spans="2:2" hidden="1" x14ac:dyDescent="0.35">
      <c r="B230" s="303" t="s">
        <v>699</v>
      </c>
    </row>
    <row r="231" spans="2:2" hidden="1" x14ac:dyDescent="0.35">
      <c r="B231" s="303" t="s">
        <v>700</v>
      </c>
    </row>
    <row r="232" spans="2:2" hidden="1" x14ac:dyDescent="0.35">
      <c r="B232" s="303" t="s">
        <v>100</v>
      </c>
    </row>
    <row r="233" spans="2:2" hidden="1" x14ac:dyDescent="0.35">
      <c r="B233" s="303" t="s">
        <v>154</v>
      </c>
    </row>
    <row r="234" spans="2:2" hidden="1" x14ac:dyDescent="0.35">
      <c r="B234" s="303" t="s">
        <v>701</v>
      </c>
    </row>
    <row r="235" spans="2:2" ht="29" hidden="1" x14ac:dyDescent="0.35">
      <c r="B235" s="303" t="s">
        <v>702</v>
      </c>
    </row>
    <row r="236" spans="2:2" hidden="1" x14ac:dyDescent="0.35">
      <c r="B236" s="303" t="s">
        <v>105</v>
      </c>
    </row>
    <row r="237" spans="2:2" hidden="1" x14ac:dyDescent="0.35">
      <c r="B237" s="303" t="s">
        <v>107</v>
      </c>
    </row>
    <row r="238" spans="2:2" hidden="1" x14ac:dyDescent="0.35">
      <c r="B238" s="303" t="s">
        <v>703</v>
      </c>
    </row>
    <row r="239" spans="2:2" hidden="1" x14ac:dyDescent="0.35">
      <c r="B239" s="303" t="s">
        <v>155</v>
      </c>
    </row>
    <row r="240" spans="2:2" hidden="1" x14ac:dyDescent="0.35">
      <c r="B240" s="303" t="s">
        <v>172</v>
      </c>
    </row>
    <row r="241" spans="2:2" hidden="1" x14ac:dyDescent="0.35">
      <c r="B241" s="303" t="s">
        <v>106</v>
      </c>
    </row>
    <row r="242" spans="2:2" hidden="1" x14ac:dyDescent="0.35">
      <c r="B242" s="303" t="s">
        <v>110</v>
      </c>
    </row>
    <row r="243" spans="2:2" hidden="1" x14ac:dyDescent="0.35">
      <c r="B243" s="303" t="s">
        <v>104</v>
      </c>
    </row>
    <row r="244" spans="2:2" hidden="1" x14ac:dyDescent="0.35">
      <c r="B244" s="303" t="s">
        <v>126</v>
      </c>
    </row>
    <row r="245" spans="2:2" hidden="1" x14ac:dyDescent="0.35">
      <c r="B245" s="303" t="s">
        <v>704</v>
      </c>
    </row>
    <row r="246" spans="2:2" hidden="1" x14ac:dyDescent="0.35">
      <c r="B246" s="303" t="s">
        <v>112</v>
      </c>
    </row>
    <row r="247" spans="2:2" hidden="1" x14ac:dyDescent="0.35">
      <c r="B247" s="303" t="s">
        <v>115</v>
      </c>
    </row>
    <row r="248" spans="2:2" hidden="1" x14ac:dyDescent="0.35">
      <c r="B248" s="303" t="s">
        <v>121</v>
      </c>
    </row>
    <row r="249" spans="2:2" hidden="1" x14ac:dyDescent="0.35">
      <c r="B249" s="303" t="s">
        <v>118</v>
      </c>
    </row>
    <row r="250" spans="2:2" ht="29" hidden="1" x14ac:dyDescent="0.35">
      <c r="B250" s="303" t="s">
        <v>705</v>
      </c>
    </row>
    <row r="251" spans="2:2" hidden="1" x14ac:dyDescent="0.35">
      <c r="B251" s="303" t="s">
        <v>116</v>
      </c>
    </row>
    <row r="252" spans="2:2" hidden="1" x14ac:dyDescent="0.35">
      <c r="B252" s="303" t="s">
        <v>117</v>
      </c>
    </row>
    <row r="253" spans="2:2" hidden="1" x14ac:dyDescent="0.35">
      <c r="B253" s="303" t="s">
        <v>128</v>
      </c>
    </row>
    <row r="254" spans="2:2" hidden="1" x14ac:dyDescent="0.35">
      <c r="B254" s="303" t="s">
        <v>125</v>
      </c>
    </row>
    <row r="255" spans="2:2" hidden="1" x14ac:dyDescent="0.35">
      <c r="B255" s="303" t="s">
        <v>124</v>
      </c>
    </row>
    <row r="256" spans="2:2" hidden="1" x14ac:dyDescent="0.35">
      <c r="B256" s="303" t="s">
        <v>127</v>
      </c>
    </row>
    <row r="257" spans="2:2" hidden="1" x14ac:dyDescent="0.35">
      <c r="B257" s="303" t="s">
        <v>119</v>
      </c>
    </row>
    <row r="258" spans="2:2" hidden="1" x14ac:dyDescent="0.35">
      <c r="B258" s="303" t="s">
        <v>120</v>
      </c>
    </row>
    <row r="259" spans="2:2" hidden="1" x14ac:dyDescent="0.35">
      <c r="B259" s="303" t="s">
        <v>113</v>
      </c>
    </row>
    <row r="260" spans="2:2" hidden="1" x14ac:dyDescent="0.35">
      <c r="B260" s="303" t="s">
        <v>114</v>
      </c>
    </row>
    <row r="261" spans="2:2" hidden="1" x14ac:dyDescent="0.35">
      <c r="B261" s="303" t="s">
        <v>129</v>
      </c>
    </row>
    <row r="262" spans="2:2" hidden="1" x14ac:dyDescent="0.35">
      <c r="B262" s="303" t="s">
        <v>135</v>
      </c>
    </row>
    <row r="263" spans="2:2" hidden="1" x14ac:dyDescent="0.35">
      <c r="B263" s="303" t="s">
        <v>136</v>
      </c>
    </row>
    <row r="264" spans="2:2" hidden="1" x14ac:dyDescent="0.35">
      <c r="B264" s="303" t="s">
        <v>134</v>
      </c>
    </row>
    <row r="265" spans="2:2" hidden="1" x14ac:dyDescent="0.35">
      <c r="B265" s="303" t="s">
        <v>706</v>
      </c>
    </row>
    <row r="266" spans="2:2" hidden="1" x14ac:dyDescent="0.35">
      <c r="B266" s="303" t="s">
        <v>131</v>
      </c>
    </row>
    <row r="267" spans="2:2" hidden="1" x14ac:dyDescent="0.35">
      <c r="B267" s="303" t="s">
        <v>130</v>
      </c>
    </row>
    <row r="268" spans="2:2" hidden="1" x14ac:dyDescent="0.35">
      <c r="B268" s="303" t="s">
        <v>138</v>
      </c>
    </row>
    <row r="269" spans="2:2" hidden="1" x14ac:dyDescent="0.35">
      <c r="B269" s="303" t="s">
        <v>139</v>
      </c>
    </row>
    <row r="270" spans="2:2" hidden="1" x14ac:dyDescent="0.35">
      <c r="B270" s="303" t="s">
        <v>141</v>
      </c>
    </row>
    <row r="271" spans="2:2" hidden="1" x14ac:dyDescent="0.35">
      <c r="B271" s="303" t="s">
        <v>144</v>
      </c>
    </row>
    <row r="272" spans="2:2" hidden="1" x14ac:dyDescent="0.35">
      <c r="B272" s="303" t="s">
        <v>145</v>
      </c>
    </row>
    <row r="273" spans="2:2" hidden="1" x14ac:dyDescent="0.35">
      <c r="B273" s="303" t="s">
        <v>140</v>
      </c>
    </row>
    <row r="274" spans="2:2" hidden="1" x14ac:dyDescent="0.35">
      <c r="B274" s="303" t="s">
        <v>142</v>
      </c>
    </row>
    <row r="275" spans="2:2" hidden="1" x14ac:dyDescent="0.35">
      <c r="B275" s="303" t="s">
        <v>146</v>
      </c>
    </row>
    <row r="276" spans="2:2" hidden="1" x14ac:dyDescent="0.35">
      <c r="B276" s="303" t="s">
        <v>707</v>
      </c>
    </row>
    <row r="277" spans="2:2" hidden="1" x14ac:dyDescent="0.35">
      <c r="B277" s="303" t="s">
        <v>143</v>
      </c>
    </row>
    <row r="278" spans="2:2" hidden="1" x14ac:dyDescent="0.35">
      <c r="B278" s="303" t="s">
        <v>151</v>
      </c>
    </row>
    <row r="279" spans="2:2" hidden="1" x14ac:dyDescent="0.35">
      <c r="B279" s="303" t="s">
        <v>152</v>
      </c>
    </row>
    <row r="280" spans="2:2" hidden="1" x14ac:dyDescent="0.35">
      <c r="B280" s="303" t="s">
        <v>153</v>
      </c>
    </row>
    <row r="281" spans="2:2" hidden="1" x14ac:dyDescent="0.35">
      <c r="B281" s="303" t="s">
        <v>160</v>
      </c>
    </row>
    <row r="282" spans="2:2" hidden="1" x14ac:dyDescent="0.35">
      <c r="B282" s="303" t="s">
        <v>173</v>
      </c>
    </row>
    <row r="283" spans="2:2" hidden="1" x14ac:dyDescent="0.35">
      <c r="B283" s="303" t="s">
        <v>161</v>
      </c>
    </row>
    <row r="284" spans="2:2" hidden="1" x14ac:dyDescent="0.35">
      <c r="B284" s="303" t="s">
        <v>168</v>
      </c>
    </row>
    <row r="285" spans="2:2" hidden="1" x14ac:dyDescent="0.35">
      <c r="B285" s="303" t="s">
        <v>164</v>
      </c>
    </row>
    <row r="286" spans="2:2" hidden="1" x14ac:dyDescent="0.35">
      <c r="B286" s="303" t="s">
        <v>66</v>
      </c>
    </row>
    <row r="287" spans="2:2" hidden="1" x14ac:dyDescent="0.35">
      <c r="B287" s="303" t="s">
        <v>158</v>
      </c>
    </row>
    <row r="288" spans="2:2" hidden="1" x14ac:dyDescent="0.35">
      <c r="B288" s="303" t="s">
        <v>162</v>
      </c>
    </row>
    <row r="289" spans="2:2" hidden="1" x14ac:dyDescent="0.35">
      <c r="B289" s="303" t="s">
        <v>159</v>
      </c>
    </row>
    <row r="290" spans="2:2" hidden="1" x14ac:dyDescent="0.35">
      <c r="B290" s="303" t="s">
        <v>174</v>
      </c>
    </row>
    <row r="291" spans="2:2" hidden="1" x14ac:dyDescent="0.35">
      <c r="B291" s="303" t="s">
        <v>708</v>
      </c>
    </row>
    <row r="292" spans="2:2" hidden="1" x14ac:dyDescent="0.35">
      <c r="B292" s="303" t="s">
        <v>167</v>
      </c>
    </row>
    <row r="293" spans="2:2" hidden="1" x14ac:dyDescent="0.35">
      <c r="B293" s="303" t="s">
        <v>175</v>
      </c>
    </row>
    <row r="294" spans="2:2" hidden="1" x14ac:dyDescent="0.35">
      <c r="B294" s="303" t="s">
        <v>163</v>
      </c>
    </row>
    <row r="295" spans="2:2" hidden="1" x14ac:dyDescent="0.35">
      <c r="B295" s="303" t="s">
        <v>178</v>
      </c>
    </row>
    <row r="296" spans="2:2" hidden="1" x14ac:dyDescent="0.35">
      <c r="B296" s="303" t="s">
        <v>709</v>
      </c>
    </row>
    <row r="297" spans="2:2" hidden="1" x14ac:dyDescent="0.35">
      <c r="B297" s="303" t="s">
        <v>183</v>
      </c>
    </row>
    <row r="298" spans="2:2" hidden="1" x14ac:dyDescent="0.35">
      <c r="B298" s="303" t="s">
        <v>180</v>
      </c>
    </row>
    <row r="299" spans="2:2" hidden="1" x14ac:dyDescent="0.35">
      <c r="B299" s="303" t="s">
        <v>179</v>
      </c>
    </row>
    <row r="300" spans="2:2" hidden="1" x14ac:dyDescent="0.35">
      <c r="B300" s="303" t="s">
        <v>188</v>
      </c>
    </row>
    <row r="301" spans="2:2" hidden="1" x14ac:dyDescent="0.35">
      <c r="B301" s="303" t="s">
        <v>184</v>
      </c>
    </row>
    <row r="302" spans="2:2" hidden="1" x14ac:dyDescent="0.35">
      <c r="B302" s="303" t="s">
        <v>185</v>
      </c>
    </row>
    <row r="303" spans="2:2" hidden="1" x14ac:dyDescent="0.35">
      <c r="B303" s="303" t="s">
        <v>186</v>
      </c>
    </row>
    <row r="304" spans="2:2" hidden="1" x14ac:dyDescent="0.35">
      <c r="B304" s="303" t="s">
        <v>187</v>
      </c>
    </row>
    <row r="305" spans="2:2" hidden="1" x14ac:dyDescent="0.35">
      <c r="B305" s="303" t="s">
        <v>189</v>
      </c>
    </row>
    <row r="306" spans="2:2" hidden="1" x14ac:dyDescent="0.35">
      <c r="B306" s="303" t="s">
        <v>710</v>
      </c>
    </row>
    <row r="307" spans="2:2" hidden="1" x14ac:dyDescent="0.35">
      <c r="B307" s="303" t="s">
        <v>190</v>
      </c>
    </row>
    <row r="308" spans="2:2" hidden="1" x14ac:dyDescent="0.35">
      <c r="B308" s="303" t="s">
        <v>191</v>
      </c>
    </row>
    <row r="309" spans="2:2" hidden="1" x14ac:dyDescent="0.35">
      <c r="B309" s="303" t="s">
        <v>196</v>
      </c>
    </row>
    <row r="310" spans="2:2" hidden="1" x14ac:dyDescent="0.35">
      <c r="B310" s="303" t="s">
        <v>197</v>
      </c>
    </row>
    <row r="311" spans="2:2" ht="29" hidden="1" x14ac:dyDescent="0.35">
      <c r="B311" s="303" t="s">
        <v>156</v>
      </c>
    </row>
    <row r="312" spans="2:2" hidden="1" x14ac:dyDescent="0.35">
      <c r="B312" s="303" t="s">
        <v>711</v>
      </c>
    </row>
    <row r="313" spans="2:2" hidden="1" x14ac:dyDescent="0.35">
      <c r="B313" s="303" t="s">
        <v>712</v>
      </c>
    </row>
    <row r="314" spans="2:2" hidden="1" x14ac:dyDescent="0.35">
      <c r="B314" s="303" t="s">
        <v>198</v>
      </c>
    </row>
    <row r="315" spans="2:2" hidden="1" x14ac:dyDescent="0.35">
      <c r="B315" s="303" t="s">
        <v>157</v>
      </c>
    </row>
    <row r="316" spans="2:2" hidden="1" x14ac:dyDescent="0.35">
      <c r="B316" s="303" t="s">
        <v>713</v>
      </c>
    </row>
    <row r="317" spans="2:2" hidden="1" x14ac:dyDescent="0.35">
      <c r="B317" s="303" t="s">
        <v>170</v>
      </c>
    </row>
    <row r="318" spans="2:2" hidden="1" x14ac:dyDescent="0.35">
      <c r="B318" s="303" t="s">
        <v>202</v>
      </c>
    </row>
    <row r="319" spans="2:2" hidden="1" x14ac:dyDescent="0.35">
      <c r="B319" s="303" t="s">
        <v>203</v>
      </c>
    </row>
    <row r="320" spans="2:2" hidden="1" x14ac:dyDescent="0.35">
      <c r="B320" s="303" t="s">
        <v>182</v>
      </c>
    </row>
    <row r="321" hidden="1" x14ac:dyDescent="0.35"/>
  </sheetData>
  <dataConsolidate/>
  <customSheetViews>
    <customSheetView guid="{49C562DA-48F2-4CBC-A826-DB7C1B80DB3C}" scale="80" showGridLines="0" fitToPage="1" hiddenRows="1" topLeftCell="H26">
      <selection activeCell="Q322" sqref="Q322"/>
      <pageMargins left="0.7" right="0.7" top="0.75" bottom="0.75" header="0.3" footer="0.3"/>
      <pageSetup paperSize="8" scale="36" fitToHeight="0" orientation="landscape" cellComments="asDisplayed" r:id="rId1"/>
    </customSheetView>
    <customSheetView guid="{B0EC7550-2A5F-4817-AE13-B2890DAA90D8}" scale="80" showGridLines="0" fitToPage="1" hiddenRows="1" topLeftCell="B120">
      <selection activeCell="Q322" sqref="Q322"/>
      <pageMargins left="0.7" right="0.7" top="0.75" bottom="0.75" header="0.3" footer="0.3"/>
      <pageSetup paperSize="8" scale="36" fitToHeight="0" orientation="landscape" cellComments="asDisplayed" r:id="rId2"/>
    </customSheetView>
    <customSheetView guid="{27016BE2-38C2-48DF-B182-239CB89124C8}" scale="85" showGridLines="0" fitToPage="1" hiddenRows="1">
      <selection activeCell="J57" sqref="J57:K57"/>
      <pageMargins left="0.7" right="0.7" top="0.75" bottom="0.75" header="0.3" footer="0.3"/>
      <pageSetup paperSize="8" scale="36" fitToHeight="0" orientation="landscape" cellComments="asDisplayed" r:id="rId3"/>
    </customSheetView>
    <customSheetView guid="{D749D8ED-BF3B-4A77-B2E7-1AB83FF32417}" scale="85" showGridLines="0" fitToPage="1" hiddenRows="1">
      <pageMargins left="0.7" right="0.7" top="0.75" bottom="0.75" header="0.3" footer="0.3"/>
      <pageSetup paperSize="8" scale="36" fitToHeight="0" orientation="landscape" cellComments="asDisplayed" r:id="rId4"/>
    </customSheetView>
    <customSheetView guid="{827F82A2-A4FA-4336-9BE8-6D2B292EC76D}" scale="85" showGridLines="0" fitToPage="1" hiddenRows="1">
      <selection activeCell="O131" sqref="O131"/>
      <pageMargins left="0.7" right="0.7" top="0.75" bottom="0.75" header="0.3" footer="0.3"/>
      <pageSetup paperSize="8" scale="36" fitToHeight="0" orientation="landscape" cellComments="asDisplayed" r:id="rId5"/>
    </customSheetView>
    <customSheetView guid="{CE2E0357-2E92-4626-8CBB-3829B8A193B0}" scale="85" showGridLines="0" fitToPage="1" hiddenRows="1" topLeftCell="L57">
      <selection activeCell="I57" sqref="I57"/>
      <pageMargins left="0.7" right="0.7" top="0.75" bottom="0.75" header="0.3" footer="0.3"/>
      <pageSetup paperSize="8" scale="36" fitToHeight="0" orientation="landscape" cellComments="asDisplayed" r:id="rId6"/>
    </customSheetView>
    <customSheetView guid="{565CC0E4-7E36-984F-ADBA-27974CC4ACC5}" scale="134" showGridLines="0" fitToPage="1" hiddenRows="1" state="hidden">
      <selection activeCell="L89" sqref="L89:L90"/>
      <pageMargins left="0.7" right="0.7" top="0.75" bottom="0.75" header="0.3" footer="0.3"/>
      <pageSetup paperSize="8" scale="36" fitToHeight="0" orientation="landscape" cellComments="asDisplayed" r:id="rId7"/>
    </customSheetView>
    <customSheetView guid="{5F7F8AA6-067A-424A-BEE0-254947BCD789}" scale="85" showGridLines="0" fitToPage="1" hiddenRows="1">
      <selection activeCell="J57" sqref="J57:K57"/>
      <pageMargins left="0.7" right="0.7" top="0.75" bottom="0.75" header="0.3" footer="0.3"/>
      <pageSetup paperSize="8" scale="36" fitToHeight="0" orientation="landscape" cellComments="asDisplayed" r:id="rId8"/>
    </customSheetView>
  </customSheetViews>
  <mergeCells count="353">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2:K72"/>
    <mergeCell ref="N72:O72"/>
    <mergeCell ref="R72:S72"/>
    <mergeCell ref="F73:G73"/>
    <mergeCell ref="J73:K73"/>
    <mergeCell ref="N73:O73"/>
    <mergeCell ref="R73:S73"/>
    <mergeCell ref="C70:C76"/>
    <mergeCell ref="F70:G70"/>
    <mergeCell ref="J70:K70"/>
    <mergeCell ref="N70:O70"/>
    <mergeCell ref="R70:S70"/>
    <mergeCell ref="F71:G71"/>
    <mergeCell ref="J71:K71"/>
    <mergeCell ref="N71:O71"/>
    <mergeCell ref="R71:S71"/>
    <mergeCell ref="F72:G72"/>
    <mergeCell ref="B77:B83"/>
    <mergeCell ref="C77:C83"/>
    <mergeCell ref="E77:F77"/>
    <mergeCell ref="I77:J77"/>
    <mergeCell ref="M77:N77"/>
    <mergeCell ref="Q77:R77"/>
    <mergeCell ref="F74:G74"/>
    <mergeCell ref="J74:K74"/>
    <mergeCell ref="N74:O74"/>
    <mergeCell ref="R74:S74"/>
    <mergeCell ref="F75:G75"/>
    <mergeCell ref="J75:K75"/>
    <mergeCell ref="N75:O75"/>
    <mergeCell ref="R75:S75"/>
    <mergeCell ref="B68:B76"/>
    <mergeCell ref="C68:C69"/>
    <mergeCell ref="F68:G68"/>
    <mergeCell ref="J68:K68"/>
    <mergeCell ref="N68:O68"/>
    <mergeCell ref="R68:S68"/>
    <mergeCell ref="F69:G69"/>
    <mergeCell ref="J69:K69"/>
    <mergeCell ref="N69:O69"/>
    <mergeCell ref="R69:S69"/>
    <mergeCell ref="E78:F78"/>
    <mergeCell ref="I78:J78"/>
    <mergeCell ref="M78:N78"/>
    <mergeCell ref="Q78:R78"/>
    <mergeCell ref="E79:F79"/>
    <mergeCell ref="I79:J79"/>
    <mergeCell ref="M79:N79"/>
    <mergeCell ref="Q79:R79"/>
    <mergeCell ref="F76:G76"/>
    <mergeCell ref="J76:K76"/>
    <mergeCell ref="N76:O76"/>
    <mergeCell ref="R76:S76"/>
    <mergeCell ref="E82:F82"/>
    <mergeCell ref="I82:J82"/>
    <mergeCell ref="M82:N82"/>
    <mergeCell ref="Q82:R82"/>
    <mergeCell ref="E83:F83"/>
    <mergeCell ref="I83:J83"/>
    <mergeCell ref="M83:N83"/>
    <mergeCell ref="Q83:R83"/>
    <mergeCell ref="E80:F80"/>
    <mergeCell ref="I80:J80"/>
    <mergeCell ref="M80:N80"/>
    <mergeCell ref="Q80:R80"/>
    <mergeCell ref="E81:F81"/>
    <mergeCell ref="I81:J81"/>
    <mergeCell ref="M81:N81"/>
    <mergeCell ref="Q81:R81"/>
    <mergeCell ref="D85:G85"/>
    <mergeCell ref="H85:K85"/>
    <mergeCell ref="L85:O85"/>
    <mergeCell ref="P85:S85"/>
    <mergeCell ref="B86:B87"/>
    <mergeCell ref="C86:C87"/>
    <mergeCell ref="D86:E86"/>
    <mergeCell ref="H86:I86"/>
    <mergeCell ref="L86:M86"/>
    <mergeCell ref="P86:Q86"/>
    <mergeCell ref="D87:E87"/>
    <mergeCell ref="H87:I87"/>
    <mergeCell ref="B88:B99"/>
    <mergeCell ref="C88:C99"/>
    <mergeCell ref="D89:D90"/>
    <mergeCell ref="E89:E90"/>
    <mergeCell ref="F89:F90"/>
    <mergeCell ref="G89:G90"/>
    <mergeCell ref="H89:H90"/>
    <mergeCell ref="I89:I90"/>
    <mergeCell ref="P89:P90"/>
    <mergeCell ref="D95:D96"/>
    <mergeCell ref="E95:E96"/>
    <mergeCell ref="F95:F96"/>
    <mergeCell ref="G95:G96"/>
    <mergeCell ref="H95:H96"/>
    <mergeCell ref="I95:I96"/>
    <mergeCell ref="O92:O93"/>
    <mergeCell ref="P95:P96"/>
    <mergeCell ref="Q89:Q90"/>
    <mergeCell ref="R89:R90"/>
    <mergeCell ref="S89:S90"/>
    <mergeCell ref="D92:D93"/>
    <mergeCell ref="E92:E93"/>
    <mergeCell ref="F92:F93"/>
    <mergeCell ref="G92:G93"/>
    <mergeCell ref="H92:H93"/>
    <mergeCell ref="I92:I93"/>
    <mergeCell ref="J89:J90"/>
    <mergeCell ref="K89:K90"/>
    <mergeCell ref="L89:L90"/>
    <mergeCell ref="M89:M90"/>
    <mergeCell ref="N89:N90"/>
    <mergeCell ref="O89:O90"/>
    <mergeCell ref="P92:P93"/>
    <mergeCell ref="Q92:Q93"/>
    <mergeCell ref="R92:R93"/>
    <mergeCell ref="S92:S93"/>
    <mergeCell ref="J92:J93"/>
    <mergeCell ref="K92:K93"/>
    <mergeCell ref="L92:L93"/>
    <mergeCell ref="M92:M93"/>
    <mergeCell ref="N92:N93"/>
    <mergeCell ref="Q95:Q96"/>
    <mergeCell ref="R95:R96"/>
    <mergeCell ref="S95:S96"/>
    <mergeCell ref="D98:D99"/>
    <mergeCell ref="E98:E99"/>
    <mergeCell ref="F98:F99"/>
    <mergeCell ref="G98:G99"/>
    <mergeCell ref="H98:H99"/>
    <mergeCell ref="I98:I99"/>
    <mergeCell ref="J95:J96"/>
    <mergeCell ref="K95:K96"/>
    <mergeCell ref="L95:L96"/>
    <mergeCell ref="M95:M96"/>
    <mergeCell ref="N95:N96"/>
    <mergeCell ref="O95:O96"/>
    <mergeCell ref="N103:O103"/>
    <mergeCell ref="R103:S103"/>
    <mergeCell ref="P98:P99"/>
    <mergeCell ref="Q98:Q99"/>
    <mergeCell ref="R98:R99"/>
    <mergeCell ref="S98:S99"/>
    <mergeCell ref="D101:G101"/>
    <mergeCell ref="H101:K101"/>
    <mergeCell ref="L101:O101"/>
    <mergeCell ref="P101:S101"/>
    <mergeCell ref="J98:J99"/>
    <mergeCell ref="K98:K99"/>
    <mergeCell ref="L98:L99"/>
    <mergeCell ref="M98:M99"/>
    <mergeCell ref="N98:N99"/>
    <mergeCell ref="O98:O99"/>
    <mergeCell ref="M114:N114"/>
    <mergeCell ref="R114:S114"/>
    <mergeCell ref="E115:F115"/>
    <mergeCell ref="I115:J115"/>
    <mergeCell ref="M115:N115"/>
    <mergeCell ref="R115:S115"/>
    <mergeCell ref="C104:C111"/>
    <mergeCell ref="B112:B121"/>
    <mergeCell ref="C112:C113"/>
    <mergeCell ref="C114:C121"/>
    <mergeCell ref="E114:F114"/>
    <mergeCell ref="I114:J114"/>
    <mergeCell ref="E116:F116"/>
    <mergeCell ref="I116:J116"/>
    <mergeCell ref="E118:F118"/>
    <mergeCell ref="I118:J118"/>
    <mergeCell ref="B102:B111"/>
    <mergeCell ref="C102:C103"/>
    <mergeCell ref="F102:G102"/>
    <mergeCell ref="J102:K102"/>
    <mergeCell ref="N102:O102"/>
    <mergeCell ref="R102:S102"/>
    <mergeCell ref="F103:G103"/>
    <mergeCell ref="J103:K103"/>
    <mergeCell ref="M118:N118"/>
    <mergeCell ref="R118:S118"/>
    <mergeCell ref="E119:F119"/>
    <mergeCell ref="I119:J119"/>
    <mergeCell ref="M119:N119"/>
    <mergeCell ref="R119:S119"/>
    <mergeCell ref="M116:N116"/>
    <mergeCell ref="R116:S116"/>
    <mergeCell ref="E117:F117"/>
    <mergeCell ref="I117:J117"/>
    <mergeCell ref="M117:N117"/>
    <mergeCell ref="R117:S117"/>
    <mergeCell ref="P123:S123"/>
    <mergeCell ref="B124:B125"/>
    <mergeCell ref="C124:C125"/>
    <mergeCell ref="D124:G124"/>
    <mergeCell ref="H124:K124"/>
    <mergeCell ref="L124:O124"/>
    <mergeCell ref="P124:S124"/>
    <mergeCell ref="E120:F120"/>
    <mergeCell ref="I120:J120"/>
    <mergeCell ref="M120:N120"/>
    <mergeCell ref="R120:S120"/>
    <mergeCell ref="E121:F121"/>
    <mergeCell ref="I121:J121"/>
    <mergeCell ref="M121:N121"/>
    <mergeCell ref="R121:S121"/>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xWindow="1513" yWindow="859" count="65">
    <dataValidation type="list" allowBlank="1" showInputMessage="1" showErrorMessage="1" prompt="Select type of policy" sqref="G127" xr:uid="{00000000-0002-0000-0800-000000000000}">
      <formula1>$H$164:$H$185</formula1>
    </dataValidation>
    <dataValidation type="list" allowBlank="1" showInputMessage="1" showErrorMessage="1" prompt="Select type of assets" sqref="E113 Q113 M113 I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800-000005000000}">
      <formula1>0</formula1>
      <formula2>999999999999</formula2>
    </dataValidation>
    <dataValidation type="whole" allowBlank="1" showInputMessage="1" showErrorMessage="1" prompt="Enter number of assets" sqref="D113 P113 L113 H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Q54 P57 L57 H57 M54"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8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800-000010000000}">
      <formula1>$K$139:$K$153</formula1>
    </dataValidation>
    <dataValidation type="list" allowBlank="1" showInputMessage="1" showErrorMessage="1" prompt="Please select the alternate source" sqref="G111 S111 S109 S107 S105 O109 O107 O105 K109 K107 K105 G109 G107 K111 G105 O111" xr:uid="{00000000-0002-0000-0800-000011000000}">
      <formula1>$K$139:$K$153</formula1>
    </dataValidation>
    <dataValidation type="list" allowBlank="1" showInputMessage="1" showErrorMessage="1" prompt="Select % increase in income level" sqref="F111 R111 R109 R107 R105 N109 N107 N105 J109 J107 J105 F109 F107 J111 F105 N111" xr:uid="{00000000-0002-0000-08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4000000}">
      <formula1>$C$160:$C$163</formula1>
    </dataValidation>
    <dataValidation type="list" allowBlank="1" showInputMessage="1" showErrorMessage="1" prompt="Select targeted asset" sqref="E71:E76 I71:I76 M71:M76 Q71:Q76" xr:uid="{00000000-0002-0000-08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6000000}">
      <formula1>$D$163:$D$166</formula1>
    </dataValidation>
    <dataValidation type="list" allowBlank="1" showInputMessage="1" showErrorMessage="1" prompt="Select status" sqref="O38 S38 S36 S34 S32 S30 O36 O34 O32 O30 K36 K34 K32 K30 G38 G34 G32 G30 G36 K38" xr:uid="{00000000-0002-0000-0800-000017000000}">
      <formula1>$E$163:$E$165</formula1>
    </dataValidation>
    <dataValidation type="list" allowBlank="1" showInputMessage="1" showErrorMessage="1" sqref="E142:E143" xr:uid="{00000000-0002-0000-0800-000018000000}">
      <formula1>$D$16:$D$18</formula1>
    </dataValidation>
    <dataValidation type="list" allowBlank="1" showInputMessage="1" showErrorMessage="1" prompt="Select effectiveness" sqref="G129 S129 O129 K129" xr:uid="{00000000-0002-0000-0800-000019000000}">
      <formula1>$K$155:$K$159</formula1>
    </dataValidation>
    <dataValidation type="list" allowBlank="1" showInputMessage="1" showErrorMessage="1" prompt="Select a sector" sqref="F63:G63 R63:S63 N63:O63 J63:K63" xr:uid="{00000000-0002-0000-0800-00001A000000}">
      <formula1>$J$146:$J$154</formula1>
    </dataValidation>
    <dataValidation type="decimal" allowBlank="1" showInputMessage="1" showErrorMessage="1" errorTitle="Invalid data" error="Please enter a number between 0 and 9999999" prompt="Enter a number here" sqref="E21:G21 E27 I21:K21 Q21:S21 M27 I27 Q27 M21:O21"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2:E23 E65 I22:I23 P63:Q63 M28 I28 Q22:Q23 E28 E55 E103 I55 M55 M57 I57 Q28 E57 Q57 I65 M65 Q65 Q103 M111 I111 M103 I103 E111 Q55 D63:E63 E105 E107 E109 I105 I107 I109 M105 M107 M109 Q105 Q107 Q109 Q111 H63:I63 L63:M63 M22:M23" xr:uid="{00000000-0002-0000-0800-00001D000000}">
      <formula1>0</formula1>
      <formula2>100</formula2>
    </dataValidation>
    <dataValidation type="list" allowBlank="1" showInputMessage="1" showErrorMessage="1" prompt="Select type of policy" sqref="S127 K127 O127" xr:uid="{00000000-0002-0000-0800-00001E000000}">
      <formula1>policy</formula1>
    </dataValidation>
    <dataValidation type="list" allowBlank="1" showInputMessage="1" showErrorMessage="1" prompt="Select income source" sqref="Q115 Q119 Q121 Q117" xr:uid="{00000000-0002-0000-0800-00001F000000}">
      <formula1>incomesource</formula1>
    </dataValidation>
    <dataValidation type="list" allowBlank="1" showInputMessage="1" showErrorMessage="1" prompt="Select the effectiveness of protection/rehabilitation" sqref="S98 S92 S95 S89" xr:uid="{00000000-0002-0000-0800-000020000000}">
      <formula1>effectiveness</formula1>
    </dataValidation>
    <dataValidation type="list" allowBlank="1" showInputMessage="1" showErrorMessage="1" prompt="Select programme/sector" sqref="F87 R87 N87 J87" xr:uid="{00000000-0002-0000-0800-000021000000}">
      <formula1>$J$146:$J$154</formula1>
    </dataValidation>
    <dataValidation type="list" allowBlank="1" showInputMessage="1" showErrorMessage="1" prompt="Select level of improvements" sqref="Q87 M87" xr:uid="{00000000-0002-0000-0800-000022000000}">
      <formula1>effectiveness</formula1>
    </dataValidation>
    <dataValidation type="list" allowBlank="1" showInputMessage="1" showErrorMessage="1" prompt="Select changes in asset" sqref="F71:G76 R71:S76 N71:O76 J71:K76" xr:uid="{00000000-0002-0000-0800-000023000000}">
      <formula1>$I$155:$I$159</formula1>
    </dataValidation>
    <dataValidation type="list" allowBlank="1" showInputMessage="1" showErrorMessage="1" prompt="Select response level" sqref="F69 R69 N69 J69" xr:uid="{00000000-0002-0000-0800-000024000000}">
      <formula1>$H$155:$H$159</formula1>
    </dataValidation>
    <dataValidation type="list" allowBlank="1" showInputMessage="1" showErrorMessage="1" prompt="Select geographical scale" sqref="E69 Q69 M69 I69" xr:uid="{00000000-0002-0000-08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800-000026000000}">
      <formula1>$J$146:$J$154</formula1>
    </dataValidation>
    <dataValidation type="list" allowBlank="1" showInputMessage="1" showErrorMessage="1" prompt="Select level of awarness" sqref="F65:G65 R65:S65 N65:O65 J65:K65" xr:uid="{00000000-0002-0000-0800-000027000000}">
      <formula1>$G$155:$G$159</formula1>
    </dataValidation>
    <dataValidation type="list" allowBlank="1" showInputMessage="1" showErrorMessage="1" prompt="Select scale" sqref="G59 S59 K59 O59" xr:uid="{00000000-0002-0000-08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800-000029000000}">
      <formula1>$D$151:$D$153</formula1>
    </dataValidation>
    <dataValidation type="list" allowBlank="1" showInputMessage="1" showErrorMessage="1" prompt="Select capacity level" sqref="G54 S54 K54 O54" xr:uid="{00000000-0002-0000-08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800-00002B000000}">
      <formula1>$J$146:$J$154</formula1>
    </dataValidation>
    <dataValidation type="list" allowBlank="1" showInputMessage="1" showErrorMessage="1" sqref="I126 O112 K77 I77 G77 K126 M126 Q77 S77 E126 O126 F112 G126 S112 O77 M77 K112 S126 Q126" xr:uid="{00000000-0002-0000-0800-00002C000000}">
      <formula1>group</formula1>
    </dataValidation>
    <dataValidation type="list" allowBlank="1" showInputMessage="1" showErrorMessage="1" sqref="B66" xr:uid="{00000000-0002-0000-08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30000000}">
      <formula1>$D$135:$D$142</formula1>
    </dataValidation>
    <dataValidation type="list" allowBlank="1" showInputMessage="1" showErrorMessage="1" prompt="Select type" sqref="F57:G57 P59 L59 H59 D59 R57:S57 N57:O57 J57:K57" xr:uid="{00000000-0002-0000-0800-000031000000}">
      <formula1>$D$147:$D$149</formula1>
    </dataValidation>
    <dataValidation type="list" allowBlank="1" showInputMessage="1" showErrorMessage="1" sqref="E78:F83 I78:J83 M78:N83 Q78:R83" xr:uid="{00000000-0002-0000-0800-000032000000}">
      <formula1>type1</formula1>
    </dataValidation>
    <dataValidation type="list" allowBlank="1" showInputMessage="1" showErrorMessage="1" prompt="Select level of improvements" sqref="D87:E87 P87 L87 H87" xr:uid="{00000000-0002-0000-0800-000033000000}">
      <formula1>$K$155:$K$159</formula1>
    </dataValidation>
    <dataValidation type="list" allowBlank="1" showInputMessage="1" showErrorMessage="1" prompt="Select type" sqref="G87 O87 S87 K87" xr:uid="{00000000-0002-0000-08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8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800-000036000000}">
      <formula1>$H$150:$H$154</formula1>
    </dataValidation>
    <dataValidation type="list" allowBlank="1" showInputMessage="1" showErrorMessage="1" prompt="Select adaptation strategy" sqref="G113 S113 O113 K113" xr:uid="{00000000-0002-0000-0800-000037000000}">
      <formula1>$I$161:$I$177</formula1>
    </dataValidation>
    <dataValidation type="list" allowBlank="1" showInputMessage="1" showErrorMessage="1" prompt="Select integration level" sqref="D125:S125" xr:uid="{00000000-0002-0000-0800-000038000000}">
      <formula1>$H$143:$H$147</formula1>
    </dataValidation>
    <dataValidation type="list" allowBlank="1" showInputMessage="1" showErrorMessage="1" prompt="Select state of enforcement" sqref="E129:F129 Q129:R129 M129:N129 I129:J129" xr:uid="{00000000-0002-0000-0800-000039000000}">
      <formula1>$I$136:$I$140</formula1>
    </dataValidation>
    <dataValidation type="list" allowBlank="1" showInputMessage="1" showErrorMessage="1" error="Please select the from the drop-down list_x000a_" prompt="Please select from the drop-down list" sqref="C17" xr:uid="{00000000-0002-0000-0800-00003A000000}">
      <formula1>$J$147:$J$154</formula1>
    </dataValidation>
    <dataValidation type="list" allowBlank="1" showInputMessage="1" showErrorMessage="1" error="Please select from the drop-down list" prompt="Please select from the drop-down list" sqref="C14" xr:uid="{00000000-0002-0000-0800-00003B000000}">
      <formula1>$C$156:$C$158</formula1>
    </dataValidation>
    <dataValidation type="list" allowBlank="1" showInputMessage="1" showErrorMessage="1" error="Select from the drop-down list" prompt="Select from the drop-down list" sqref="C16" xr:uid="{00000000-0002-0000-0800-00003C000000}">
      <formula1>$B$156:$B$159</formula1>
    </dataValidation>
    <dataValidation type="list" allowBlank="1" showInputMessage="1" showErrorMessage="1" error="Select from the drop-down list" prompt="Select from the drop-down list" sqref="C15" xr:uid="{00000000-0002-0000-0800-00003D000000}">
      <formula1>$B$162:$B$320</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$K$155:$K$159</formula1>
    </dataValidation>
  </dataValidations>
  <pageMargins left="0.7" right="0.7" top="0.75" bottom="0.75" header="0.3" footer="0.3"/>
  <pageSetup paperSize="8" scale="36" fitToHeight="0" orientation="landscape" cellComments="asDisplayed"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1796875" defaultRowHeight="14.5" x14ac:dyDescent="0.35"/>
  <sheetData/>
  <customSheetViews>
    <customSheetView guid="{49C562DA-48F2-4CBC-A826-DB7C1B80DB3C}">
      <pageMargins left="0.7" right="0.7" top="0.75" bottom="0.75" header="0.3" footer="0.3"/>
    </customSheetView>
    <customSheetView guid="{B0EC7550-2A5F-4817-AE13-B2890DAA90D8}">
      <pageMargins left="0.7" right="0.7" top="0.75" bottom="0.75" header="0.3" footer="0.3"/>
    </customSheetView>
    <customSheetView guid="{27016BE2-38C2-48DF-B182-239CB89124C8}">
      <pageMargins left="0.7" right="0.7" top="0.75" bottom="0.75" header="0.3" footer="0.3"/>
    </customSheetView>
    <customSheetView guid="{D749D8ED-BF3B-4A77-B2E7-1AB83FF32417}" state="hidden">
      <pageMargins left="0.7" right="0.7" top="0.75" bottom="0.75" header="0.3" footer="0.3"/>
    </customSheetView>
    <customSheetView guid="{565CC0E4-7E36-984F-ADBA-27974CC4ACC5}" state="hidden">
      <pageMargins left="0.7" right="0.7" top="0.75" bottom="0.75" header="0.3" footer="0.3"/>
    </customSheetView>
    <customSheetView guid="{5F7F8AA6-067A-424A-BEE0-254947BCD789}">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4"/>
  <sheetViews>
    <sheetView workbookViewId="0">
      <selection activeCell="D4" sqref="D4"/>
    </sheetView>
  </sheetViews>
  <sheetFormatPr defaultColWidth="9.1796875" defaultRowHeight="14.5" x14ac:dyDescent="0.35"/>
  <cols>
    <col min="1" max="1" width="2.453125" customWidth="1"/>
    <col min="2" max="2" width="109.453125" customWidth="1"/>
    <col min="3" max="3" width="2.453125" customWidth="1"/>
  </cols>
  <sheetData>
    <row r="1" spans="2:2" ht="15.5" thickBot="1" x14ac:dyDescent="0.4">
      <c r="B1" s="38" t="s">
        <v>244</v>
      </c>
    </row>
    <row r="2" spans="2:2" ht="273.5" thickBot="1" x14ac:dyDescent="0.4">
      <c r="B2" s="39" t="s">
        <v>245</v>
      </c>
    </row>
    <row r="3" spans="2:2" ht="15.5" thickBot="1" x14ac:dyDescent="0.4">
      <c r="B3" s="38" t="s">
        <v>246</v>
      </c>
    </row>
    <row r="4" spans="2:2" ht="247.5" thickBot="1" x14ac:dyDescent="0.4">
      <c r="B4" s="40" t="s">
        <v>247</v>
      </c>
    </row>
  </sheetData>
  <customSheetViews>
    <customSheetView guid="{49C562DA-48F2-4CBC-A826-DB7C1B80DB3C}">
      <selection activeCell="D4" sqref="D4"/>
      <pageMargins left="0.7" right="0.7" top="0.75" bottom="0.75" header="0.3" footer="0.3"/>
      <pageSetup orientation="landscape" r:id="rId1"/>
    </customSheetView>
    <customSheetView guid="{B0EC7550-2A5F-4817-AE13-B2890DAA90D8}">
      <selection activeCell="D4" sqref="D4"/>
      <pageMargins left="0.7" right="0.7" top="0.75" bottom="0.75" header="0.3" footer="0.3"/>
      <pageSetup orientation="landscape" r:id="rId2"/>
    </customSheetView>
    <customSheetView guid="{27016BE2-38C2-48DF-B182-239CB89124C8}">
      <selection activeCell="D4" sqref="D4"/>
      <pageMargins left="0.7" right="0.7" top="0.75" bottom="0.75" header="0.3" footer="0.3"/>
      <pageSetup orientation="landscape" r:id="rId3"/>
    </customSheetView>
    <customSheetView guid="{D749D8ED-BF3B-4A77-B2E7-1AB83FF32417}">
      <pageMargins left="0.7" right="0.7" top="0.75" bottom="0.75" header="0.3" footer="0.3"/>
      <pageSetup orientation="landscape" r:id="rId4"/>
    </customSheetView>
    <customSheetView guid="{827F82A2-A4FA-4336-9BE8-6D2B292EC76D}">
      <pageMargins left="0.7" right="0.7" top="0.75" bottom="0.75" header="0.3" footer="0.3"/>
      <pageSetup orientation="landscape" r:id="rId5"/>
    </customSheetView>
    <customSheetView guid="{CE2E0357-2E92-4626-8CBB-3829B8A193B0}">
      <selection activeCell="D4" sqref="D4"/>
      <pageMargins left="0.7" right="0.7" top="0.75" bottom="0.75" header="0.3" footer="0.3"/>
      <pageSetup orientation="landscape" r:id="rId6"/>
    </customSheetView>
    <customSheetView guid="{565CC0E4-7E36-984F-ADBA-27974CC4ACC5}" state="hidden">
      <selection activeCell="D4" sqref="D4"/>
      <pageMargins left="0.7" right="0.7" top="0.75" bottom="0.75" header="0.3" footer="0.3"/>
      <pageSetup orientation="landscape" r:id="rId7"/>
    </customSheetView>
    <customSheetView guid="{5F7F8AA6-067A-424A-BEE0-254947BCD789}">
      <selection activeCell="D4" sqref="D4"/>
      <pageMargins left="0.7" right="0.7" top="0.75" bottom="0.75" header="0.3" footer="0.3"/>
      <pageSetup orientation="landscape" r:id="rId8"/>
    </customSheetView>
  </customSheetViews>
  <pageMargins left="0.7" right="0.7" top="0.75" bottom="0.75" header="0.3" footer="0.3"/>
  <pageSetup orientation="landscape"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2" workbookViewId="0"/>
  </sheetViews>
  <sheetFormatPr defaultColWidth="11.453125" defaultRowHeight="14.5" x14ac:dyDescent="0.35"/>
  <sheetData/>
  <customSheetViews>
    <customSheetView guid="{49C562DA-48F2-4CBC-A826-DB7C1B80DB3C}" topLeftCell="A2">
      <pageMargins left="0.7" right="0.7" top="0.75" bottom="0.75" header="0.3" footer="0.3"/>
    </customSheetView>
    <customSheetView guid="{B0EC7550-2A5F-4817-AE13-B2890DAA90D8}" topLeftCell="A2">
      <pageMargins left="0.7" right="0.7" top="0.75" bottom="0.75" header="0.3" footer="0.3"/>
    </customSheetView>
    <customSheetView guid="{27016BE2-38C2-48DF-B182-239CB89124C8}" topLeftCell="A2">
      <pageMargins left="0.7" right="0.7" top="0.75" bottom="0.75" header="0.3" footer="0.3"/>
    </customSheetView>
    <customSheetView guid="{565CC0E4-7E36-984F-ADBA-27974CC4ACC5}" state="hidden" topLeftCell="A2">
      <pageMargins left="0.7" right="0.7" top="0.75" bottom="0.75" header="0.3" footer="0.3"/>
    </customSheetView>
    <customSheetView guid="{5F7F8AA6-067A-424A-BEE0-254947BCD789}" topLeftCell="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7"/>
  <sheetViews>
    <sheetView topLeftCell="A74" zoomScaleNormal="100" workbookViewId="0">
      <selection activeCell="D9" sqref="D9:E9"/>
    </sheetView>
  </sheetViews>
  <sheetFormatPr defaultColWidth="9.1796875" defaultRowHeight="14" x14ac:dyDescent="0.3"/>
  <cols>
    <col min="1" max="1" width="1.453125" style="22" customWidth="1"/>
    <col min="2" max="2" width="1.453125" style="21" customWidth="1"/>
    <col min="3" max="3" width="40.1796875" style="21" customWidth="1"/>
    <col min="4" max="4" width="53.453125" style="22" customWidth="1"/>
    <col min="5" max="5" width="14.1796875" style="22" customWidth="1"/>
    <col min="6" max="6" width="12.453125" style="22" customWidth="1"/>
    <col min="7" max="7" width="3" style="22" customWidth="1"/>
    <col min="8" max="8" width="1.1796875" style="22" customWidth="1"/>
    <col min="9" max="9" width="1.453125" style="22" customWidth="1"/>
    <col min="10" max="10" width="12.6328125" style="22" bestFit="1" customWidth="1"/>
    <col min="11" max="13" width="18.1796875" style="22" customWidth="1"/>
    <col min="14" max="14" width="18.453125" style="22" customWidth="1"/>
    <col min="15" max="15" width="9.453125" style="22" customWidth="1"/>
    <col min="16" max="16384" width="9.1796875" style="22"/>
  </cols>
  <sheetData>
    <row r="1" spans="2:15" ht="14.5" thickBot="1" x14ac:dyDescent="0.35"/>
    <row r="2" spans="2:15" ht="14.5" thickBot="1" x14ac:dyDescent="0.35">
      <c r="B2" s="67"/>
      <c r="C2" s="67"/>
      <c r="D2" s="68"/>
      <c r="E2" s="68"/>
      <c r="F2" s="68"/>
      <c r="G2" s="69"/>
    </row>
    <row r="3" spans="2:15" ht="20.5" thickBot="1" x14ac:dyDescent="0.45">
      <c r="B3" s="584" t="s">
        <v>763</v>
      </c>
      <c r="C3" s="585"/>
      <c r="D3" s="585"/>
      <c r="E3" s="585"/>
      <c r="F3" s="586"/>
      <c r="G3" s="70"/>
    </row>
    <row r="4" spans="2:15" x14ac:dyDescent="0.3">
      <c r="B4" s="162"/>
      <c r="C4" s="162"/>
      <c r="D4" s="162"/>
      <c r="E4" s="162"/>
      <c r="F4" s="71"/>
      <c r="G4" s="70"/>
    </row>
    <row r="5" spans="2:15" x14ac:dyDescent="0.3">
      <c r="B5" s="587"/>
      <c r="C5" s="587"/>
      <c r="D5" s="587"/>
      <c r="E5" s="587"/>
      <c r="F5" s="71"/>
      <c r="G5" s="70"/>
    </row>
    <row r="6" spans="2:15" x14ac:dyDescent="0.3">
      <c r="B6" s="47"/>
      <c r="C6" s="52"/>
      <c r="D6" s="48"/>
      <c r="E6" s="71"/>
      <c r="F6" s="71"/>
      <c r="G6" s="70"/>
    </row>
    <row r="7" spans="2:15" ht="15" customHeight="1" x14ac:dyDescent="0.3">
      <c r="B7" s="581" t="s">
        <v>242</v>
      </c>
      <c r="C7" s="581"/>
      <c r="D7" s="49"/>
      <c r="E7" s="71"/>
      <c r="F7" s="71"/>
      <c r="G7" s="70"/>
    </row>
    <row r="8" spans="2:15" ht="27.75" customHeight="1" thickBot="1" x14ac:dyDescent="0.35">
      <c r="B8" s="588" t="s">
        <v>256</v>
      </c>
      <c r="C8" s="588"/>
      <c r="D8" s="588"/>
      <c r="E8" s="588"/>
      <c r="F8" s="71"/>
      <c r="G8" s="70"/>
    </row>
    <row r="9" spans="2:15" ht="50" customHeight="1" thickBot="1" x14ac:dyDescent="0.35">
      <c r="B9" s="581" t="s">
        <v>764</v>
      </c>
      <c r="C9" s="581"/>
      <c r="D9" s="589">
        <v>2807890</v>
      </c>
      <c r="E9" s="590"/>
      <c r="F9" s="71"/>
      <c r="G9" s="70"/>
      <c r="K9" s="23"/>
    </row>
    <row r="10" spans="2:15" ht="100" customHeight="1" thickBot="1" x14ac:dyDescent="0.35">
      <c r="B10" s="581" t="s">
        <v>243</v>
      </c>
      <c r="C10" s="581"/>
      <c r="D10" s="582" t="s">
        <v>875</v>
      </c>
      <c r="E10" s="583"/>
      <c r="F10" s="71"/>
      <c r="G10" s="70"/>
    </row>
    <row r="11" spans="2:15" x14ac:dyDescent="0.3">
      <c r="B11" s="52"/>
      <c r="C11" s="52"/>
      <c r="D11" s="71" t="s">
        <v>352</v>
      </c>
      <c r="E11" s="71"/>
      <c r="F11" s="71"/>
      <c r="G11" s="70"/>
    </row>
    <row r="12" spans="2:15" ht="15.75" customHeight="1" thickBot="1" x14ac:dyDescent="0.35">
      <c r="B12" s="581" t="s">
        <v>218</v>
      </c>
      <c r="C12" s="581"/>
      <c r="D12" s="71"/>
      <c r="E12" s="71"/>
      <c r="F12" s="71"/>
      <c r="G12" s="70"/>
      <c r="I12" s="23"/>
      <c r="J12" s="23"/>
      <c r="K12" s="23"/>
      <c r="L12" s="23"/>
      <c r="M12" s="23"/>
      <c r="N12" s="23"/>
      <c r="O12" s="23"/>
    </row>
    <row r="13" spans="2:15" ht="50" customHeight="1" thickBot="1" x14ac:dyDescent="0.35">
      <c r="B13" s="580" t="s">
        <v>748</v>
      </c>
      <c r="C13" s="580"/>
      <c r="D13" s="388" t="s">
        <v>219</v>
      </c>
      <c r="E13" s="389" t="s">
        <v>220</v>
      </c>
      <c r="F13" s="71"/>
      <c r="G13" s="70"/>
      <c r="I13" s="23"/>
      <c r="J13" s="160"/>
      <c r="K13" s="24"/>
      <c r="L13" s="24"/>
      <c r="M13" s="24"/>
      <c r="N13" s="24"/>
      <c r="O13" s="23"/>
    </row>
    <row r="14" spans="2:15" ht="28" x14ac:dyDescent="0.3">
      <c r="B14" s="193"/>
      <c r="C14" s="193"/>
      <c r="D14" s="390" t="s">
        <v>814</v>
      </c>
      <c r="E14" s="391">
        <f>SUM(E15:E20)</f>
        <v>201586.74</v>
      </c>
      <c r="F14" s="71"/>
      <c r="G14" s="70"/>
      <c r="I14" s="23"/>
      <c r="J14" s="455"/>
      <c r="K14" s="25"/>
      <c r="L14" s="25"/>
      <c r="M14" s="25"/>
      <c r="N14" s="25"/>
      <c r="O14" s="23"/>
    </row>
    <row r="15" spans="2:15" ht="28" x14ac:dyDescent="0.3">
      <c r="B15" s="193"/>
      <c r="C15" s="193"/>
      <c r="D15" s="469" t="s">
        <v>821</v>
      </c>
      <c r="E15" s="392">
        <v>175105.05</v>
      </c>
      <c r="F15" s="71"/>
      <c r="G15" s="70"/>
      <c r="I15" s="23"/>
      <c r="J15" s="25"/>
      <c r="K15" s="25"/>
      <c r="L15" s="25"/>
      <c r="M15" s="25"/>
      <c r="N15" s="25"/>
      <c r="O15" s="23"/>
    </row>
    <row r="16" spans="2:15" ht="33" customHeight="1" x14ac:dyDescent="0.3">
      <c r="B16" s="193"/>
      <c r="C16" s="193"/>
      <c r="D16" s="469" t="s">
        <v>822</v>
      </c>
      <c r="E16" s="392">
        <v>0</v>
      </c>
      <c r="F16" s="71"/>
      <c r="G16" s="70"/>
      <c r="I16" s="23"/>
      <c r="J16" s="25"/>
      <c r="K16" s="25"/>
      <c r="L16" s="25"/>
      <c r="M16" s="25"/>
      <c r="N16" s="25"/>
      <c r="O16" s="23"/>
    </row>
    <row r="17" spans="2:15" ht="32" customHeight="1" x14ac:dyDescent="0.3">
      <c r="B17" s="193"/>
      <c r="C17" s="193"/>
      <c r="D17" s="469" t="s">
        <v>823</v>
      </c>
      <c r="E17" s="392">
        <v>4916.7700000000004</v>
      </c>
      <c r="F17" s="71"/>
      <c r="G17" s="70"/>
      <c r="I17" s="23"/>
      <c r="J17" s="25"/>
      <c r="K17" s="25"/>
      <c r="L17" s="25"/>
      <c r="M17" s="25"/>
      <c r="N17" s="25"/>
      <c r="O17" s="23"/>
    </row>
    <row r="18" spans="2:15" ht="28" x14ac:dyDescent="0.3">
      <c r="B18" s="193"/>
      <c r="C18" s="193"/>
      <c r="D18" s="469" t="s">
        <v>824</v>
      </c>
      <c r="E18" s="392">
        <v>2194.9699999999998</v>
      </c>
      <c r="F18" s="71"/>
      <c r="G18" s="70"/>
      <c r="I18" s="23"/>
      <c r="J18" s="25"/>
      <c r="K18" s="25"/>
      <c r="L18" s="25"/>
      <c r="M18" s="25"/>
      <c r="N18" s="25"/>
      <c r="O18" s="23"/>
    </row>
    <row r="19" spans="2:15" ht="42" x14ac:dyDescent="0.3">
      <c r="B19" s="193"/>
      <c r="C19" s="193"/>
      <c r="D19" s="469" t="s">
        <v>825</v>
      </c>
      <c r="E19" s="392">
        <v>7746.38</v>
      </c>
      <c r="F19" s="71"/>
      <c r="G19" s="70"/>
      <c r="I19" s="23"/>
      <c r="J19" s="25"/>
      <c r="K19" s="25"/>
      <c r="L19" s="304"/>
      <c r="M19" s="305"/>
      <c r="N19" s="25"/>
      <c r="O19" s="23"/>
    </row>
    <row r="20" spans="2:15" ht="38" customHeight="1" thickBot="1" x14ac:dyDescent="0.35">
      <c r="B20" s="193"/>
      <c r="C20" s="193"/>
      <c r="D20" s="469" t="s">
        <v>826</v>
      </c>
      <c r="E20" s="392">
        <v>11623.57</v>
      </c>
      <c r="F20" s="71"/>
      <c r="G20" s="70"/>
      <c r="I20" s="23"/>
      <c r="J20" s="25"/>
      <c r="K20" s="25"/>
      <c r="L20" s="304"/>
      <c r="M20" s="305"/>
      <c r="N20" s="25"/>
      <c r="O20" s="23"/>
    </row>
    <row r="21" spans="2:15" ht="28" x14ac:dyDescent="0.3">
      <c r="B21" s="193"/>
      <c r="C21" s="193"/>
      <c r="D21" s="390" t="s">
        <v>813</v>
      </c>
      <c r="E21" s="391">
        <f>SUM(E22:E25)</f>
        <v>1358595.6199999999</v>
      </c>
      <c r="F21" s="71"/>
      <c r="G21" s="70"/>
      <c r="I21" s="23"/>
      <c r="J21" s="305"/>
      <c r="K21" s="25"/>
      <c r="L21" s="25"/>
      <c r="M21" s="25"/>
      <c r="N21" s="25"/>
      <c r="O21" s="23"/>
    </row>
    <row r="22" spans="2:15" ht="28" x14ac:dyDescent="0.3">
      <c r="B22" s="193"/>
      <c r="C22" s="193"/>
      <c r="D22" s="469" t="s">
        <v>828</v>
      </c>
      <c r="E22" s="392">
        <v>121177.18</v>
      </c>
      <c r="F22" s="71"/>
      <c r="G22" s="70"/>
      <c r="I22" s="23"/>
      <c r="J22" s="25"/>
      <c r="K22" s="25"/>
      <c r="L22" s="25"/>
      <c r="M22" s="25"/>
      <c r="N22" s="25"/>
      <c r="O22" s="23"/>
    </row>
    <row r="23" spans="2:15" ht="42" x14ac:dyDescent="0.3">
      <c r="B23" s="193"/>
      <c r="C23" s="193"/>
      <c r="D23" s="469" t="s">
        <v>829</v>
      </c>
      <c r="E23" s="393">
        <v>891967.28</v>
      </c>
      <c r="F23" s="71"/>
      <c r="G23" s="70"/>
      <c r="I23" s="23"/>
      <c r="J23" s="25"/>
      <c r="K23" s="25"/>
      <c r="L23" s="25"/>
      <c r="M23" s="25"/>
      <c r="N23" s="25"/>
      <c r="O23" s="23"/>
    </row>
    <row r="24" spans="2:15" ht="42" x14ac:dyDescent="0.3">
      <c r="B24" s="193"/>
      <c r="C24" s="193"/>
      <c r="D24" s="469" t="s">
        <v>830</v>
      </c>
      <c r="E24" s="393">
        <v>295940.96000000002</v>
      </c>
      <c r="F24" s="71"/>
      <c r="G24" s="70"/>
      <c r="I24" s="23"/>
      <c r="J24" s="25"/>
      <c r="K24" s="25"/>
      <c r="L24" s="25"/>
      <c r="M24" s="25"/>
      <c r="N24" s="25"/>
      <c r="O24" s="23"/>
    </row>
    <row r="25" spans="2:15" ht="84.5" thickBot="1" x14ac:dyDescent="0.35">
      <c r="B25" s="193"/>
      <c r="C25" s="193"/>
      <c r="D25" s="469" t="s">
        <v>831</v>
      </c>
      <c r="E25" s="392">
        <v>49510.2</v>
      </c>
      <c r="F25" s="71"/>
      <c r="G25" s="70"/>
      <c r="I25" s="23"/>
      <c r="J25" s="25"/>
      <c r="K25" s="25"/>
      <c r="L25" s="25"/>
      <c r="M25" s="25"/>
      <c r="N25" s="25"/>
      <c r="O25" s="23"/>
    </row>
    <row r="26" spans="2:15" ht="42" x14ac:dyDescent="0.3">
      <c r="B26" s="193"/>
      <c r="C26" s="193"/>
      <c r="D26" s="390" t="s">
        <v>812</v>
      </c>
      <c r="E26" s="391">
        <f>SUM(E27:E30)</f>
        <v>47684.93</v>
      </c>
      <c r="F26" s="71"/>
      <c r="G26" s="70"/>
      <c r="I26" s="23"/>
      <c r="J26" s="455"/>
      <c r="K26" s="25"/>
      <c r="L26" s="25"/>
      <c r="M26" s="25"/>
      <c r="N26" s="25"/>
      <c r="O26" s="23"/>
    </row>
    <row r="27" spans="2:15" ht="64" customHeight="1" x14ac:dyDescent="0.3">
      <c r="B27" s="193"/>
      <c r="C27" s="193"/>
      <c r="D27" s="469" t="s">
        <v>832</v>
      </c>
      <c r="E27" s="392">
        <v>20161.330000000002</v>
      </c>
      <c r="F27" s="71"/>
      <c r="G27" s="70"/>
      <c r="I27" s="23"/>
      <c r="J27" s="25"/>
      <c r="K27" s="25"/>
      <c r="L27" s="25"/>
      <c r="M27" s="25"/>
      <c r="N27" s="25"/>
      <c r="O27" s="23"/>
    </row>
    <row r="28" spans="2:15" ht="70" x14ac:dyDescent="0.3">
      <c r="B28" s="193"/>
      <c r="C28" s="193"/>
      <c r="D28" s="469" t="s">
        <v>833</v>
      </c>
      <c r="E28" s="392">
        <v>23401.279999999999</v>
      </c>
      <c r="F28" s="71"/>
      <c r="G28" s="70"/>
      <c r="I28" s="23"/>
      <c r="J28" s="25"/>
      <c r="K28" s="25"/>
      <c r="L28" s="25"/>
      <c r="M28" s="25"/>
      <c r="N28" s="25"/>
      <c r="O28" s="23"/>
    </row>
    <row r="29" spans="2:15" ht="42" x14ac:dyDescent="0.3">
      <c r="B29" s="193"/>
      <c r="C29" s="193"/>
      <c r="D29" s="469" t="s">
        <v>834</v>
      </c>
      <c r="E29" s="392">
        <v>3144.01</v>
      </c>
      <c r="F29" s="71"/>
      <c r="G29" s="70"/>
      <c r="I29" s="23"/>
      <c r="J29" s="25"/>
      <c r="K29" s="25"/>
      <c r="L29" s="25"/>
      <c r="M29" s="25"/>
      <c r="N29" s="25"/>
      <c r="O29" s="23"/>
    </row>
    <row r="30" spans="2:15" ht="28.5" thickBot="1" x14ac:dyDescent="0.35">
      <c r="B30" s="193"/>
      <c r="C30" s="193"/>
      <c r="D30" s="469" t="s">
        <v>835</v>
      </c>
      <c r="E30" s="392">
        <v>978.31</v>
      </c>
      <c r="F30" s="71"/>
      <c r="G30" s="70"/>
      <c r="I30" s="23"/>
      <c r="J30" s="25"/>
      <c r="K30" s="25"/>
      <c r="L30" s="25"/>
      <c r="M30" s="25"/>
      <c r="N30" s="25"/>
      <c r="O30" s="23"/>
    </row>
    <row r="31" spans="2:15" x14ac:dyDescent="0.3">
      <c r="B31" s="193"/>
      <c r="C31" s="193"/>
      <c r="D31" s="390" t="s">
        <v>811</v>
      </c>
      <c r="E31" s="391">
        <f>SUM(E32:E36)</f>
        <v>30854.35</v>
      </c>
      <c r="F31" s="71"/>
      <c r="G31" s="70"/>
      <c r="I31" s="23"/>
      <c r="J31" s="455"/>
      <c r="K31" s="25"/>
      <c r="L31" s="25"/>
      <c r="M31" s="25"/>
      <c r="N31" s="25"/>
      <c r="O31" s="23"/>
    </row>
    <row r="32" spans="2:15" ht="56" x14ac:dyDescent="0.3">
      <c r="B32" s="193"/>
      <c r="C32" s="193"/>
      <c r="D32" s="469" t="s">
        <v>836</v>
      </c>
      <c r="E32" s="392">
        <v>6358.71</v>
      </c>
      <c r="F32" s="71"/>
      <c r="G32" s="70"/>
      <c r="I32" s="23"/>
      <c r="J32" s="25"/>
      <c r="K32" s="25"/>
      <c r="L32" s="25"/>
      <c r="M32" s="25"/>
      <c r="N32" s="25"/>
      <c r="O32" s="23"/>
    </row>
    <row r="33" spans="2:15" ht="28" x14ac:dyDescent="0.3">
      <c r="B33" s="193"/>
      <c r="C33" s="193"/>
      <c r="D33" s="469" t="s">
        <v>837</v>
      </c>
      <c r="E33" s="392">
        <v>1344.15</v>
      </c>
      <c r="F33" s="71"/>
      <c r="G33" s="70"/>
      <c r="I33" s="23"/>
      <c r="J33" s="25"/>
      <c r="K33" s="25"/>
      <c r="L33" s="25"/>
      <c r="M33" s="25"/>
      <c r="N33" s="25"/>
      <c r="O33" s="23"/>
    </row>
    <row r="34" spans="2:15" ht="42" x14ac:dyDescent="0.3">
      <c r="B34" s="193"/>
      <c r="C34" s="193"/>
      <c r="D34" s="469" t="s">
        <v>838</v>
      </c>
      <c r="E34" s="392">
        <v>3245.2</v>
      </c>
      <c r="F34" s="71"/>
      <c r="G34" s="70"/>
      <c r="I34" s="23"/>
      <c r="J34" s="25"/>
      <c r="K34" s="25"/>
      <c r="L34" s="25"/>
      <c r="M34" s="25"/>
      <c r="N34" s="25"/>
      <c r="O34" s="23"/>
    </row>
    <row r="35" spans="2:15" ht="42" x14ac:dyDescent="0.3">
      <c r="B35" s="193"/>
      <c r="C35" s="193"/>
      <c r="D35" s="469" t="s">
        <v>839</v>
      </c>
      <c r="E35" s="392">
        <v>3669.3</v>
      </c>
      <c r="F35" s="71"/>
      <c r="G35" s="70"/>
      <c r="I35" s="23"/>
      <c r="J35" s="25"/>
      <c r="K35" s="25"/>
      <c r="L35" s="25"/>
      <c r="M35" s="25"/>
      <c r="N35" s="25"/>
      <c r="O35" s="23"/>
    </row>
    <row r="36" spans="2:15" ht="28.5" thickBot="1" x14ac:dyDescent="0.35">
      <c r="B36" s="193"/>
      <c r="C36" s="193"/>
      <c r="D36" s="469" t="s">
        <v>840</v>
      </c>
      <c r="E36" s="392">
        <v>16236.99</v>
      </c>
      <c r="F36" s="71"/>
      <c r="G36" s="70"/>
      <c r="I36" s="23"/>
      <c r="J36" s="455"/>
      <c r="K36" s="25"/>
      <c r="L36" s="25"/>
      <c r="M36" s="25"/>
      <c r="N36" s="25"/>
      <c r="O36" s="23"/>
    </row>
    <row r="37" spans="2:15" ht="14.5" thickBot="1" x14ac:dyDescent="0.35">
      <c r="B37" s="193"/>
      <c r="C37" s="193"/>
      <c r="D37" s="390" t="s">
        <v>827</v>
      </c>
      <c r="E37" s="394">
        <v>67270.3</v>
      </c>
      <c r="F37" s="71"/>
      <c r="G37" s="70"/>
      <c r="I37" s="23"/>
      <c r="J37" s="25"/>
      <c r="K37" s="25"/>
      <c r="L37" s="25"/>
      <c r="M37" s="25"/>
      <c r="N37" s="25"/>
      <c r="O37" s="23"/>
    </row>
    <row r="38" spans="2:15" ht="14.5" thickBot="1" x14ac:dyDescent="0.35">
      <c r="B38" s="193"/>
      <c r="C38" s="193"/>
      <c r="D38" s="395" t="s">
        <v>289</v>
      </c>
      <c r="E38" s="396">
        <f>E37+E31+E26+E21+E14</f>
        <v>1705991.94</v>
      </c>
      <c r="F38" s="71"/>
      <c r="G38" s="70"/>
      <c r="I38" s="23"/>
      <c r="J38" s="25"/>
      <c r="K38" s="25"/>
      <c r="L38" s="25"/>
      <c r="M38" s="25"/>
      <c r="N38" s="25"/>
      <c r="O38" s="23"/>
    </row>
    <row r="39" spans="2:15" x14ac:dyDescent="0.3">
      <c r="B39" s="52"/>
      <c r="C39" s="52"/>
      <c r="D39" s="71"/>
      <c r="E39" s="71"/>
      <c r="F39" s="71"/>
      <c r="G39" s="70"/>
      <c r="I39" s="23"/>
      <c r="J39" s="23"/>
      <c r="K39" s="23"/>
      <c r="L39" s="23"/>
      <c r="M39" s="23"/>
      <c r="N39" s="23"/>
      <c r="O39" s="23"/>
    </row>
    <row r="40" spans="2:15" ht="52.5" customHeight="1" thickBot="1" x14ac:dyDescent="0.35">
      <c r="B40" s="581" t="s">
        <v>296</v>
      </c>
      <c r="C40" s="581"/>
      <c r="D40" s="71"/>
      <c r="E40" s="71"/>
      <c r="F40" s="71"/>
      <c r="G40" s="70"/>
      <c r="I40" s="23"/>
      <c r="J40" s="23"/>
      <c r="K40" s="23"/>
      <c r="L40" s="23"/>
      <c r="M40" s="23"/>
      <c r="N40" s="23"/>
      <c r="O40" s="23"/>
    </row>
    <row r="41" spans="2:15" ht="50" customHeight="1" thickBot="1" x14ac:dyDescent="0.35">
      <c r="B41" s="580" t="s">
        <v>747</v>
      </c>
      <c r="C41" s="580"/>
      <c r="D41" s="164" t="s">
        <v>219</v>
      </c>
      <c r="E41" s="151" t="s">
        <v>221</v>
      </c>
      <c r="F41" s="99" t="s">
        <v>257</v>
      </c>
      <c r="G41" s="70"/>
    </row>
    <row r="42" spans="2:15" ht="14.5" thickBot="1" x14ac:dyDescent="0.35">
      <c r="B42" s="193"/>
      <c r="C42" s="193"/>
      <c r="D42" s="198" t="s">
        <v>920</v>
      </c>
      <c r="E42" s="199">
        <f>E43+E44+E45+E46+E47+E48</f>
        <v>342057.77000000008</v>
      </c>
      <c r="F42" s="197"/>
      <c r="G42" s="70"/>
    </row>
    <row r="43" spans="2:15" ht="28" x14ac:dyDescent="0.3">
      <c r="B43" s="193"/>
      <c r="C43" s="193"/>
      <c r="D43" s="469" t="s">
        <v>821</v>
      </c>
      <c r="E43" s="168">
        <v>323663.69</v>
      </c>
      <c r="F43" s="169">
        <v>43709</v>
      </c>
      <c r="G43" s="70"/>
    </row>
    <row r="44" spans="2:15" ht="42" x14ac:dyDescent="0.3">
      <c r="B44" s="193"/>
      <c r="C44" s="193"/>
      <c r="D44" s="469" t="s">
        <v>822</v>
      </c>
      <c r="E44" s="168">
        <v>0</v>
      </c>
      <c r="F44" s="169">
        <v>43709</v>
      </c>
      <c r="G44" s="70"/>
    </row>
    <row r="45" spans="2:15" ht="28" x14ac:dyDescent="0.3">
      <c r="B45" s="193"/>
      <c r="C45" s="193"/>
      <c r="D45" s="469" t="s">
        <v>823</v>
      </c>
      <c r="E45" s="168">
        <v>0</v>
      </c>
      <c r="F45" s="169">
        <v>43709</v>
      </c>
      <c r="G45" s="70"/>
    </row>
    <row r="46" spans="2:15" ht="28" x14ac:dyDescent="0.3">
      <c r="B46" s="193"/>
      <c r="C46" s="193"/>
      <c r="D46" s="469" t="s">
        <v>824</v>
      </c>
      <c r="E46" s="168">
        <v>12570.21</v>
      </c>
      <c r="F46" s="169">
        <v>43709</v>
      </c>
      <c r="G46" s="70"/>
    </row>
    <row r="47" spans="2:15" ht="42" x14ac:dyDescent="0.3">
      <c r="B47" s="193"/>
      <c r="C47" s="193"/>
      <c r="D47" s="469" t="s">
        <v>825</v>
      </c>
      <c r="E47" s="168">
        <v>4803.28</v>
      </c>
      <c r="F47" s="169">
        <v>43709</v>
      </c>
      <c r="G47" s="70"/>
    </row>
    <row r="48" spans="2:15" ht="37" customHeight="1" thickBot="1" x14ac:dyDescent="0.35">
      <c r="B48" s="193"/>
      <c r="C48" s="193"/>
      <c r="D48" s="469" t="s">
        <v>826</v>
      </c>
      <c r="E48" s="167">
        <v>1020.59</v>
      </c>
      <c r="F48" s="169">
        <v>43709</v>
      </c>
      <c r="G48" s="70"/>
    </row>
    <row r="49" spans="2:7" ht="14.5" thickBot="1" x14ac:dyDescent="0.35">
      <c r="B49" s="193"/>
      <c r="C49" s="193"/>
      <c r="D49" s="198" t="s">
        <v>921</v>
      </c>
      <c r="E49" s="199">
        <f>E50+E51+E52+E53</f>
        <v>468730.25</v>
      </c>
      <c r="F49" s="197"/>
      <c r="G49" s="70"/>
    </row>
    <row r="50" spans="2:7" ht="28" x14ac:dyDescent="0.3">
      <c r="B50" s="193"/>
      <c r="C50" s="193"/>
      <c r="D50" s="469" t="s">
        <v>828</v>
      </c>
      <c r="E50" s="168">
        <v>86396.49</v>
      </c>
      <c r="F50" s="169">
        <v>43709</v>
      </c>
      <c r="G50" s="70"/>
    </row>
    <row r="51" spans="2:7" ht="42" x14ac:dyDescent="0.3">
      <c r="B51" s="193"/>
      <c r="C51" s="193"/>
      <c r="D51" s="469" t="s">
        <v>829</v>
      </c>
      <c r="E51" s="168">
        <v>142968.70000000001</v>
      </c>
      <c r="F51" s="169">
        <v>43709</v>
      </c>
      <c r="G51" s="70"/>
    </row>
    <row r="52" spans="2:7" ht="42" x14ac:dyDescent="0.3">
      <c r="B52" s="193"/>
      <c r="C52" s="193"/>
      <c r="D52" s="469" t="s">
        <v>830</v>
      </c>
      <c r="E52" s="168">
        <v>239365.06</v>
      </c>
      <c r="F52" s="169">
        <v>43709</v>
      </c>
      <c r="G52" s="70"/>
    </row>
    <row r="53" spans="2:7" ht="76" customHeight="1" thickBot="1" x14ac:dyDescent="0.35">
      <c r="B53" s="193"/>
      <c r="C53" s="193"/>
      <c r="D53" s="469" t="s">
        <v>831</v>
      </c>
      <c r="E53" s="168">
        <v>0</v>
      </c>
      <c r="F53" s="169">
        <v>43709</v>
      </c>
      <c r="G53" s="70"/>
    </row>
    <row r="54" spans="2:7" ht="14.5" thickBot="1" x14ac:dyDescent="0.35">
      <c r="B54" s="193"/>
      <c r="C54" s="193"/>
      <c r="D54" s="198" t="s">
        <v>922</v>
      </c>
      <c r="E54" s="199">
        <f>E55+E56+E57+E58</f>
        <v>174792.63</v>
      </c>
      <c r="F54" s="197"/>
      <c r="G54" s="70"/>
    </row>
    <row r="55" spans="2:7" ht="56" x14ac:dyDescent="0.3">
      <c r="B55" s="193"/>
      <c r="C55" s="193"/>
      <c r="D55" s="469" t="s">
        <v>832</v>
      </c>
      <c r="E55" s="165">
        <v>112000</v>
      </c>
      <c r="F55" s="169">
        <v>43709</v>
      </c>
      <c r="G55" s="70"/>
    </row>
    <row r="56" spans="2:7" ht="60" customHeight="1" x14ac:dyDescent="0.3">
      <c r="B56" s="193"/>
      <c r="C56" s="193"/>
      <c r="D56" s="469" t="s">
        <v>833</v>
      </c>
      <c r="E56" s="165">
        <v>0</v>
      </c>
      <c r="F56" s="169">
        <v>43709</v>
      </c>
      <c r="G56" s="70"/>
    </row>
    <row r="57" spans="2:7" ht="42" x14ac:dyDescent="0.3">
      <c r="B57" s="193"/>
      <c r="C57" s="193"/>
      <c r="D57" s="469" t="s">
        <v>834</v>
      </c>
      <c r="E57" s="165">
        <v>37572.239999999998</v>
      </c>
      <c r="F57" s="169">
        <v>43709</v>
      </c>
      <c r="G57" s="70"/>
    </row>
    <row r="58" spans="2:7" ht="28.5" thickBot="1" x14ac:dyDescent="0.35">
      <c r="B58" s="193"/>
      <c r="C58" s="193"/>
      <c r="D58" s="469" t="s">
        <v>835</v>
      </c>
      <c r="E58" s="165">
        <v>25220.39</v>
      </c>
      <c r="F58" s="169">
        <v>43709</v>
      </c>
      <c r="G58" s="70"/>
    </row>
    <row r="59" spans="2:7" ht="14.5" thickBot="1" x14ac:dyDescent="0.35">
      <c r="B59" s="193"/>
      <c r="C59" s="193"/>
      <c r="D59" s="198" t="s">
        <v>923</v>
      </c>
      <c r="E59" s="199">
        <f>E64+E63+E62+E61+E60</f>
        <v>105368.14</v>
      </c>
      <c r="F59" s="197"/>
      <c r="G59" s="70"/>
    </row>
    <row r="60" spans="2:7" ht="56" x14ac:dyDescent="0.3">
      <c r="B60" s="193"/>
      <c r="C60" s="193"/>
      <c r="D60" s="469" t="s">
        <v>836</v>
      </c>
      <c r="E60" s="166">
        <v>16999.740000000002</v>
      </c>
      <c r="F60" s="169">
        <v>43709</v>
      </c>
      <c r="G60" s="70"/>
    </row>
    <row r="61" spans="2:7" ht="31" customHeight="1" x14ac:dyDescent="0.3">
      <c r="B61" s="193"/>
      <c r="C61" s="193"/>
      <c r="D61" s="469" t="s">
        <v>837</v>
      </c>
      <c r="E61" s="166">
        <v>20726</v>
      </c>
      <c r="F61" s="169">
        <v>43709</v>
      </c>
      <c r="G61" s="70"/>
    </row>
    <row r="62" spans="2:7" ht="30" customHeight="1" x14ac:dyDescent="0.3">
      <c r="B62" s="193"/>
      <c r="C62" s="193"/>
      <c r="D62" s="469" t="s">
        <v>838</v>
      </c>
      <c r="E62" s="166">
        <v>0</v>
      </c>
      <c r="F62" s="169">
        <v>43709</v>
      </c>
      <c r="G62" s="70"/>
    </row>
    <row r="63" spans="2:7" ht="32" customHeight="1" x14ac:dyDescent="0.3">
      <c r="B63" s="193"/>
      <c r="C63" s="193"/>
      <c r="D63" s="469" t="s">
        <v>839</v>
      </c>
      <c r="E63" s="166">
        <v>40000</v>
      </c>
      <c r="F63" s="169">
        <v>43709</v>
      </c>
      <c r="G63" s="70"/>
    </row>
    <row r="64" spans="2:7" ht="28.5" thickBot="1" x14ac:dyDescent="0.35">
      <c r="B64" s="193"/>
      <c r="C64" s="193"/>
      <c r="D64" s="469" t="s">
        <v>840</v>
      </c>
      <c r="E64" s="166">
        <v>27642.400000000001</v>
      </c>
      <c r="F64" s="169">
        <v>43709</v>
      </c>
      <c r="G64" s="70"/>
    </row>
    <row r="65" spans="2:10" ht="14.5" thickBot="1" x14ac:dyDescent="0.35">
      <c r="B65" s="193"/>
      <c r="C65" s="193"/>
      <c r="D65" s="198" t="s">
        <v>924</v>
      </c>
      <c r="E65" s="199">
        <f>E66</f>
        <v>77659.61</v>
      </c>
      <c r="F65" s="197"/>
      <c r="G65" s="70"/>
    </row>
    <row r="66" spans="2:10" ht="14.5" thickBot="1" x14ac:dyDescent="0.35">
      <c r="B66" s="193"/>
      <c r="C66" s="193"/>
      <c r="D66" s="148" t="s">
        <v>924</v>
      </c>
      <c r="E66" s="165">
        <v>77659.61</v>
      </c>
      <c r="F66" s="169">
        <v>43709</v>
      </c>
      <c r="G66" s="70"/>
    </row>
    <row r="67" spans="2:10" ht="14.5" thickBot="1" x14ac:dyDescent="0.35">
      <c r="B67" s="52"/>
      <c r="C67" s="52"/>
      <c r="D67" s="150" t="s">
        <v>289</v>
      </c>
      <c r="E67" s="200">
        <f>E65+E59+E54+E49+E42</f>
        <v>1168608.4000000001</v>
      </c>
      <c r="F67" s="149"/>
      <c r="G67" s="70"/>
    </row>
    <row r="68" spans="2:10" x14ac:dyDescent="0.3">
      <c r="B68" s="52"/>
      <c r="C68" s="52"/>
      <c r="D68" s="71"/>
      <c r="E68" s="71"/>
      <c r="F68" s="71"/>
      <c r="G68" s="70"/>
    </row>
    <row r="69" spans="2:10" ht="14.5" thickBot="1" x14ac:dyDescent="0.35">
      <c r="B69" s="581" t="s">
        <v>298</v>
      </c>
      <c r="C69" s="581"/>
      <c r="D69" s="581"/>
      <c r="E69" s="581"/>
      <c r="F69" s="153"/>
      <c r="G69" s="70"/>
    </row>
    <row r="70" spans="2:10" ht="45" customHeight="1" thickBot="1" x14ac:dyDescent="0.35">
      <c r="B70" s="581" t="s">
        <v>215</v>
      </c>
      <c r="C70" s="581"/>
      <c r="D70" s="591"/>
      <c r="E70" s="592"/>
      <c r="F70" s="71"/>
      <c r="G70" s="70"/>
    </row>
    <row r="71" spans="2:10" ht="14.5" thickBot="1" x14ac:dyDescent="0.35">
      <c r="B71" s="593"/>
      <c r="C71" s="593"/>
      <c r="D71" s="593"/>
      <c r="E71" s="593"/>
      <c r="F71" s="71"/>
      <c r="G71" s="70"/>
    </row>
    <row r="72" spans="2:10" ht="60" customHeight="1" thickBot="1" x14ac:dyDescent="0.35">
      <c r="B72" s="581" t="s">
        <v>216</v>
      </c>
      <c r="C72" s="581"/>
      <c r="D72" s="465" t="s">
        <v>872</v>
      </c>
      <c r="E72" s="373"/>
      <c r="F72" s="71"/>
      <c r="G72" s="70"/>
    </row>
    <row r="73" spans="2:10" ht="174" customHeight="1" thickBot="1" x14ac:dyDescent="0.35">
      <c r="B73" s="581" t="s">
        <v>217</v>
      </c>
      <c r="C73" s="581"/>
      <c r="D73" s="594" t="s">
        <v>876</v>
      </c>
      <c r="E73" s="595"/>
      <c r="F73" s="71"/>
      <c r="G73" s="70"/>
    </row>
    <row r="74" spans="2:10" x14ac:dyDescent="0.3">
      <c r="B74" s="52"/>
      <c r="C74" s="52"/>
      <c r="D74" s="71"/>
      <c r="E74" s="71"/>
      <c r="F74" s="71"/>
      <c r="G74" s="70"/>
    </row>
    <row r="75" spans="2:10" ht="14.5" thickBot="1" x14ac:dyDescent="0.35">
      <c r="B75" s="596"/>
      <c r="C75" s="596"/>
      <c r="D75" s="72"/>
      <c r="E75" s="57"/>
      <c r="F75" s="57"/>
      <c r="G75" s="73"/>
    </row>
    <row r="76" spans="2:10" x14ac:dyDescent="0.3">
      <c r="B76" s="597"/>
      <c r="C76" s="597"/>
      <c r="D76" s="598"/>
      <c r="E76" s="598"/>
      <c r="F76" s="13"/>
      <c r="G76" s="26"/>
      <c r="H76" s="26"/>
      <c r="I76" s="26"/>
      <c r="J76" s="26"/>
    </row>
    <row r="77" spans="2:10" x14ac:dyDescent="0.3">
      <c r="B77" s="159"/>
      <c r="C77" s="159"/>
      <c r="D77" s="25"/>
      <c r="E77" s="25"/>
      <c r="F77" s="13"/>
    </row>
    <row r="78" spans="2:10" x14ac:dyDescent="0.3">
      <c r="B78" s="600"/>
      <c r="C78" s="600"/>
      <c r="D78" s="601"/>
      <c r="E78" s="601"/>
      <c r="F78" s="13"/>
    </row>
    <row r="79" spans="2:10" x14ac:dyDescent="0.3">
      <c r="B79" s="600"/>
      <c r="C79" s="600"/>
      <c r="D79" s="599"/>
      <c r="E79" s="599"/>
      <c r="F79" s="13"/>
    </row>
    <row r="80" spans="2:10" x14ac:dyDescent="0.3">
      <c r="B80" s="161"/>
      <c r="C80" s="161"/>
      <c r="D80" s="13"/>
      <c r="E80" s="13"/>
      <c r="F80" s="13"/>
    </row>
    <row r="81" spans="2:6" x14ac:dyDescent="0.3">
      <c r="B81" s="597"/>
      <c r="C81" s="597"/>
      <c r="D81" s="13"/>
      <c r="E81" s="13"/>
      <c r="F81" s="13"/>
    </row>
    <row r="82" spans="2:6" x14ac:dyDescent="0.3">
      <c r="B82" s="597"/>
      <c r="C82" s="597"/>
      <c r="D82" s="599"/>
      <c r="E82" s="599"/>
      <c r="F82" s="13"/>
    </row>
    <row r="83" spans="2:6" x14ac:dyDescent="0.3">
      <c r="B83" s="600"/>
      <c r="C83" s="600"/>
      <c r="D83" s="599"/>
      <c r="E83" s="599"/>
      <c r="F83" s="13"/>
    </row>
    <row r="84" spans="2:6" x14ac:dyDescent="0.3">
      <c r="B84" s="27"/>
      <c r="C84" s="161"/>
      <c r="D84" s="28"/>
      <c r="E84" s="13"/>
      <c r="F84" s="13"/>
    </row>
    <row r="85" spans="2:6" x14ac:dyDescent="0.3">
      <c r="B85" s="27"/>
      <c r="C85" s="27"/>
      <c r="D85" s="28"/>
      <c r="E85" s="28"/>
      <c r="F85" s="12"/>
    </row>
    <row r="86" spans="2:6" x14ac:dyDescent="0.3">
      <c r="D86" s="29"/>
      <c r="E86" s="29"/>
    </row>
    <row r="87" spans="2:6" x14ac:dyDescent="0.3">
      <c r="D87" s="29"/>
      <c r="E87" s="29"/>
    </row>
  </sheetData>
  <customSheetViews>
    <customSheetView guid="{49C562DA-48F2-4CBC-A826-DB7C1B80DB3C}" topLeftCell="A74">
      <selection activeCell="D9" sqref="D9:E9"/>
      <pageMargins left="0.25" right="0.25" top="0.18" bottom="0.19" header="0.17" footer="0.17"/>
      <pageSetup orientation="portrait" r:id="rId1"/>
    </customSheetView>
    <customSheetView guid="{B0EC7550-2A5F-4817-AE13-B2890DAA90D8}" topLeftCell="A5">
      <selection activeCell="D9" sqref="D9:E9"/>
      <pageMargins left="0.25" right="0.25" top="0.18" bottom="0.19" header="0.17" footer="0.17"/>
      <pageSetup orientation="portrait" r:id="rId2"/>
    </customSheetView>
    <customSheetView guid="{27016BE2-38C2-48DF-B182-239CB89124C8}" topLeftCell="A61">
      <selection activeCell="D37" sqref="D37"/>
      <pageMargins left="0.25" right="0.25" top="0.18" bottom="0.19" header="0.17" footer="0.17"/>
      <pageSetup orientation="portrait" r:id="rId3"/>
    </customSheetView>
    <customSheetView guid="{D749D8ED-BF3B-4A77-B2E7-1AB83FF32417}">
      <pageMargins left="0.25" right="0.25" top="0.18" bottom="0.19" header="0.17" footer="0.17"/>
      <pageSetup orientation="portrait" r:id="rId4"/>
    </customSheetView>
    <customSheetView guid="{827F82A2-A4FA-4336-9BE8-6D2B292EC76D}">
      <pageMargins left="0.25" right="0.25" top="0.18" bottom="0.19" header="0.17" footer="0.17"/>
      <pageSetup orientation="portrait" r:id="rId5"/>
    </customSheetView>
    <customSheetView guid="{CE2E0357-2E92-4626-8CBB-3829B8A193B0}" topLeftCell="A37">
      <selection activeCell="C42" sqref="C42"/>
      <pageMargins left="0.25" right="0.25" top="0.18" bottom="0.19" header="0.17" footer="0.17"/>
      <pageSetup orientation="portrait" r:id="rId6"/>
    </customSheetView>
    <customSheetView guid="{565CC0E4-7E36-984F-ADBA-27974CC4ACC5}" scale="130" state="hidden" topLeftCell="A62">
      <selection activeCell="E63" sqref="E63"/>
      <pageMargins left="0.25" right="0.25" top="0.18" bottom="0.19" header="0.17" footer="0.17"/>
      <pageSetup orientation="portrait" r:id="rId7"/>
    </customSheetView>
    <customSheetView guid="{5F7F8AA6-067A-424A-BEE0-254947BCD789}" topLeftCell="A61">
      <selection activeCell="D37" sqref="D37"/>
      <pageMargins left="0.25" right="0.25" top="0.18" bottom="0.19" header="0.17" footer="0.17"/>
      <pageSetup orientation="portrait" r:id="rId8"/>
    </customSheetView>
  </customSheetViews>
  <mergeCells count="31">
    <mergeCell ref="B82:C82"/>
    <mergeCell ref="D82:E82"/>
    <mergeCell ref="B83:C83"/>
    <mergeCell ref="D83:E83"/>
    <mergeCell ref="B78:C78"/>
    <mergeCell ref="D78:E78"/>
    <mergeCell ref="B79:C79"/>
    <mergeCell ref="D79:E79"/>
    <mergeCell ref="B81:C81"/>
    <mergeCell ref="B73:C73"/>
    <mergeCell ref="D73:E73"/>
    <mergeCell ref="B75:C75"/>
    <mergeCell ref="B76:C76"/>
    <mergeCell ref="D76:E76"/>
    <mergeCell ref="B69:E69"/>
    <mergeCell ref="B70:C70"/>
    <mergeCell ref="D70:E70"/>
    <mergeCell ref="B71:E71"/>
    <mergeCell ref="B72:C72"/>
    <mergeCell ref="B3:F3"/>
    <mergeCell ref="B5:E5"/>
    <mergeCell ref="B7:C7"/>
    <mergeCell ref="B8:E8"/>
    <mergeCell ref="B9:C9"/>
    <mergeCell ref="D9:E9"/>
    <mergeCell ref="B41:C41"/>
    <mergeCell ref="B10:C10"/>
    <mergeCell ref="D10:E10"/>
    <mergeCell ref="B12:C12"/>
    <mergeCell ref="B13:C13"/>
    <mergeCell ref="B40:C40"/>
  </mergeCells>
  <dataValidations count="1">
    <dataValidation type="whole" allowBlank="1" showInputMessage="1" showErrorMessage="1" sqref="D78 D65614 D131150 D196686 D262222 D327758 D393294 D458830 D524366 D589902 D655438 D720974 D786510 D852046 D917582 D983118 D72 D65608 D131144 D196680 D262216 D327752 D393288 D458824 D524360 D589896 D655432 D720968 D786504 D852040 D917576 D983112 D9 D65533 D131069 D196605 D262141 D327677 D393213 D458749 D524285 D589821 D655357 D720893 D786429 D851965 D917501 D983037" xr:uid="{00000000-0002-0000-0100-000000000000}">
      <formula1>-999999999</formula1>
      <formula2>999999999</formula2>
    </dataValidation>
  </dataValidations>
  <pageMargins left="0.25" right="0.25" top="0.18" bottom="0.19" header="0.17" footer="0.17"/>
  <pageSetup orientation="portrait" r:id="rId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'C:\Users\Ezequiel Gaspes\AppData\Local\Microsoft\Windows\INetCache\Content.Outlook\Q7UXY4W0\[Info AF _ AGUS.xls]FinancialData'!#REF!</xm:f>
          </x14:formula1>
          <xm:sqref>D82 D65618 D131154 D196690 D262226 D327762 D393298 D458834 D524370 D589906 D655442 D720978 D786514 D852050 D917586 D983122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11"/>
  <sheetViews>
    <sheetView topLeftCell="A209" zoomScaleNormal="100" workbookViewId="0">
      <selection activeCell="J56" sqref="J56"/>
    </sheetView>
  </sheetViews>
  <sheetFormatPr defaultColWidth="9.1796875" defaultRowHeight="14.5" x14ac:dyDescent="0.35"/>
  <cols>
    <col min="1" max="1" width="1.453125" customWidth="1"/>
    <col min="2" max="2" width="3.36328125" style="310" customWidth="1"/>
    <col min="3" max="3" width="26.453125" style="310" customWidth="1"/>
    <col min="4" max="4" width="32.453125" style="310" customWidth="1"/>
    <col min="5" max="5" width="14.453125" style="310" customWidth="1"/>
    <col min="6" max="6" width="13" style="311" customWidth="1"/>
    <col min="7" max="7" width="15.1796875" style="310" customWidth="1"/>
    <col min="8" max="8" width="15.453125" style="310" customWidth="1"/>
    <col min="9" max="9" width="1.453125" style="310" customWidth="1"/>
    <col min="10" max="10" width="99.36328125" customWidth="1"/>
    <col min="12" max="12" width="9.453125" bestFit="1" customWidth="1"/>
  </cols>
  <sheetData>
    <row r="1" spans="2:10" ht="8.25" customHeight="1" thickBot="1" x14ac:dyDescent="0.4"/>
    <row r="2" spans="2:10" ht="15" customHeight="1" thickBot="1" x14ac:dyDescent="0.4">
      <c r="B2" s="312"/>
      <c r="C2" s="313"/>
      <c r="D2" s="313"/>
      <c r="E2" s="313"/>
      <c r="F2" s="314"/>
      <c r="G2" s="313"/>
      <c r="H2" s="313"/>
      <c r="I2" s="315"/>
    </row>
    <row r="3" spans="2:10" ht="21.5" customHeight="1" thickBot="1" x14ac:dyDescent="0.55000000000000004">
      <c r="B3" s="316"/>
      <c r="C3" s="512" t="s">
        <v>752</v>
      </c>
      <c r="D3" s="379"/>
      <c r="E3" s="379"/>
      <c r="F3" s="379"/>
      <c r="G3" s="379"/>
      <c r="H3" s="380"/>
      <c r="I3" s="317"/>
    </row>
    <row r="4" spans="2:10" ht="14.5" customHeight="1" x14ac:dyDescent="0.35">
      <c r="B4" s="381"/>
      <c r="C4" s="382"/>
      <c r="D4" s="382"/>
      <c r="E4" s="382"/>
      <c r="F4" s="382"/>
      <c r="G4" s="382"/>
      <c r="H4" s="382"/>
      <c r="I4" s="317"/>
    </row>
    <row r="5" spans="2:10" ht="16" thickBot="1" x14ac:dyDescent="0.4">
      <c r="B5" s="318"/>
      <c r="C5" s="383" t="s">
        <v>749</v>
      </c>
      <c r="D5" s="383"/>
      <c r="E5" s="383"/>
      <c r="F5" s="383"/>
      <c r="G5" s="383"/>
      <c r="H5" s="383"/>
      <c r="I5" s="317"/>
    </row>
    <row r="6" spans="2:10" ht="15" thickBot="1" x14ac:dyDescent="0.4">
      <c r="B6" s="318"/>
      <c r="C6" s="384" t="s">
        <v>750</v>
      </c>
      <c r="D6" s="384"/>
      <c r="E6" s="384"/>
      <c r="F6" s="385"/>
      <c r="G6" s="446">
        <v>30</v>
      </c>
      <c r="H6" s="319"/>
      <c r="I6" s="317"/>
      <c r="J6" s="306"/>
    </row>
    <row r="7" spans="2:10" ht="14.5" customHeight="1" x14ac:dyDescent="0.35">
      <c r="B7" s="318"/>
      <c r="C7" s="319"/>
      <c r="D7" s="320"/>
      <c r="E7" s="319"/>
      <c r="F7" s="321"/>
      <c r="G7" s="319"/>
      <c r="H7" s="319"/>
      <c r="I7" s="317"/>
    </row>
    <row r="8" spans="2:10" ht="14.5" customHeight="1" x14ac:dyDescent="0.35">
      <c r="B8" s="318"/>
      <c r="C8" s="377" t="s">
        <v>236</v>
      </c>
      <c r="D8" s="377"/>
      <c r="E8" s="322"/>
      <c r="F8" s="323"/>
      <c r="G8" s="322"/>
      <c r="H8" s="322"/>
      <c r="I8" s="317"/>
    </row>
    <row r="9" spans="2:10" ht="15.75" customHeight="1" thickBot="1" x14ac:dyDescent="0.4">
      <c r="B9" s="318"/>
      <c r="C9" s="403" t="s">
        <v>237</v>
      </c>
      <c r="D9" s="377"/>
      <c r="E9" s="377"/>
      <c r="F9" s="377"/>
      <c r="G9" s="377"/>
      <c r="H9" s="377"/>
      <c r="I9" s="317"/>
    </row>
    <row r="10" spans="2:10" ht="43.5" x14ac:dyDescent="0.35">
      <c r="B10" s="318"/>
      <c r="C10" s="324" t="s">
        <v>239</v>
      </c>
      <c r="D10" s="325" t="s">
        <v>238</v>
      </c>
      <c r="E10" s="326" t="s">
        <v>318</v>
      </c>
      <c r="F10" s="327" t="s">
        <v>332</v>
      </c>
      <c r="G10" s="501" t="s">
        <v>294</v>
      </c>
      <c r="H10" s="328" t="s">
        <v>293</v>
      </c>
      <c r="I10" s="317"/>
    </row>
    <row r="11" spans="2:10" x14ac:dyDescent="0.35">
      <c r="B11" s="318"/>
      <c r="C11" s="329" t="s">
        <v>726</v>
      </c>
      <c r="D11" s="330" t="s">
        <v>765</v>
      </c>
      <c r="E11" s="332">
        <v>4786.97</v>
      </c>
      <c r="F11" s="333">
        <v>43007</v>
      </c>
      <c r="G11" s="335">
        <v>4432.38</v>
      </c>
      <c r="H11" s="334">
        <f t="shared" ref="H11:H20" si="0">+E11-G11</f>
        <v>354.59000000000015</v>
      </c>
      <c r="I11" s="317"/>
    </row>
    <row r="12" spans="2:10" x14ac:dyDescent="0.35">
      <c r="B12" s="318"/>
      <c r="C12" s="329" t="s">
        <v>726</v>
      </c>
      <c r="D12" s="330" t="s">
        <v>766</v>
      </c>
      <c r="E12" s="332">
        <v>7237.88</v>
      </c>
      <c r="F12" s="333">
        <v>43007</v>
      </c>
      <c r="G12" s="335">
        <v>5625.66</v>
      </c>
      <c r="H12" s="334">
        <f t="shared" si="0"/>
        <v>1612.2200000000003</v>
      </c>
      <c r="I12" s="317"/>
    </row>
    <row r="13" spans="2:10" x14ac:dyDescent="0.35">
      <c r="B13" s="318"/>
      <c r="C13" s="329" t="s">
        <v>726</v>
      </c>
      <c r="D13" s="330" t="s">
        <v>767</v>
      </c>
      <c r="E13" s="332">
        <v>29054.16</v>
      </c>
      <c r="F13" s="333">
        <v>43101</v>
      </c>
      <c r="G13" s="335">
        <v>7498.73</v>
      </c>
      <c r="H13" s="334">
        <f t="shared" si="0"/>
        <v>21555.43</v>
      </c>
      <c r="I13" s="317"/>
    </row>
    <row r="14" spans="2:10" x14ac:dyDescent="0.35">
      <c r="B14" s="318"/>
      <c r="C14" s="329" t="s">
        <v>726</v>
      </c>
      <c r="D14" s="330" t="s">
        <v>768</v>
      </c>
      <c r="E14" s="332">
        <v>27177.27</v>
      </c>
      <c r="F14" s="333">
        <v>43101</v>
      </c>
      <c r="G14" s="335">
        <v>9718.6299999999992</v>
      </c>
      <c r="H14" s="334">
        <f t="shared" si="0"/>
        <v>17458.64</v>
      </c>
      <c r="I14" s="317"/>
    </row>
    <row r="15" spans="2:10" x14ac:dyDescent="0.35">
      <c r="B15" s="318"/>
      <c r="C15" s="329" t="s">
        <v>726</v>
      </c>
      <c r="D15" s="330" t="s">
        <v>769</v>
      </c>
      <c r="E15" s="332">
        <v>27177.27</v>
      </c>
      <c r="F15" s="333">
        <v>43101</v>
      </c>
      <c r="G15" s="335">
        <v>9084.7999999999993</v>
      </c>
      <c r="H15" s="334">
        <f t="shared" si="0"/>
        <v>18092.47</v>
      </c>
      <c r="I15" s="317"/>
    </row>
    <row r="16" spans="2:10" x14ac:dyDescent="0.35">
      <c r="B16" s="318"/>
      <c r="C16" s="329" t="s">
        <v>726</v>
      </c>
      <c r="D16" s="330" t="s">
        <v>770</v>
      </c>
      <c r="E16" s="332">
        <v>3125.04</v>
      </c>
      <c r="F16" s="333">
        <v>43101</v>
      </c>
      <c r="G16" s="335">
        <v>2856.96</v>
      </c>
      <c r="H16" s="334">
        <f t="shared" si="0"/>
        <v>268.07999999999993</v>
      </c>
      <c r="I16" s="317"/>
    </row>
    <row r="17" spans="2:10" x14ac:dyDescent="0.35">
      <c r="B17" s="318"/>
      <c r="C17" s="329" t="s">
        <v>726</v>
      </c>
      <c r="D17" s="330" t="s">
        <v>771</v>
      </c>
      <c r="E17" s="332">
        <v>29054.16</v>
      </c>
      <c r="F17" s="333">
        <v>43101</v>
      </c>
      <c r="G17" s="335">
        <v>0</v>
      </c>
      <c r="H17" s="334">
        <f t="shared" si="0"/>
        <v>29054.16</v>
      </c>
      <c r="I17" s="317"/>
    </row>
    <row r="18" spans="2:10" x14ac:dyDescent="0.35">
      <c r="B18" s="318"/>
      <c r="C18" s="329" t="s">
        <v>726</v>
      </c>
      <c r="D18" s="330" t="s">
        <v>772</v>
      </c>
      <c r="E18" s="332">
        <v>25299.73</v>
      </c>
      <c r="F18" s="333">
        <v>43101</v>
      </c>
      <c r="G18" s="335">
        <v>7119.77</v>
      </c>
      <c r="H18" s="334">
        <f t="shared" si="0"/>
        <v>18179.96</v>
      </c>
      <c r="I18" s="317"/>
    </row>
    <row r="19" spans="2:10" x14ac:dyDescent="0.35">
      <c r="B19" s="318"/>
      <c r="C19" s="329" t="s">
        <v>726</v>
      </c>
      <c r="D19" s="330" t="s">
        <v>773</v>
      </c>
      <c r="E19" s="332">
        <v>23443.43</v>
      </c>
      <c r="F19" s="333">
        <v>43101</v>
      </c>
      <c r="G19" s="335">
        <v>6597.41</v>
      </c>
      <c r="H19" s="334">
        <f t="shared" si="0"/>
        <v>16846.02</v>
      </c>
      <c r="I19" s="317"/>
    </row>
    <row r="20" spans="2:10" x14ac:dyDescent="0.35">
      <c r="B20" s="318"/>
      <c r="C20" s="329" t="s">
        <v>726</v>
      </c>
      <c r="D20" s="330" t="s">
        <v>774</v>
      </c>
      <c r="E20" s="332">
        <v>21565.9</v>
      </c>
      <c r="F20" s="333">
        <v>43101</v>
      </c>
      <c r="G20" s="335">
        <v>7209.04</v>
      </c>
      <c r="H20" s="334">
        <f t="shared" si="0"/>
        <v>14356.86</v>
      </c>
      <c r="I20" s="317"/>
    </row>
    <row r="21" spans="2:10" ht="29" x14ac:dyDescent="0.35">
      <c r="B21" s="318"/>
      <c r="C21" s="386" t="s">
        <v>727</v>
      </c>
      <c r="D21" s="404" t="s">
        <v>775</v>
      </c>
      <c r="E21" s="431">
        <v>31509.68</v>
      </c>
      <c r="F21" s="485">
        <v>42997</v>
      </c>
      <c r="G21" s="486">
        <v>31194.58</v>
      </c>
      <c r="H21" s="487">
        <f t="shared" ref="H21:H22" si="1">+E21-G21</f>
        <v>315.09999999999854</v>
      </c>
      <c r="I21" s="317"/>
    </row>
    <row r="22" spans="2:10" ht="29" x14ac:dyDescent="0.35">
      <c r="B22" s="318"/>
      <c r="C22" s="386" t="s">
        <v>727</v>
      </c>
      <c r="D22" s="405" t="s">
        <v>776</v>
      </c>
      <c r="E22" s="431">
        <v>20615.189999999999</v>
      </c>
      <c r="F22" s="485">
        <v>43028</v>
      </c>
      <c r="G22" s="486">
        <v>20441.97</v>
      </c>
      <c r="H22" s="487">
        <f t="shared" si="1"/>
        <v>173.21999999999753</v>
      </c>
      <c r="I22" s="317"/>
    </row>
    <row r="23" spans="2:10" x14ac:dyDescent="0.35">
      <c r="B23" s="318"/>
      <c r="C23" s="447" t="s">
        <v>728</v>
      </c>
      <c r="D23" s="404" t="str">
        <f t="shared" ref="D23:E23" si="2">+D158</f>
        <v>Cientist</v>
      </c>
      <c r="E23" s="502">
        <f t="shared" si="2"/>
        <v>3648.03</v>
      </c>
      <c r="F23" s="333">
        <v>42977</v>
      </c>
      <c r="G23" s="336">
        <v>3369.01</v>
      </c>
      <c r="H23" s="448">
        <f t="shared" ref="H23:H53" si="3">+E23-G23</f>
        <v>279.02</v>
      </c>
      <c r="I23" s="317"/>
    </row>
    <row r="24" spans="2:10" x14ac:dyDescent="0.35">
      <c r="B24" s="318"/>
      <c r="C24" s="447" t="s">
        <v>728</v>
      </c>
      <c r="D24" s="404" t="str">
        <f>+D161</f>
        <v>Instrumentalia</v>
      </c>
      <c r="E24" s="502">
        <f>+E161</f>
        <v>42920.25</v>
      </c>
      <c r="F24" s="333">
        <v>42954</v>
      </c>
      <c r="G24" s="336">
        <v>42608.73</v>
      </c>
      <c r="H24" s="448">
        <f t="shared" si="3"/>
        <v>311.5199999999968</v>
      </c>
      <c r="I24" s="317"/>
    </row>
    <row r="25" spans="2:10" x14ac:dyDescent="0.35">
      <c r="B25" s="318"/>
      <c r="C25" s="447" t="s">
        <v>728</v>
      </c>
      <c r="D25" s="404" t="str">
        <f>+D162</f>
        <v>Instrumentos del Sur</v>
      </c>
      <c r="E25" s="502">
        <f>+E162</f>
        <v>5631.9</v>
      </c>
      <c r="F25" s="333">
        <v>42954</v>
      </c>
      <c r="G25" s="336">
        <v>4489</v>
      </c>
      <c r="H25" s="448">
        <f>+E25-G25</f>
        <v>1142.8999999999996</v>
      </c>
      <c r="I25" s="317"/>
    </row>
    <row r="26" spans="2:10" x14ac:dyDescent="0.35">
      <c r="B26" s="318"/>
      <c r="C26" s="447" t="s">
        <v>728</v>
      </c>
      <c r="D26" s="513" t="str">
        <f>+D58</f>
        <v>Wekume Agro Servicios SRL</v>
      </c>
      <c r="E26" s="514">
        <f>+E58</f>
        <v>3523.52</v>
      </c>
      <c r="F26" s="333">
        <v>43073</v>
      </c>
      <c r="G26" s="336">
        <v>3007.88</v>
      </c>
      <c r="H26" s="448">
        <f t="shared" ref="H26:H27" si="4">+E26-G26</f>
        <v>515.63999999999987</v>
      </c>
      <c r="I26" s="317"/>
    </row>
    <row r="27" spans="2:10" x14ac:dyDescent="0.35">
      <c r="B27" s="318"/>
      <c r="C27" s="447" t="s">
        <v>728</v>
      </c>
      <c r="D27" s="513" t="str">
        <f>+D61</f>
        <v>Wekume Agro Servicios SRL</v>
      </c>
      <c r="E27" s="514">
        <f>+E61</f>
        <v>4905.5600000000004</v>
      </c>
      <c r="F27" s="333">
        <v>43073</v>
      </c>
      <c r="G27" s="336">
        <v>4187.68</v>
      </c>
      <c r="H27" s="448">
        <f t="shared" si="4"/>
        <v>717.88000000000011</v>
      </c>
      <c r="I27" s="317"/>
    </row>
    <row r="28" spans="2:10" x14ac:dyDescent="0.35">
      <c r="B28" s="318"/>
      <c r="C28" s="447" t="s">
        <v>728</v>
      </c>
      <c r="D28" s="404" t="str">
        <f>+D64</f>
        <v>El Fortín</v>
      </c>
      <c r="E28" s="502">
        <f>+E64</f>
        <v>7260</v>
      </c>
      <c r="F28" s="333">
        <v>43077</v>
      </c>
      <c r="G28" s="336">
        <v>6722.22</v>
      </c>
      <c r="H28" s="448">
        <f t="shared" si="3"/>
        <v>537.77999999999975</v>
      </c>
      <c r="I28" s="317"/>
    </row>
    <row r="29" spans="2:10" x14ac:dyDescent="0.35">
      <c r="B29" s="318"/>
      <c r="C29" s="447" t="s">
        <v>728</v>
      </c>
      <c r="D29" s="404" t="str">
        <f>+D68</f>
        <v>El Fortín</v>
      </c>
      <c r="E29" s="502">
        <f>+E68</f>
        <v>37949.72</v>
      </c>
      <c r="F29" s="333">
        <v>43042</v>
      </c>
      <c r="G29" s="336">
        <v>35941.800000000003</v>
      </c>
      <c r="H29" s="448">
        <f t="shared" si="3"/>
        <v>2007.9199999999983</v>
      </c>
      <c r="I29" s="317"/>
    </row>
    <row r="30" spans="2:10" x14ac:dyDescent="0.35">
      <c r="B30" s="318"/>
      <c r="C30" s="447" t="s">
        <v>728</v>
      </c>
      <c r="D30" s="404" t="str">
        <f>+D71</f>
        <v>Bertotto Boglione</v>
      </c>
      <c r="E30" s="502">
        <f>+E71</f>
        <v>11652.9</v>
      </c>
      <c r="F30" s="333">
        <v>43053</v>
      </c>
      <c r="G30" s="336">
        <v>10199.86</v>
      </c>
      <c r="H30" s="448">
        <f t="shared" si="3"/>
        <v>1453.0399999999991</v>
      </c>
      <c r="I30" s="317"/>
    </row>
    <row r="31" spans="2:10" ht="29" x14ac:dyDescent="0.35">
      <c r="B31" s="318"/>
      <c r="C31" s="447" t="s">
        <v>728</v>
      </c>
      <c r="D31" s="561" t="str">
        <f>+D174</f>
        <v>Wekume Agro Servicios SRL Agro Servicios SRL SRL</v>
      </c>
      <c r="E31" s="562">
        <f>+SUM(E163+E166+E168+E171+E174)</f>
        <v>30479</v>
      </c>
      <c r="F31" s="333">
        <v>42955</v>
      </c>
      <c r="G31" s="336">
        <v>22365.43</v>
      </c>
      <c r="H31" s="448">
        <f t="shared" si="3"/>
        <v>8113.57</v>
      </c>
      <c r="I31" s="317"/>
      <c r="J31" s="6" t="s">
        <v>994</v>
      </c>
    </row>
    <row r="32" spans="2:10" x14ac:dyDescent="0.35">
      <c r="B32" s="318"/>
      <c r="C32" s="447" t="s">
        <v>728</v>
      </c>
      <c r="D32" s="404" t="str">
        <f>+D74</f>
        <v>Abelardo Cuffia</v>
      </c>
      <c r="E32" s="504">
        <f>+E74</f>
        <v>51121.88</v>
      </c>
      <c r="F32" s="333">
        <v>43122</v>
      </c>
      <c r="G32" s="336">
        <v>46485.78</v>
      </c>
      <c r="H32" s="448">
        <f t="shared" si="3"/>
        <v>4636.0999999999985</v>
      </c>
      <c r="I32" s="317"/>
    </row>
    <row r="33" spans="2:10" x14ac:dyDescent="0.35">
      <c r="B33" s="318"/>
      <c r="C33" s="447" t="s">
        <v>728</v>
      </c>
      <c r="D33" s="404" t="str">
        <f>+D75</f>
        <v>Metalbert SRL</v>
      </c>
      <c r="E33" s="332">
        <f>+SUM(E75+E80)</f>
        <v>23235.86</v>
      </c>
      <c r="F33" s="333">
        <v>43150</v>
      </c>
      <c r="G33" s="336">
        <v>17722.7</v>
      </c>
      <c r="H33" s="448">
        <f t="shared" si="3"/>
        <v>5513.16</v>
      </c>
      <c r="I33" s="317"/>
      <c r="J33" t="s">
        <v>985</v>
      </c>
    </row>
    <row r="34" spans="2:10" ht="29" x14ac:dyDescent="0.35">
      <c r="B34" s="318"/>
      <c r="C34" s="447" t="s">
        <v>810</v>
      </c>
      <c r="D34" s="404" t="str">
        <f>+D85</f>
        <v>Wekume Agro Servicios SRL Agro Servicios SRL</v>
      </c>
      <c r="E34" s="502">
        <f>+E85</f>
        <v>25265.08</v>
      </c>
      <c r="F34" s="333">
        <v>43150</v>
      </c>
      <c r="G34" s="336">
        <v>24585.57</v>
      </c>
      <c r="H34" s="448">
        <f t="shared" si="3"/>
        <v>679.51000000000204</v>
      </c>
      <c r="I34" s="317"/>
      <c r="J34" s="6"/>
    </row>
    <row r="35" spans="2:10" ht="29" x14ac:dyDescent="0.35">
      <c r="B35" s="318"/>
      <c r="C35" s="447" t="s">
        <v>810</v>
      </c>
      <c r="D35" s="404" t="str">
        <f>+D91</f>
        <v>Wekume Agro Servicios SRL Agro Servicios SRL</v>
      </c>
      <c r="E35" s="332">
        <f>+SUM(E89+E91+E93+E95)</f>
        <v>58913.17</v>
      </c>
      <c r="F35" s="333">
        <v>43158</v>
      </c>
      <c r="G35" s="336">
        <v>19060.84</v>
      </c>
      <c r="H35" s="448">
        <f t="shared" si="3"/>
        <v>39852.33</v>
      </c>
      <c r="I35" s="317"/>
      <c r="J35" s="6" t="s">
        <v>989</v>
      </c>
    </row>
    <row r="36" spans="2:10" x14ac:dyDescent="0.35">
      <c r="B36" s="318"/>
      <c r="C36" s="447" t="s">
        <v>728</v>
      </c>
      <c r="D36" s="404" t="str">
        <f>+D97</f>
        <v>Corvial S.A</v>
      </c>
      <c r="E36" s="502">
        <f>+E97</f>
        <v>12158.18</v>
      </c>
      <c r="F36" s="333">
        <v>43145</v>
      </c>
      <c r="G36" s="336">
        <v>2284.2600000000002</v>
      </c>
      <c r="H36" s="448">
        <f t="shared" si="3"/>
        <v>9873.92</v>
      </c>
      <c r="I36" s="317"/>
    </row>
    <row r="37" spans="2:10" ht="29" x14ac:dyDescent="0.35">
      <c r="B37" s="318"/>
      <c r="C37" s="447" t="s">
        <v>810</v>
      </c>
      <c r="D37" s="404" t="str">
        <f>+D101</f>
        <v>Wekume Agro Servicios SRL Agro Servicios SRL</v>
      </c>
      <c r="E37" s="502">
        <f>+E101</f>
        <v>28473.85</v>
      </c>
      <c r="F37" s="333">
        <v>43150</v>
      </c>
      <c r="G37" s="336">
        <v>25828.36</v>
      </c>
      <c r="H37" s="448">
        <f t="shared" si="3"/>
        <v>2645.489999999998</v>
      </c>
      <c r="I37" s="317"/>
      <c r="J37" s="6"/>
    </row>
    <row r="38" spans="2:10" x14ac:dyDescent="0.35">
      <c r="B38" s="318"/>
      <c r="C38" s="447" t="s">
        <v>728</v>
      </c>
      <c r="D38" s="404" t="str">
        <f>+D104</f>
        <v>Top West S.A</v>
      </c>
      <c r="E38" s="502">
        <f>+E104</f>
        <v>77165.08</v>
      </c>
      <c r="F38" s="333">
        <v>43074</v>
      </c>
      <c r="G38" s="336">
        <v>66870.210000000006</v>
      </c>
      <c r="H38" s="448">
        <f t="shared" si="3"/>
        <v>10294.869999999995</v>
      </c>
      <c r="I38" s="317"/>
    </row>
    <row r="39" spans="2:10" x14ac:dyDescent="0.35">
      <c r="B39" s="318"/>
      <c r="C39" s="447" t="s">
        <v>728</v>
      </c>
      <c r="D39" s="404" t="str">
        <f>+D106</f>
        <v>IVECAM</v>
      </c>
      <c r="E39" s="502">
        <f>+E106</f>
        <v>57481.919999999998</v>
      </c>
      <c r="F39" s="333">
        <v>43075</v>
      </c>
      <c r="G39" s="336">
        <v>49733.14</v>
      </c>
      <c r="H39" s="448">
        <f t="shared" si="3"/>
        <v>7748.7799999999988</v>
      </c>
      <c r="I39" s="317"/>
    </row>
    <row r="40" spans="2:10" x14ac:dyDescent="0.35">
      <c r="B40" s="318"/>
      <c r="C40" s="447" t="s">
        <v>728</v>
      </c>
      <c r="D40" s="404" t="str">
        <f>+D107</f>
        <v>La Emancipación Coop.</v>
      </c>
      <c r="E40" s="332">
        <f>+E107+E113</f>
        <v>299693.14</v>
      </c>
      <c r="F40" s="333">
        <v>43196</v>
      </c>
      <c r="G40" s="336">
        <v>227129.25</v>
      </c>
      <c r="H40" s="448">
        <f t="shared" si="3"/>
        <v>72563.890000000014</v>
      </c>
      <c r="I40" s="317"/>
      <c r="J40" t="s">
        <v>985</v>
      </c>
    </row>
    <row r="41" spans="2:10" x14ac:dyDescent="0.35">
      <c r="B41" s="318"/>
      <c r="C41" s="447" t="s">
        <v>728</v>
      </c>
      <c r="D41" s="404" t="str">
        <f>+D120</f>
        <v>Runco S.A.</v>
      </c>
      <c r="E41" s="332">
        <f>+E120+E121</f>
        <v>21989.279999999999</v>
      </c>
      <c r="F41" s="333">
        <v>43087</v>
      </c>
      <c r="G41" s="336">
        <v>21604.31</v>
      </c>
      <c r="H41" s="448">
        <f t="shared" si="3"/>
        <v>384.96999999999753</v>
      </c>
      <c r="I41" s="317"/>
      <c r="J41" t="s">
        <v>985</v>
      </c>
    </row>
    <row r="42" spans="2:10" x14ac:dyDescent="0.35">
      <c r="B42" s="318"/>
      <c r="C42" s="447" t="s">
        <v>728</v>
      </c>
      <c r="D42" s="404" t="str">
        <f>+D122</f>
        <v>COMMIT IT</v>
      </c>
      <c r="E42" s="332">
        <f>+E122+E123+E124</f>
        <v>23228.799999999999</v>
      </c>
      <c r="F42" s="333">
        <v>43088</v>
      </c>
      <c r="G42" s="336">
        <v>20727</v>
      </c>
      <c r="H42" s="448">
        <f t="shared" si="3"/>
        <v>2501.7999999999993</v>
      </c>
      <c r="I42" s="317"/>
      <c r="J42" t="s">
        <v>986</v>
      </c>
    </row>
    <row r="43" spans="2:10" ht="29" x14ac:dyDescent="0.35">
      <c r="B43" s="318"/>
      <c r="C43" s="447" t="s">
        <v>810</v>
      </c>
      <c r="D43" s="404" t="str">
        <f>+D178</f>
        <v>Wekume Agro Servicios SRL Agro Servicios SRL SRL</v>
      </c>
      <c r="E43" s="332">
        <f>+E178+E180+E182+E184+E186+E191+E195</f>
        <v>87362.71</v>
      </c>
      <c r="F43" s="333">
        <v>42943</v>
      </c>
      <c r="G43" s="336">
        <v>85147.54</v>
      </c>
      <c r="H43" s="448">
        <f t="shared" si="3"/>
        <v>2215.1700000000128</v>
      </c>
      <c r="I43" s="317"/>
      <c r="J43" s="6" t="s">
        <v>990</v>
      </c>
    </row>
    <row r="44" spans="2:10" x14ac:dyDescent="0.35">
      <c r="B44" s="318"/>
      <c r="C44" s="447" t="s">
        <v>728</v>
      </c>
      <c r="D44" s="404" t="str">
        <f>+D125</f>
        <v>Eule Graphics</v>
      </c>
      <c r="E44" s="332">
        <f>+E125+E128</f>
        <v>10071.67</v>
      </c>
      <c r="F44" s="333">
        <v>43059</v>
      </c>
      <c r="G44" s="336">
        <v>6551</v>
      </c>
      <c r="H44" s="448">
        <f t="shared" si="3"/>
        <v>3520.67</v>
      </c>
      <c r="I44" s="317"/>
      <c r="J44" t="s">
        <v>985</v>
      </c>
    </row>
    <row r="45" spans="2:10" x14ac:dyDescent="0.35">
      <c r="B45" s="318"/>
      <c r="C45" s="447" t="s">
        <v>728</v>
      </c>
      <c r="D45" s="404" t="str">
        <f>+D196</f>
        <v>Riegos Pigue SRL</v>
      </c>
      <c r="E45" s="332">
        <f>+E196+E198+E200+E202+E204</f>
        <v>137848.5</v>
      </c>
      <c r="F45" s="333">
        <v>42954</v>
      </c>
      <c r="G45" s="336">
        <v>99624.24</v>
      </c>
      <c r="H45" s="448">
        <f t="shared" si="3"/>
        <v>38224.259999999995</v>
      </c>
      <c r="I45" s="317"/>
      <c r="J45" t="s">
        <v>987</v>
      </c>
    </row>
    <row r="46" spans="2:10" ht="29" x14ac:dyDescent="0.35">
      <c r="B46" s="318"/>
      <c r="C46" s="447" t="s">
        <v>728</v>
      </c>
      <c r="D46" s="404" t="str">
        <f>+D205</f>
        <v>Wekume Agro Servicios SRL Agro Servicios SRL</v>
      </c>
      <c r="E46" s="502">
        <f>+E205</f>
        <v>4435.32</v>
      </c>
      <c r="F46" s="485">
        <v>42945</v>
      </c>
      <c r="G46" s="486">
        <v>4055</v>
      </c>
      <c r="H46" s="487">
        <f t="shared" si="3"/>
        <v>380.31999999999971</v>
      </c>
      <c r="I46" s="317"/>
      <c r="J46" s="563"/>
    </row>
    <row r="47" spans="2:10" x14ac:dyDescent="0.35">
      <c r="B47" s="318"/>
      <c r="C47" s="447" t="s">
        <v>728</v>
      </c>
      <c r="D47" s="404" t="str">
        <f>+D129</f>
        <v>Seedmech Latinoamérica</v>
      </c>
      <c r="E47" s="502">
        <f>+E129</f>
        <v>163542</v>
      </c>
      <c r="F47" s="333">
        <v>43155</v>
      </c>
      <c r="G47" s="336">
        <v>114763.53</v>
      </c>
      <c r="H47" s="448">
        <f t="shared" si="3"/>
        <v>48778.47</v>
      </c>
      <c r="I47" s="317"/>
    </row>
    <row r="48" spans="2:10" x14ac:dyDescent="0.35">
      <c r="B48" s="318"/>
      <c r="C48" s="447" t="s">
        <v>728</v>
      </c>
      <c r="D48" s="404" t="str">
        <f>+D133</f>
        <v>Mercobras</v>
      </c>
      <c r="E48" s="502">
        <f>+E133</f>
        <v>76535.929999999993</v>
      </c>
      <c r="F48" s="333">
        <v>43145</v>
      </c>
      <c r="G48" s="336">
        <v>20090.68</v>
      </c>
      <c r="H48" s="448">
        <f t="shared" si="3"/>
        <v>56445.249999999993</v>
      </c>
      <c r="I48" s="317"/>
      <c r="J48" s="306"/>
    </row>
    <row r="49" spans="2:11" x14ac:dyDescent="0.35">
      <c r="B49" s="318"/>
      <c r="C49" s="447" t="s">
        <v>728</v>
      </c>
      <c r="D49" s="404" t="str">
        <f>+D137</f>
        <v>Semillas Argentinas</v>
      </c>
      <c r="E49" s="332">
        <f>+E137+E146</f>
        <v>33743.35</v>
      </c>
      <c r="F49" s="333">
        <v>43186</v>
      </c>
      <c r="G49" s="336">
        <v>32475.5</v>
      </c>
      <c r="H49" s="448">
        <f t="shared" si="3"/>
        <v>1267.8499999999985</v>
      </c>
      <c r="I49" s="317"/>
      <c r="J49" t="s">
        <v>985</v>
      </c>
    </row>
    <row r="50" spans="2:11" ht="29" x14ac:dyDescent="0.35">
      <c r="B50" s="318"/>
      <c r="C50" s="447" t="s">
        <v>728</v>
      </c>
      <c r="D50" s="404" t="str">
        <f>+D142</f>
        <v>Wekume Agro Servicios SRL Agro Servicios SRL</v>
      </c>
      <c r="E50" s="332">
        <f>+E142+E150</f>
        <v>20833.29</v>
      </c>
      <c r="F50" s="333">
        <v>43185</v>
      </c>
      <c r="G50" s="336">
        <v>16069.06</v>
      </c>
      <c r="H50" s="448">
        <f t="shared" si="3"/>
        <v>4764.2300000000014</v>
      </c>
      <c r="I50" s="317"/>
      <c r="J50" s="6" t="s">
        <v>985</v>
      </c>
      <c r="K50" s="503"/>
    </row>
    <row r="51" spans="2:11" x14ac:dyDescent="0.35">
      <c r="B51" s="318"/>
      <c r="C51" s="447" t="s">
        <v>728</v>
      </c>
      <c r="D51" s="404" t="str">
        <f>+D153</f>
        <v>La Emancipación Coop.</v>
      </c>
      <c r="E51" s="502">
        <f>+E153</f>
        <v>6403.44</v>
      </c>
      <c r="F51" s="333">
        <v>43209</v>
      </c>
      <c r="G51" s="336">
        <v>0</v>
      </c>
      <c r="H51" s="448">
        <f t="shared" si="3"/>
        <v>6403.44</v>
      </c>
      <c r="I51" s="317"/>
    </row>
    <row r="52" spans="2:11" x14ac:dyDescent="0.35">
      <c r="B52" s="318"/>
      <c r="C52" s="447" t="s">
        <v>728</v>
      </c>
      <c r="D52" s="404" t="str">
        <f>+D192</f>
        <v>Tekniplant</v>
      </c>
      <c r="E52" s="502">
        <f>+E192</f>
        <v>3061.72</v>
      </c>
      <c r="F52" s="333">
        <v>42935</v>
      </c>
      <c r="G52" s="336">
        <v>2826.21</v>
      </c>
      <c r="H52" s="448">
        <f t="shared" si="3"/>
        <v>235.50999999999976</v>
      </c>
      <c r="I52" s="317"/>
    </row>
    <row r="53" spans="2:11" x14ac:dyDescent="0.35">
      <c r="B53" s="318"/>
      <c r="C53" s="447" t="s">
        <v>728</v>
      </c>
      <c r="D53" s="404" t="str">
        <f>+D187</f>
        <v>Ferrimac S.A</v>
      </c>
      <c r="E53" s="502">
        <f>+E187</f>
        <v>36571.120000000003</v>
      </c>
      <c r="F53" s="333">
        <v>42935</v>
      </c>
      <c r="G53" s="336">
        <v>28866.57</v>
      </c>
      <c r="H53" s="448">
        <f t="shared" si="3"/>
        <v>7704.5500000000029</v>
      </c>
      <c r="I53" s="317"/>
    </row>
    <row r="54" spans="2:11" ht="30" customHeight="1" x14ac:dyDescent="0.35">
      <c r="B54" s="318">
        <v>31</v>
      </c>
      <c r="C54" s="399" t="s">
        <v>714</v>
      </c>
      <c r="D54" s="399"/>
      <c r="E54" s="399"/>
      <c r="F54" s="399"/>
      <c r="G54" s="558"/>
      <c r="H54" s="376"/>
      <c r="I54" s="317"/>
      <c r="J54" s="572" t="s">
        <v>995</v>
      </c>
    </row>
    <row r="55" spans="2:11" ht="30" customHeight="1" x14ac:dyDescent="0.35">
      <c r="B55" s="318"/>
      <c r="C55" s="377" t="s">
        <v>240</v>
      </c>
      <c r="D55" s="377"/>
      <c r="E55" s="559"/>
      <c r="F55" s="337"/>
      <c r="G55" s="559"/>
      <c r="H55" s="320"/>
      <c r="I55" s="317"/>
    </row>
    <row r="56" spans="2:11" ht="30" customHeight="1" thickBot="1" x14ac:dyDescent="0.4">
      <c r="B56" s="318"/>
      <c r="C56" s="400" t="s">
        <v>751</v>
      </c>
      <c r="D56" s="397"/>
      <c r="E56" s="397"/>
      <c r="F56" s="398"/>
      <c r="G56" s="397"/>
      <c r="H56" s="378"/>
      <c r="I56" s="317"/>
    </row>
    <row r="57" spans="2:11" ht="30" customHeight="1" thickBot="1" x14ac:dyDescent="0.4">
      <c r="B57" s="318"/>
      <c r="C57" s="524" t="s">
        <v>295</v>
      </c>
      <c r="D57" s="525" t="s">
        <v>241</v>
      </c>
      <c r="E57" s="526" t="s">
        <v>319</v>
      </c>
      <c r="F57" s="527" t="s">
        <v>320</v>
      </c>
      <c r="G57" s="523" t="s">
        <v>292</v>
      </c>
      <c r="H57" s="387"/>
      <c r="I57" s="338"/>
    </row>
    <row r="58" spans="2:11" ht="47" customHeight="1" x14ac:dyDescent="0.35">
      <c r="B58" s="318"/>
      <c r="C58" s="528" t="s">
        <v>928</v>
      </c>
      <c r="D58" s="406" t="s">
        <v>878</v>
      </c>
      <c r="E58" s="340">
        <v>3523.52</v>
      </c>
      <c r="F58" s="340">
        <v>3523.52</v>
      </c>
      <c r="G58" s="529" t="s">
        <v>353</v>
      </c>
      <c r="H58" s="320"/>
      <c r="I58" s="375"/>
    </row>
    <row r="59" spans="2:11" x14ac:dyDescent="0.35">
      <c r="B59" s="318"/>
      <c r="C59" s="492"/>
      <c r="D59" s="404" t="s">
        <v>794</v>
      </c>
      <c r="E59" s="339">
        <v>3799.4</v>
      </c>
      <c r="F59" s="332"/>
      <c r="G59" s="476"/>
      <c r="H59" s="320"/>
      <c r="I59" s="375"/>
    </row>
    <row r="60" spans="2:11" ht="15" thickBot="1" x14ac:dyDescent="0.4">
      <c r="B60" s="318"/>
      <c r="C60" s="492"/>
      <c r="D60" s="424" t="s">
        <v>793</v>
      </c>
      <c r="E60" s="530">
        <v>3872</v>
      </c>
      <c r="F60" s="520"/>
      <c r="G60" s="476"/>
      <c r="H60" s="320"/>
      <c r="I60" s="375"/>
    </row>
    <row r="61" spans="2:11" ht="46.5" customHeight="1" x14ac:dyDescent="0.35">
      <c r="B61" s="318"/>
      <c r="C61" s="528" t="s">
        <v>929</v>
      </c>
      <c r="D61" s="406" t="s">
        <v>878</v>
      </c>
      <c r="E61" s="497">
        <v>4905.5600000000004</v>
      </c>
      <c r="F61" s="497">
        <v>4905.5600000000004</v>
      </c>
      <c r="G61" s="529" t="s">
        <v>353</v>
      </c>
      <c r="H61" s="320"/>
      <c r="I61" s="375"/>
    </row>
    <row r="62" spans="2:11" x14ac:dyDescent="0.35">
      <c r="B62" s="318"/>
      <c r="C62" s="492"/>
      <c r="D62" s="404" t="s">
        <v>793</v>
      </c>
      <c r="E62" s="339">
        <v>7261.42</v>
      </c>
      <c r="F62" s="332"/>
      <c r="G62" s="476"/>
      <c r="H62" s="320"/>
      <c r="I62" s="375"/>
    </row>
    <row r="63" spans="2:11" ht="15" thickBot="1" x14ac:dyDescent="0.4">
      <c r="B63" s="318"/>
      <c r="C63" s="492"/>
      <c r="D63" s="424" t="s">
        <v>794</v>
      </c>
      <c r="E63" s="530">
        <v>5211.8100000000004</v>
      </c>
      <c r="F63" s="520"/>
      <c r="G63" s="476"/>
      <c r="H63" s="320"/>
      <c r="I63" s="375"/>
    </row>
    <row r="64" spans="2:11" ht="48.5" customHeight="1" x14ac:dyDescent="0.35">
      <c r="B64" s="318"/>
      <c r="C64" s="528" t="s">
        <v>930</v>
      </c>
      <c r="D64" s="406" t="s">
        <v>716</v>
      </c>
      <c r="E64" s="340">
        <v>7260</v>
      </c>
      <c r="F64" s="340">
        <v>7260</v>
      </c>
      <c r="G64" s="529" t="s">
        <v>353</v>
      </c>
      <c r="H64" s="320"/>
      <c r="I64" s="375"/>
    </row>
    <row r="65" spans="2:9" x14ac:dyDescent="0.35">
      <c r="B65" s="318"/>
      <c r="C65" s="492"/>
      <c r="D65" s="404" t="s">
        <v>794</v>
      </c>
      <c r="E65" s="339">
        <v>12134.57</v>
      </c>
      <c r="F65" s="332"/>
      <c r="G65" s="476"/>
      <c r="H65" s="320"/>
      <c r="I65" s="375"/>
    </row>
    <row r="66" spans="2:9" x14ac:dyDescent="0.35">
      <c r="B66" s="318"/>
      <c r="C66" s="492"/>
      <c r="D66" s="404" t="s">
        <v>878</v>
      </c>
      <c r="E66" s="339">
        <v>11135.09</v>
      </c>
      <c r="F66" s="332"/>
      <c r="G66" s="476"/>
      <c r="H66" s="320"/>
      <c r="I66" s="375"/>
    </row>
    <row r="67" spans="2:9" ht="15" thickBot="1" x14ac:dyDescent="0.4">
      <c r="B67" s="318"/>
      <c r="C67" s="492"/>
      <c r="D67" s="424" t="s">
        <v>806</v>
      </c>
      <c r="E67" s="530">
        <v>14174.28</v>
      </c>
      <c r="F67" s="520"/>
      <c r="G67" s="476"/>
      <c r="H67" s="320"/>
      <c r="I67" s="375"/>
    </row>
    <row r="68" spans="2:9" ht="58" x14ac:dyDescent="0.35">
      <c r="B68" s="318"/>
      <c r="C68" s="528" t="s">
        <v>931</v>
      </c>
      <c r="D68" s="406" t="s">
        <v>716</v>
      </c>
      <c r="E68" s="340">
        <v>37949.72</v>
      </c>
      <c r="F68" s="340">
        <v>37949.72</v>
      </c>
      <c r="G68" s="529" t="s">
        <v>353</v>
      </c>
      <c r="H68" s="320"/>
      <c r="I68" s="375"/>
    </row>
    <row r="69" spans="2:9" x14ac:dyDescent="0.35">
      <c r="B69" s="318"/>
      <c r="C69" s="435"/>
      <c r="D69" s="404" t="s">
        <v>807</v>
      </c>
      <c r="E69" s="343">
        <v>82672.06</v>
      </c>
      <c r="F69" s="332"/>
      <c r="G69" s="414"/>
      <c r="H69" s="320"/>
      <c r="I69" s="375"/>
    </row>
    <row r="70" spans="2:9" ht="29.5" thickBot="1" x14ac:dyDescent="0.4">
      <c r="B70" s="490"/>
      <c r="C70" s="436"/>
      <c r="D70" s="407" t="s">
        <v>991</v>
      </c>
      <c r="E70" s="342">
        <v>52861.45</v>
      </c>
      <c r="F70" s="443"/>
      <c r="G70" s="413"/>
      <c r="H70" s="320"/>
      <c r="I70" s="375"/>
    </row>
    <row r="71" spans="2:9" ht="58" x14ac:dyDescent="0.35">
      <c r="B71" s="318"/>
      <c r="C71" s="510" t="s">
        <v>932</v>
      </c>
      <c r="D71" s="408" t="s">
        <v>808</v>
      </c>
      <c r="E71" s="341">
        <v>11652.9</v>
      </c>
      <c r="F71" s="341">
        <v>11652.9</v>
      </c>
      <c r="G71" s="560" t="s">
        <v>353</v>
      </c>
      <c r="H71" s="320"/>
      <c r="I71" s="375"/>
    </row>
    <row r="72" spans="2:9" ht="29" x14ac:dyDescent="0.35">
      <c r="B72" s="318"/>
      <c r="C72" s="409"/>
      <c r="D72" s="404" t="s">
        <v>991</v>
      </c>
      <c r="E72" s="343">
        <v>23828.21</v>
      </c>
      <c r="F72" s="332"/>
      <c r="G72" s="414"/>
      <c r="H72" s="320"/>
      <c r="I72" s="375"/>
    </row>
    <row r="73" spans="2:9" ht="15" thickBot="1" x14ac:dyDescent="0.4">
      <c r="B73" s="318">
        <v>5</v>
      </c>
      <c r="C73" s="410"/>
      <c r="D73" s="407" t="s">
        <v>716</v>
      </c>
      <c r="E73" s="342">
        <v>14905.3</v>
      </c>
      <c r="F73" s="443"/>
      <c r="G73" s="413"/>
      <c r="H73" s="320"/>
      <c r="I73" s="375"/>
    </row>
    <row r="74" spans="2:9" ht="73" thickBot="1" x14ac:dyDescent="0.4">
      <c r="B74" s="318"/>
      <c r="C74" s="437" t="s">
        <v>933</v>
      </c>
      <c r="D74" s="416" t="s">
        <v>777</v>
      </c>
      <c r="E74" s="417">
        <v>51121.88</v>
      </c>
      <c r="F74" s="417">
        <v>51121.88</v>
      </c>
      <c r="G74" s="418" t="s">
        <v>877</v>
      </c>
      <c r="H74" s="320"/>
      <c r="I74" s="375"/>
    </row>
    <row r="75" spans="2:9" ht="58" x14ac:dyDescent="0.35">
      <c r="B75" s="318"/>
      <c r="C75" s="434" t="s">
        <v>934</v>
      </c>
      <c r="D75" s="406" t="s">
        <v>778</v>
      </c>
      <c r="E75" s="340">
        <v>2769.82</v>
      </c>
      <c r="F75" s="340">
        <v>2769.82</v>
      </c>
      <c r="G75" s="411" t="s">
        <v>353</v>
      </c>
      <c r="H75" s="320"/>
      <c r="I75" s="375"/>
    </row>
    <row r="76" spans="2:9" x14ac:dyDescent="0.35">
      <c r="B76" s="318"/>
      <c r="C76" s="435"/>
      <c r="D76" s="404" t="s">
        <v>779</v>
      </c>
      <c r="E76" s="343">
        <v>3728.04</v>
      </c>
      <c r="F76" s="332"/>
      <c r="G76" s="414"/>
      <c r="H76" s="320"/>
      <c r="I76" s="375"/>
    </row>
    <row r="77" spans="2:9" ht="29" x14ac:dyDescent="0.35">
      <c r="B77" s="318"/>
      <c r="C77" s="435"/>
      <c r="D77" s="404" t="s">
        <v>991</v>
      </c>
      <c r="E77" s="343">
        <v>46090.09</v>
      </c>
      <c r="F77" s="332"/>
      <c r="G77" s="414"/>
      <c r="H77" s="320"/>
      <c r="I77" s="375"/>
    </row>
    <row r="78" spans="2:9" x14ac:dyDescent="0.35">
      <c r="B78" s="318"/>
      <c r="C78" s="435"/>
      <c r="D78" s="404" t="s">
        <v>715</v>
      </c>
      <c r="E78" s="343">
        <v>4973.26</v>
      </c>
      <c r="F78" s="332"/>
      <c r="G78" s="414"/>
      <c r="H78" s="320"/>
      <c r="I78" s="375"/>
    </row>
    <row r="79" spans="2:9" ht="15" thickBot="1" x14ac:dyDescent="0.4">
      <c r="B79" s="318"/>
      <c r="C79" s="436"/>
      <c r="D79" s="407" t="s">
        <v>780</v>
      </c>
      <c r="E79" s="342">
        <v>5721.92</v>
      </c>
      <c r="F79" s="443"/>
      <c r="G79" s="413"/>
      <c r="H79" s="320"/>
      <c r="I79" s="375"/>
    </row>
    <row r="80" spans="2:9" ht="58" x14ac:dyDescent="0.35">
      <c r="B80" s="318"/>
      <c r="C80" s="434" t="s">
        <v>935</v>
      </c>
      <c r="D80" s="406" t="s">
        <v>778</v>
      </c>
      <c r="E80" s="340">
        <v>20466.04</v>
      </c>
      <c r="F80" s="340">
        <v>20466.04</v>
      </c>
      <c r="G80" s="411" t="s">
        <v>353</v>
      </c>
      <c r="H80" s="320"/>
      <c r="I80" s="375"/>
    </row>
    <row r="81" spans="2:9" ht="43.5" x14ac:dyDescent="0.35">
      <c r="B81" s="318"/>
      <c r="C81" s="435"/>
      <c r="D81" s="404" t="s">
        <v>779</v>
      </c>
      <c r="E81" s="343">
        <v>18601.810000000001</v>
      </c>
      <c r="F81" s="433" t="s">
        <v>841</v>
      </c>
      <c r="G81" s="414"/>
      <c r="H81" s="320"/>
      <c r="I81" s="375"/>
    </row>
    <row r="82" spans="2:9" ht="29" x14ac:dyDescent="0.35">
      <c r="B82" s="318"/>
      <c r="C82" s="435"/>
      <c r="D82" s="404" t="s">
        <v>991</v>
      </c>
      <c r="E82" s="343">
        <v>25409.09</v>
      </c>
      <c r="F82" s="332"/>
      <c r="G82" s="414"/>
      <c r="H82" s="320"/>
      <c r="I82" s="375"/>
    </row>
    <row r="83" spans="2:9" x14ac:dyDescent="0.35">
      <c r="B83" s="318"/>
      <c r="C83" s="435"/>
      <c r="D83" s="404" t="s">
        <v>715</v>
      </c>
      <c r="E83" s="343">
        <v>35631.81</v>
      </c>
      <c r="F83" s="332"/>
      <c r="G83" s="414"/>
      <c r="H83" s="320"/>
      <c r="I83" s="375"/>
    </row>
    <row r="84" spans="2:9" ht="15" thickBot="1" x14ac:dyDescent="0.4">
      <c r="B84" s="318"/>
      <c r="C84" s="436"/>
      <c r="D84" s="407" t="s">
        <v>780</v>
      </c>
      <c r="E84" s="342">
        <v>25882.35</v>
      </c>
      <c r="F84" s="443"/>
      <c r="G84" s="413"/>
      <c r="H84" s="320"/>
      <c r="I84" s="375"/>
    </row>
    <row r="85" spans="2:9" ht="58" x14ac:dyDescent="0.35">
      <c r="B85" s="318"/>
      <c r="C85" s="434" t="s">
        <v>936</v>
      </c>
      <c r="D85" s="406" t="s">
        <v>991</v>
      </c>
      <c r="E85" s="340">
        <v>25265.08</v>
      </c>
      <c r="F85" s="340">
        <v>25265.08</v>
      </c>
      <c r="G85" s="411" t="s">
        <v>353</v>
      </c>
      <c r="H85" s="320"/>
      <c r="I85" s="375"/>
    </row>
    <row r="86" spans="2:9" ht="43.5" x14ac:dyDescent="0.35">
      <c r="B86" s="318"/>
      <c r="C86" s="435"/>
      <c r="D86" s="404" t="s">
        <v>780</v>
      </c>
      <c r="E86" s="343">
        <v>24472.36</v>
      </c>
      <c r="F86" s="433" t="s">
        <v>841</v>
      </c>
      <c r="G86" s="414"/>
      <c r="H86" s="320"/>
      <c r="I86" s="375"/>
    </row>
    <row r="87" spans="2:9" ht="43.5" x14ac:dyDescent="0.35">
      <c r="B87" s="318"/>
      <c r="C87" s="435"/>
      <c r="D87" s="404" t="s">
        <v>715</v>
      </c>
      <c r="E87" s="343">
        <v>23795.9</v>
      </c>
      <c r="F87" s="433" t="s">
        <v>841</v>
      </c>
      <c r="G87" s="414"/>
      <c r="H87" s="320"/>
      <c r="I87" s="375"/>
    </row>
    <row r="88" spans="2:9" ht="44" thickBot="1" x14ac:dyDescent="0.4">
      <c r="B88" s="490"/>
      <c r="C88" s="435"/>
      <c r="D88" s="424" t="s">
        <v>779</v>
      </c>
      <c r="E88" s="345">
        <v>19647.72</v>
      </c>
      <c r="F88" s="433" t="s">
        <v>841</v>
      </c>
      <c r="G88" s="414"/>
      <c r="H88" s="320"/>
      <c r="I88" s="375"/>
    </row>
    <row r="89" spans="2:9" ht="58" x14ac:dyDescent="0.35">
      <c r="B89" s="318"/>
      <c r="C89" s="531" t="s">
        <v>937</v>
      </c>
      <c r="D89" s="406" t="s">
        <v>991</v>
      </c>
      <c r="E89" s="340">
        <v>4077.27</v>
      </c>
      <c r="F89" s="340">
        <v>4077.27</v>
      </c>
      <c r="G89" s="411" t="s">
        <v>353</v>
      </c>
      <c r="H89" s="320"/>
      <c r="I89" s="375"/>
    </row>
    <row r="90" spans="2:9" ht="15" thickBot="1" x14ac:dyDescent="0.4">
      <c r="B90" s="318">
        <v>10</v>
      </c>
      <c r="C90" s="436"/>
      <c r="D90" s="420" t="s">
        <v>781</v>
      </c>
      <c r="E90" s="421">
        <v>4875</v>
      </c>
      <c r="F90" s="412"/>
      <c r="G90" s="413"/>
      <c r="H90" s="320"/>
      <c r="I90" s="375"/>
    </row>
    <row r="91" spans="2:9" ht="58" x14ac:dyDescent="0.35">
      <c r="B91" s="318"/>
      <c r="C91" s="434" t="s">
        <v>938</v>
      </c>
      <c r="D91" s="406" t="s">
        <v>991</v>
      </c>
      <c r="E91" s="340">
        <v>27418.18</v>
      </c>
      <c r="F91" s="340">
        <v>27418.18</v>
      </c>
      <c r="G91" s="411" t="s">
        <v>353</v>
      </c>
      <c r="H91" s="320"/>
      <c r="I91" s="375"/>
    </row>
    <row r="92" spans="2:9" ht="15" thickBot="1" x14ac:dyDescent="0.4">
      <c r="B92" s="318"/>
      <c r="C92" s="436"/>
      <c r="D92" s="407" t="s">
        <v>781</v>
      </c>
      <c r="E92" s="342">
        <v>30727</v>
      </c>
      <c r="F92" s="412"/>
      <c r="G92" s="413"/>
      <c r="H92" s="320"/>
      <c r="I92" s="375"/>
    </row>
    <row r="93" spans="2:9" ht="58" x14ac:dyDescent="0.35">
      <c r="B93" s="318"/>
      <c r="C93" s="434" t="s">
        <v>939</v>
      </c>
      <c r="D93" s="419" t="s">
        <v>991</v>
      </c>
      <c r="E93" s="346">
        <v>13945.45</v>
      </c>
      <c r="F93" s="340">
        <v>13945.45</v>
      </c>
      <c r="G93" s="411" t="s">
        <v>353</v>
      </c>
      <c r="H93" s="320"/>
      <c r="I93" s="375"/>
    </row>
    <row r="94" spans="2:9" ht="15" thickBot="1" x14ac:dyDescent="0.4">
      <c r="B94" s="318"/>
      <c r="C94" s="436"/>
      <c r="D94" s="407" t="s">
        <v>781</v>
      </c>
      <c r="E94" s="421">
        <v>17727.27</v>
      </c>
      <c r="F94" s="412"/>
      <c r="G94" s="413"/>
      <c r="H94" s="320"/>
      <c r="I94" s="375"/>
    </row>
    <row r="95" spans="2:9" ht="58" x14ac:dyDescent="0.35">
      <c r="B95" s="318"/>
      <c r="C95" s="434" t="s">
        <v>940</v>
      </c>
      <c r="D95" s="406" t="s">
        <v>991</v>
      </c>
      <c r="E95" s="340">
        <v>13472.27</v>
      </c>
      <c r="F95" s="340">
        <v>13472.27</v>
      </c>
      <c r="G95" s="411" t="s">
        <v>353</v>
      </c>
      <c r="H95" s="320"/>
      <c r="I95" s="375"/>
    </row>
    <row r="96" spans="2:9" ht="15" thickBot="1" x14ac:dyDescent="0.4">
      <c r="B96" s="318"/>
      <c r="C96" s="435"/>
      <c r="D96" s="424" t="s">
        <v>781</v>
      </c>
      <c r="E96" s="345">
        <v>15363.63</v>
      </c>
      <c r="F96" s="415"/>
      <c r="G96" s="414"/>
      <c r="H96" s="320"/>
      <c r="I96" s="375"/>
    </row>
    <row r="97" spans="2:9" ht="58" x14ac:dyDescent="0.35">
      <c r="B97" s="318"/>
      <c r="C97" s="531" t="s">
        <v>941</v>
      </c>
      <c r="D97" s="549" t="s">
        <v>780</v>
      </c>
      <c r="E97" s="346">
        <v>12158.18</v>
      </c>
      <c r="F97" s="340">
        <v>12158.18</v>
      </c>
      <c r="G97" s="537" t="s">
        <v>353</v>
      </c>
      <c r="H97" s="320"/>
      <c r="I97" s="375"/>
    </row>
    <row r="98" spans="2:9" ht="43.5" x14ac:dyDescent="0.35">
      <c r="B98" s="318"/>
      <c r="C98" s="435"/>
      <c r="D98" s="550" t="s">
        <v>779</v>
      </c>
      <c r="E98" s="344">
        <v>11883.96</v>
      </c>
      <c r="F98" s="433" t="s">
        <v>841</v>
      </c>
      <c r="G98" s="414"/>
      <c r="H98" s="320"/>
      <c r="I98" s="375"/>
    </row>
    <row r="99" spans="2:9" x14ac:dyDescent="0.35">
      <c r="B99" s="318"/>
      <c r="C99" s="435"/>
      <c r="D99" s="404" t="s">
        <v>715</v>
      </c>
      <c r="E99" s="343">
        <v>36258.26</v>
      </c>
      <c r="F99" s="331"/>
      <c r="G99" s="414"/>
      <c r="H99" s="320"/>
      <c r="I99" s="375"/>
    </row>
    <row r="100" spans="2:9" ht="29.5" thickBot="1" x14ac:dyDescent="0.4">
      <c r="B100" s="511"/>
      <c r="C100" s="436"/>
      <c r="D100" s="551" t="s">
        <v>991</v>
      </c>
      <c r="E100" s="421">
        <v>16857.95</v>
      </c>
      <c r="F100" s="489"/>
      <c r="G100" s="413"/>
      <c r="H100" s="320"/>
      <c r="I100" s="375"/>
    </row>
    <row r="101" spans="2:9" ht="58" x14ac:dyDescent="0.35">
      <c r="B101" s="318"/>
      <c r="C101" s="434" t="s">
        <v>942</v>
      </c>
      <c r="D101" s="408" t="s">
        <v>991</v>
      </c>
      <c r="E101" s="341">
        <v>28473.85</v>
      </c>
      <c r="F101" s="341">
        <v>28473.85</v>
      </c>
      <c r="G101" s="430" t="s">
        <v>353</v>
      </c>
      <c r="H101" s="320"/>
      <c r="I101" s="375"/>
    </row>
    <row r="102" spans="2:9" x14ac:dyDescent="0.35">
      <c r="B102" s="318"/>
      <c r="C102" s="435"/>
      <c r="D102" s="404" t="s">
        <v>780</v>
      </c>
      <c r="E102" s="422">
        <v>35589.379999999997</v>
      </c>
      <c r="F102" s="415"/>
      <c r="G102" s="414"/>
      <c r="H102" s="320"/>
      <c r="I102" s="375"/>
    </row>
    <row r="103" spans="2:9" ht="44" thickBot="1" x14ac:dyDescent="0.4">
      <c r="B103" s="564">
        <v>15</v>
      </c>
      <c r="C103" s="435"/>
      <c r="D103" s="404" t="s">
        <v>779</v>
      </c>
      <c r="E103" s="343">
        <v>25073.9</v>
      </c>
      <c r="F103" s="433" t="s">
        <v>841</v>
      </c>
      <c r="G103" s="414"/>
      <c r="H103" s="320"/>
      <c r="I103" s="375"/>
    </row>
    <row r="104" spans="2:9" ht="46" customHeight="1" x14ac:dyDescent="0.35">
      <c r="B104" s="318"/>
      <c r="C104" s="507" t="s">
        <v>943</v>
      </c>
      <c r="D104" s="508" t="s">
        <v>782</v>
      </c>
      <c r="E104" s="340">
        <v>77165.08</v>
      </c>
      <c r="F104" s="340">
        <v>77165.08</v>
      </c>
      <c r="G104" s="509" t="s">
        <v>353</v>
      </c>
      <c r="H104" s="320"/>
      <c r="I104" s="375"/>
    </row>
    <row r="105" spans="2:9" ht="15" thickBot="1" x14ac:dyDescent="0.4">
      <c r="B105" s="318"/>
      <c r="C105" s="436"/>
      <c r="D105" s="407" t="s">
        <v>783</v>
      </c>
      <c r="E105" s="342">
        <v>84107.34</v>
      </c>
      <c r="F105" s="412"/>
      <c r="G105" s="413"/>
      <c r="H105" s="320"/>
      <c r="I105" s="375"/>
    </row>
    <row r="106" spans="2:9" ht="44" thickBot="1" x14ac:dyDescent="0.4">
      <c r="B106" s="318"/>
      <c r="C106" s="438" t="s">
        <v>944</v>
      </c>
      <c r="D106" s="419" t="s">
        <v>784</v>
      </c>
      <c r="E106" s="346">
        <v>57481.919999999998</v>
      </c>
      <c r="F106" s="346">
        <v>57481.919999999998</v>
      </c>
      <c r="G106" s="418" t="s">
        <v>877</v>
      </c>
      <c r="H106" s="320"/>
      <c r="I106" s="375"/>
    </row>
    <row r="107" spans="2:9" ht="58" x14ac:dyDescent="0.35">
      <c r="B107" s="318"/>
      <c r="C107" s="438" t="s">
        <v>945</v>
      </c>
      <c r="D107" s="406" t="s">
        <v>785</v>
      </c>
      <c r="E107" s="340">
        <v>64887.89</v>
      </c>
      <c r="F107" s="340">
        <v>64887.89</v>
      </c>
      <c r="G107" s="411" t="s">
        <v>353</v>
      </c>
      <c r="H107" s="320"/>
      <c r="I107" s="375"/>
    </row>
    <row r="108" spans="2:9" x14ac:dyDescent="0.35">
      <c r="B108" s="318"/>
      <c r="C108" s="435"/>
      <c r="D108" s="404" t="s">
        <v>786</v>
      </c>
      <c r="E108" s="343">
        <v>125720</v>
      </c>
      <c r="F108" s="331"/>
      <c r="G108" s="423"/>
      <c r="H108" s="320"/>
      <c r="I108" s="375"/>
    </row>
    <row r="109" spans="2:9" x14ac:dyDescent="0.35">
      <c r="B109" s="318"/>
      <c r="C109" s="435"/>
      <c r="D109" s="404" t="s">
        <v>787</v>
      </c>
      <c r="E109" s="343">
        <v>119614</v>
      </c>
      <c r="F109" s="331"/>
      <c r="G109" s="423"/>
      <c r="H109" s="320"/>
      <c r="I109" s="375"/>
    </row>
    <row r="110" spans="2:9" x14ac:dyDescent="0.35">
      <c r="B110" s="318"/>
      <c r="C110" s="435"/>
      <c r="D110" s="404" t="s">
        <v>780</v>
      </c>
      <c r="E110" s="343">
        <v>89922.07</v>
      </c>
      <c r="F110" s="331"/>
      <c r="G110" s="423"/>
      <c r="H110" s="320"/>
      <c r="I110" s="375"/>
    </row>
    <row r="111" spans="2:9" x14ac:dyDescent="0.35">
      <c r="B111" s="318"/>
      <c r="C111" s="435"/>
      <c r="D111" s="404" t="s">
        <v>788</v>
      </c>
      <c r="E111" s="343">
        <v>93987.27</v>
      </c>
      <c r="F111" s="331"/>
      <c r="G111" s="423"/>
      <c r="H111" s="320"/>
      <c r="I111" s="375"/>
    </row>
    <row r="112" spans="2:9" ht="15" thickBot="1" x14ac:dyDescent="0.4">
      <c r="B112" s="318"/>
      <c r="C112" s="435"/>
      <c r="D112" s="424" t="s">
        <v>789</v>
      </c>
      <c r="E112" s="345">
        <v>136128</v>
      </c>
      <c r="F112" s="425"/>
      <c r="G112" s="426"/>
      <c r="H112" s="320"/>
      <c r="I112" s="375"/>
    </row>
    <row r="113" spans="2:9" ht="58" x14ac:dyDescent="0.35">
      <c r="B113" s="318"/>
      <c r="C113" s="438" t="s">
        <v>946</v>
      </c>
      <c r="D113" s="406" t="s">
        <v>785</v>
      </c>
      <c r="E113" s="340">
        <v>234805.25</v>
      </c>
      <c r="F113" s="346">
        <v>234805.25</v>
      </c>
      <c r="G113" s="411" t="s">
        <v>353</v>
      </c>
      <c r="H113" s="320"/>
      <c r="I113" s="375"/>
    </row>
    <row r="114" spans="2:9" x14ac:dyDescent="0.35">
      <c r="B114" s="318"/>
      <c r="C114" s="435"/>
      <c r="D114" s="404" t="s">
        <v>786</v>
      </c>
      <c r="E114" s="518">
        <v>344400</v>
      </c>
      <c r="F114" s="425"/>
      <c r="G114" s="414"/>
      <c r="H114" s="320"/>
      <c r="I114" s="375"/>
    </row>
    <row r="115" spans="2:9" x14ac:dyDescent="0.35">
      <c r="B115" s="318"/>
      <c r="C115" s="435"/>
      <c r="D115" s="404" t="s">
        <v>787</v>
      </c>
      <c r="E115" s="518">
        <v>431909</v>
      </c>
      <c r="F115" s="534"/>
      <c r="G115" s="414"/>
      <c r="H115" s="320"/>
      <c r="I115" s="375"/>
    </row>
    <row r="116" spans="2:9" x14ac:dyDescent="0.35">
      <c r="B116" s="318"/>
      <c r="C116" s="435"/>
      <c r="D116" s="404" t="s">
        <v>790</v>
      </c>
      <c r="E116" s="518">
        <v>299064.93</v>
      </c>
      <c r="F116" s="534"/>
      <c r="G116" s="414"/>
      <c r="H116" s="320"/>
      <c r="I116" s="375"/>
    </row>
    <row r="117" spans="2:9" x14ac:dyDescent="0.35">
      <c r="B117" s="318"/>
      <c r="C117" s="435"/>
      <c r="D117" s="404" t="s">
        <v>780</v>
      </c>
      <c r="E117" s="518">
        <v>281608</v>
      </c>
      <c r="F117" s="534"/>
      <c r="G117" s="414"/>
      <c r="H117" s="320"/>
      <c r="I117" s="375"/>
    </row>
    <row r="118" spans="2:9" x14ac:dyDescent="0.35">
      <c r="B118" s="318"/>
      <c r="C118" s="435"/>
      <c r="D118" s="404" t="s">
        <v>788</v>
      </c>
      <c r="E118" s="518">
        <v>322565.28999999998</v>
      </c>
      <c r="F118" s="534"/>
      <c r="G118" s="414"/>
      <c r="H118" s="320"/>
      <c r="I118" s="375"/>
    </row>
    <row r="119" spans="2:9" ht="15" thickBot="1" x14ac:dyDescent="0.4">
      <c r="B119" s="490"/>
      <c r="C119" s="436"/>
      <c r="D119" s="407" t="s">
        <v>789</v>
      </c>
      <c r="E119" s="519">
        <v>392384</v>
      </c>
      <c r="F119" s="443"/>
      <c r="G119" s="413"/>
      <c r="H119" s="320"/>
      <c r="I119" s="375"/>
    </row>
    <row r="120" spans="2:9" ht="44" thickBot="1" x14ac:dyDescent="0.4">
      <c r="B120" s="564">
        <v>20</v>
      </c>
      <c r="C120" s="439" t="s">
        <v>947</v>
      </c>
      <c r="D120" s="405" t="s">
        <v>993</v>
      </c>
      <c r="E120" s="344">
        <v>4031.58</v>
      </c>
      <c r="F120" s="344">
        <v>4031.58</v>
      </c>
      <c r="G120" s="532" t="s">
        <v>877</v>
      </c>
      <c r="H120" s="320"/>
      <c r="I120" s="375"/>
    </row>
    <row r="121" spans="2:9" ht="44" thickBot="1" x14ac:dyDescent="0.4">
      <c r="B121" s="564"/>
      <c r="C121" s="438" t="s">
        <v>948</v>
      </c>
      <c r="D121" s="416" t="s">
        <v>993</v>
      </c>
      <c r="E121" s="417">
        <v>17957.7</v>
      </c>
      <c r="F121" s="417">
        <v>17957.7</v>
      </c>
      <c r="G121" s="418" t="s">
        <v>877</v>
      </c>
      <c r="H121" s="320"/>
      <c r="I121" s="375"/>
    </row>
    <row r="122" spans="2:9" ht="44" thickBot="1" x14ac:dyDescent="0.4">
      <c r="B122" s="318"/>
      <c r="C122" s="438" t="s">
        <v>949</v>
      </c>
      <c r="D122" s="416" t="s">
        <v>791</v>
      </c>
      <c r="E122" s="417">
        <v>4154.8</v>
      </c>
      <c r="F122" s="417">
        <v>4154.8</v>
      </c>
      <c r="G122" s="418" t="s">
        <v>877</v>
      </c>
      <c r="H122" s="320"/>
      <c r="I122" s="375"/>
    </row>
    <row r="123" spans="2:9" ht="44" thickBot="1" x14ac:dyDescent="0.4">
      <c r="B123" s="318"/>
      <c r="C123" s="438" t="s">
        <v>950</v>
      </c>
      <c r="D123" s="419" t="s">
        <v>791</v>
      </c>
      <c r="E123" s="346">
        <v>15470</v>
      </c>
      <c r="F123" s="346">
        <v>15470</v>
      </c>
      <c r="G123" s="374" t="s">
        <v>877</v>
      </c>
      <c r="H123" s="320"/>
      <c r="I123" s="375"/>
    </row>
    <row r="124" spans="2:9" ht="44" thickBot="1" x14ac:dyDescent="0.4">
      <c r="B124" s="511"/>
      <c r="C124" s="438" t="s">
        <v>951</v>
      </c>
      <c r="D124" s="419" t="s">
        <v>791</v>
      </c>
      <c r="E124" s="346">
        <v>3604</v>
      </c>
      <c r="F124" s="346">
        <v>3604</v>
      </c>
      <c r="G124" s="374" t="s">
        <v>877</v>
      </c>
      <c r="H124" s="320"/>
      <c r="I124" s="375"/>
    </row>
    <row r="125" spans="2:9" ht="47" customHeight="1" x14ac:dyDescent="0.35">
      <c r="B125" s="318"/>
      <c r="C125" s="438" t="s">
        <v>952</v>
      </c>
      <c r="D125" s="406" t="s">
        <v>795</v>
      </c>
      <c r="E125" s="536">
        <v>2566.42</v>
      </c>
      <c r="F125" s="340">
        <v>2566.42</v>
      </c>
      <c r="G125" s="411" t="s">
        <v>353</v>
      </c>
      <c r="H125" s="320"/>
      <c r="I125" s="375"/>
    </row>
    <row r="126" spans="2:9" x14ac:dyDescent="0.35">
      <c r="B126" s="318"/>
      <c r="C126" s="439"/>
      <c r="D126" s="404" t="s">
        <v>796</v>
      </c>
      <c r="E126" s="518">
        <v>2710.8</v>
      </c>
      <c r="F126" s="534"/>
      <c r="G126" s="414"/>
      <c r="H126" s="320"/>
      <c r="I126" s="375"/>
    </row>
    <row r="127" spans="2:9" ht="15" thickBot="1" x14ac:dyDescent="0.4">
      <c r="B127" s="318">
        <v>25</v>
      </c>
      <c r="C127" s="440"/>
      <c r="D127" s="407" t="s">
        <v>797</v>
      </c>
      <c r="E127" s="519">
        <v>3934.13</v>
      </c>
      <c r="F127" s="443"/>
      <c r="G127" s="413"/>
      <c r="H127" s="320"/>
      <c r="I127" s="375"/>
    </row>
    <row r="128" spans="2:9" ht="58.5" thickBot="1" x14ac:dyDescent="0.4">
      <c r="B128" s="564"/>
      <c r="C128" s="439" t="s">
        <v>953</v>
      </c>
      <c r="D128" s="405" t="s">
        <v>795</v>
      </c>
      <c r="E128" s="344">
        <v>7505.25</v>
      </c>
      <c r="F128" s="344">
        <v>7505.25</v>
      </c>
      <c r="G128" s="538" t="s">
        <v>927</v>
      </c>
      <c r="H128" s="320"/>
      <c r="I128" s="375"/>
    </row>
    <row r="129" spans="2:9" ht="48" customHeight="1" x14ac:dyDescent="0.35">
      <c r="B129" s="318"/>
      <c r="C129" s="438" t="s">
        <v>954</v>
      </c>
      <c r="D129" s="406" t="s">
        <v>798</v>
      </c>
      <c r="E129" s="340">
        <v>163542</v>
      </c>
      <c r="F129" s="340">
        <v>163542</v>
      </c>
      <c r="G129" s="411" t="s">
        <v>353</v>
      </c>
      <c r="H129" s="320"/>
      <c r="I129" s="375"/>
    </row>
    <row r="130" spans="2:9" x14ac:dyDescent="0.35">
      <c r="B130" s="318"/>
      <c r="C130" s="439"/>
      <c r="D130" s="404" t="s">
        <v>799</v>
      </c>
      <c r="E130" s="343">
        <v>507534.95</v>
      </c>
      <c r="F130" s="331"/>
      <c r="G130" s="414"/>
      <c r="H130" s="320"/>
      <c r="I130" s="375"/>
    </row>
    <row r="131" spans="2:9" ht="43.5" x14ac:dyDescent="0.35">
      <c r="B131" s="318"/>
      <c r="C131" s="439"/>
      <c r="D131" s="404" t="s">
        <v>800</v>
      </c>
      <c r="E131" s="343">
        <v>139330.79999999999</v>
      </c>
      <c r="F131" s="433" t="s">
        <v>841</v>
      </c>
      <c r="G131" s="414"/>
      <c r="H131" s="320"/>
      <c r="I131" s="375"/>
    </row>
    <row r="132" spans="2:9" ht="15" thickBot="1" x14ac:dyDescent="0.4">
      <c r="B132" s="318"/>
      <c r="C132" s="439"/>
      <c r="D132" s="424" t="s">
        <v>801</v>
      </c>
      <c r="E132" s="345">
        <v>244539.88</v>
      </c>
      <c r="F132" s="425"/>
      <c r="G132" s="414"/>
      <c r="H132" s="320"/>
      <c r="I132" s="375"/>
    </row>
    <row r="133" spans="2:9" ht="47.5" customHeight="1" x14ac:dyDescent="0.35">
      <c r="B133" s="318"/>
      <c r="C133" s="438" t="s">
        <v>955</v>
      </c>
      <c r="D133" s="406" t="s">
        <v>802</v>
      </c>
      <c r="E133" s="340">
        <v>76535.929999999993</v>
      </c>
      <c r="F133" s="340">
        <v>76535.929999999993</v>
      </c>
      <c r="G133" s="411" t="s">
        <v>353</v>
      </c>
      <c r="H133" s="320"/>
      <c r="I133" s="375"/>
    </row>
    <row r="134" spans="2:9" x14ac:dyDescent="0.35">
      <c r="B134" s="318"/>
      <c r="C134" s="439"/>
      <c r="D134" s="404" t="s">
        <v>801</v>
      </c>
      <c r="E134" s="518">
        <v>214103.37</v>
      </c>
      <c r="F134" s="415"/>
      <c r="G134" s="414"/>
      <c r="H134" s="320"/>
      <c r="I134" s="375"/>
    </row>
    <row r="135" spans="2:9" x14ac:dyDescent="0.35">
      <c r="B135" s="318"/>
      <c r="C135" s="439"/>
      <c r="D135" s="404" t="s">
        <v>799</v>
      </c>
      <c r="E135" s="518">
        <v>672054.95</v>
      </c>
      <c r="F135" s="415"/>
      <c r="G135" s="414"/>
      <c r="H135" s="320"/>
      <c r="I135" s="375"/>
    </row>
    <row r="136" spans="2:9" ht="44" thickBot="1" x14ac:dyDescent="0.4">
      <c r="B136" s="318"/>
      <c r="C136" s="439"/>
      <c r="D136" s="424" t="s">
        <v>800</v>
      </c>
      <c r="E136" s="345">
        <v>64619.4</v>
      </c>
      <c r="F136" s="540" t="s">
        <v>841</v>
      </c>
      <c r="G136" s="414"/>
      <c r="H136" s="320"/>
      <c r="I136" s="375"/>
    </row>
    <row r="137" spans="2:9" ht="45" customHeight="1" thickBot="1" x14ac:dyDescent="0.4">
      <c r="B137" s="318"/>
      <c r="C137" s="438" t="s">
        <v>956</v>
      </c>
      <c r="D137" s="406" t="s">
        <v>803</v>
      </c>
      <c r="E137" s="340">
        <v>27341.599999999999</v>
      </c>
      <c r="F137" s="340">
        <v>27341.599999999999</v>
      </c>
      <c r="G137" s="411" t="s">
        <v>353</v>
      </c>
      <c r="H137" s="320"/>
      <c r="I137" s="375"/>
    </row>
    <row r="138" spans="2:9" ht="29" x14ac:dyDescent="0.35">
      <c r="B138" s="318"/>
      <c r="C138" s="439"/>
      <c r="D138" s="404" t="s">
        <v>991</v>
      </c>
      <c r="E138" s="340">
        <v>59890.98</v>
      </c>
      <c r="F138" s="415"/>
      <c r="G138" s="414"/>
      <c r="H138" s="320"/>
      <c r="I138" s="375"/>
    </row>
    <row r="139" spans="2:9" x14ac:dyDescent="0.35">
      <c r="B139" s="318"/>
      <c r="C139" s="439"/>
      <c r="D139" s="404" t="s">
        <v>785</v>
      </c>
      <c r="E139" s="539">
        <v>44157.25</v>
      </c>
      <c r="F139" s="415"/>
      <c r="G139" s="414"/>
      <c r="H139" s="320"/>
      <c r="I139" s="375"/>
    </row>
    <row r="140" spans="2:9" x14ac:dyDescent="0.35">
      <c r="B140" s="318"/>
      <c r="C140" s="439"/>
      <c r="D140" s="404" t="s">
        <v>804</v>
      </c>
      <c r="E140" s="518">
        <v>41527.199999999997</v>
      </c>
      <c r="F140" s="415"/>
      <c r="G140" s="414"/>
      <c r="H140" s="320"/>
      <c r="I140" s="375"/>
    </row>
    <row r="141" spans="2:9" ht="15" thickBot="1" x14ac:dyDescent="0.4">
      <c r="B141" s="490"/>
      <c r="C141" s="439"/>
      <c r="D141" s="424" t="s">
        <v>805</v>
      </c>
      <c r="E141" s="533">
        <v>100956</v>
      </c>
      <c r="F141" s="415"/>
      <c r="G141" s="414"/>
      <c r="H141" s="320"/>
      <c r="I141" s="375"/>
    </row>
    <row r="142" spans="2:9" ht="47" customHeight="1" x14ac:dyDescent="0.35">
      <c r="B142" s="318"/>
      <c r="C142" s="438" t="s">
        <v>957</v>
      </c>
      <c r="D142" s="406" t="s">
        <v>991</v>
      </c>
      <c r="E142" s="340">
        <v>4270.82</v>
      </c>
      <c r="F142" s="340">
        <v>4270.82</v>
      </c>
      <c r="G142" s="411" t="s">
        <v>353</v>
      </c>
      <c r="H142" s="320"/>
      <c r="I142" s="375"/>
    </row>
    <row r="143" spans="2:9" x14ac:dyDescent="0.35">
      <c r="B143" s="318"/>
      <c r="C143" s="439"/>
      <c r="D143" s="404" t="s">
        <v>803</v>
      </c>
      <c r="E143" s="518">
        <v>4482</v>
      </c>
      <c r="F143" s="425"/>
      <c r="G143" s="414"/>
      <c r="H143" s="320"/>
      <c r="I143" s="375"/>
    </row>
    <row r="144" spans="2:9" x14ac:dyDescent="0.35">
      <c r="B144" s="318"/>
      <c r="C144" s="439"/>
      <c r="D144" s="404" t="s">
        <v>804</v>
      </c>
      <c r="E144" s="518">
        <v>4991.25</v>
      </c>
      <c r="F144" s="534"/>
      <c r="G144" s="414"/>
      <c r="H144" s="320"/>
      <c r="I144" s="375"/>
    </row>
    <row r="145" spans="2:20" ht="15" thickBot="1" x14ac:dyDescent="0.4">
      <c r="B145" s="318">
        <v>30</v>
      </c>
      <c r="C145" s="440"/>
      <c r="D145" s="407" t="s">
        <v>805</v>
      </c>
      <c r="E145" s="519">
        <v>17286.5</v>
      </c>
      <c r="F145" s="443"/>
      <c r="G145" s="413"/>
      <c r="H145" s="320"/>
      <c r="I145" s="375"/>
    </row>
    <row r="146" spans="2:20" ht="47.5" customHeight="1" x14ac:dyDescent="0.35">
      <c r="B146" s="318"/>
      <c r="C146" s="441" t="s">
        <v>958</v>
      </c>
      <c r="D146" s="432" t="s">
        <v>803</v>
      </c>
      <c r="E146" s="340">
        <v>6401.75</v>
      </c>
      <c r="F146" s="340">
        <v>6401.75</v>
      </c>
      <c r="G146" s="374" t="s">
        <v>353</v>
      </c>
      <c r="H146" s="320"/>
      <c r="I146" s="375"/>
    </row>
    <row r="147" spans="2:20" ht="43.5" x14ac:dyDescent="0.35">
      <c r="B147" s="318"/>
      <c r="C147" s="442"/>
      <c r="D147" s="404" t="s">
        <v>991</v>
      </c>
      <c r="E147" s="343">
        <v>5686</v>
      </c>
      <c r="F147" s="433" t="s">
        <v>841</v>
      </c>
      <c r="G147" s="414"/>
      <c r="H147" s="320"/>
      <c r="I147" s="375"/>
    </row>
    <row r="148" spans="2:20" ht="43.5" x14ac:dyDescent="0.35">
      <c r="B148" s="318"/>
      <c r="C148" s="439"/>
      <c r="D148" s="404" t="s">
        <v>804</v>
      </c>
      <c r="E148" s="343">
        <v>4525.3999999999996</v>
      </c>
      <c r="F148" s="433" t="s">
        <v>841</v>
      </c>
      <c r="G148" s="414"/>
      <c r="H148" s="320"/>
      <c r="I148" s="375"/>
    </row>
    <row r="149" spans="2:20" ht="15" thickBot="1" x14ac:dyDescent="0.4">
      <c r="B149" s="318"/>
      <c r="C149" s="440"/>
      <c r="D149" s="407" t="s">
        <v>805</v>
      </c>
      <c r="E149" s="342">
        <v>7525</v>
      </c>
      <c r="F149" s="535"/>
      <c r="G149" s="413"/>
      <c r="H149" s="320"/>
      <c r="I149" s="375"/>
    </row>
    <row r="150" spans="2:20" ht="58" x14ac:dyDescent="0.35">
      <c r="B150" s="318"/>
      <c r="C150" s="438" t="s">
        <v>959</v>
      </c>
      <c r="D150" s="406" t="s">
        <v>991</v>
      </c>
      <c r="E150" s="340">
        <v>16562.47</v>
      </c>
      <c r="F150" s="340">
        <v>16562.47</v>
      </c>
      <c r="G150" s="374" t="s">
        <v>353</v>
      </c>
      <c r="H150" s="320"/>
      <c r="I150" s="375"/>
    </row>
    <row r="151" spans="2:20" ht="43.5" x14ac:dyDescent="0.35">
      <c r="B151" s="318"/>
      <c r="C151" s="439"/>
      <c r="D151" s="404" t="s">
        <v>804</v>
      </c>
      <c r="E151" s="343">
        <v>12687.74</v>
      </c>
      <c r="F151" s="433" t="s">
        <v>841</v>
      </c>
      <c r="G151" s="414"/>
      <c r="H151" s="320"/>
      <c r="I151" s="375"/>
    </row>
    <row r="152" spans="2:20" ht="15" thickBot="1" x14ac:dyDescent="0.4">
      <c r="B152" s="318"/>
      <c r="C152" s="440"/>
      <c r="D152" s="407" t="s">
        <v>805</v>
      </c>
      <c r="E152" s="342">
        <v>30430.400000000001</v>
      </c>
      <c r="F152" s="427"/>
      <c r="G152" s="413"/>
      <c r="H152" s="320"/>
      <c r="I152" s="375"/>
    </row>
    <row r="153" spans="2:20" ht="44.5" customHeight="1" x14ac:dyDescent="0.35">
      <c r="B153" s="318"/>
      <c r="C153" s="438" t="s">
        <v>960</v>
      </c>
      <c r="D153" s="406" t="s">
        <v>785</v>
      </c>
      <c r="E153" s="340">
        <v>6403.44</v>
      </c>
      <c r="F153" s="340">
        <v>6403.44</v>
      </c>
      <c r="G153" s="374" t="s">
        <v>353</v>
      </c>
      <c r="H153" s="320"/>
      <c r="I153" s="375"/>
    </row>
    <row r="154" spans="2:20" ht="29" x14ac:dyDescent="0.35">
      <c r="B154" s="318"/>
      <c r="C154" s="428"/>
      <c r="D154" s="404" t="s">
        <v>991</v>
      </c>
      <c r="E154" s="343">
        <v>10714.91</v>
      </c>
      <c r="F154" s="331"/>
      <c r="G154" s="414"/>
      <c r="H154" s="320"/>
      <c r="I154" s="375"/>
    </row>
    <row r="155" spans="2:20" ht="43.5" x14ac:dyDescent="0.35">
      <c r="B155" s="318"/>
      <c r="C155" s="428"/>
      <c r="D155" s="404" t="s">
        <v>803</v>
      </c>
      <c r="E155" s="343">
        <v>6155.25</v>
      </c>
      <c r="F155" s="433" t="s">
        <v>841</v>
      </c>
      <c r="G155" s="414"/>
      <c r="H155" s="320"/>
      <c r="I155" s="375"/>
    </row>
    <row r="156" spans="2:20" x14ac:dyDescent="0.35">
      <c r="B156" s="318"/>
      <c r="C156" s="428"/>
      <c r="D156" s="404" t="s">
        <v>804</v>
      </c>
      <c r="E156" s="343">
        <v>6724.5749999999998</v>
      </c>
      <c r="F156" s="331"/>
      <c r="G156" s="414"/>
      <c r="H156" s="320"/>
      <c r="I156" s="375"/>
    </row>
    <row r="157" spans="2:20" ht="15" thickBot="1" x14ac:dyDescent="0.4">
      <c r="B157" s="490"/>
      <c r="C157" s="429"/>
      <c r="D157" s="424" t="s">
        <v>805</v>
      </c>
      <c r="E157" s="345">
        <v>12642.5</v>
      </c>
      <c r="F157" s="425"/>
      <c r="G157" s="414"/>
      <c r="H157" s="320"/>
      <c r="I157" s="375"/>
    </row>
    <row r="158" spans="2:20" ht="58" x14ac:dyDescent="0.35">
      <c r="B158" s="511"/>
      <c r="C158" s="438" t="s">
        <v>961</v>
      </c>
      <c r="D158" s="556" t="s">
        <v>910</v>
      </c>
      <c r="E158" s="346">
        <v>3648.03</v>
      </c>
      <c r="F158" s="340">
        <v>3648.03</v>
      </c>
      <c r="G158" s="475" t="s">
        <v>353</v>
      </c>
      <c r="H158" s="320"/>
      <c r="I158" s="375"/>
      <c r="K158">
        <v>325000</v>
      </c>
      <c r="L158" s="554">
        <v>16.3</v>
      </c>
      <c r="M158" s="552"/>
      <c r="N158" s="553"/>
      <c r="O158" s="553"/>
      <c r="P158" s="553"/>
      <c r="Q158" s="553"/>
      <c r="R158" s="553"/>
      <c r="S158" s="553"/>
      <c r="T158" s="6"/>
    </row>
    <row r="159" spans="2:20" x14ac:dyDescent="0.35">
      <c r="B159" s="511"/>
      <c r="C159" s="439"/>
      <c r="D159" s="404" t="s">
        <v>984</v>
      </c>
      <c r="E159" s="343">
        <v>9969</v>
      </c>
      <c r="F159" s="344"/>
      <c r="G159" s="547"/>
      <c r="H159" s="320"/>
      <c r="I159" s="375"/>
      <c r="L159" s="554">
        <f>+K158/L158</f>
        <v>19938.650306748466</v>
      </c>
      <c r="M159" s="552"/>
      <c r="N159" s="553"/>
      <c r="O159" s="553"/>
      <c r="P159" s="553"/>
      <c r="Q159" s="553"/>
      <c r="R159" s="553"/>
      <c r="S159" s="553"/>
      <c r="T159" s="6"/>
    </row>
    <row r="160" spans="2:20" ht="15" thickBot="1" x14ac:dyDescent="0.4">
      <c r="B160" s="511"/>
      <c r="C160" s="440"/>
      <c r="D160" s="557" t="s">
        <v>717</v>
      </c>
      <c r="E160" s="421">
        <v>19938</v>
      </c>
      <c r="F160" s="421"/>
      <c r="G160" s="555"/>
      <c r="H160" s="320"/>
      <c r="I160" s="375"/>
      <c r="L160" s="554"/>
      <c r="M160" s="552"/>
      <c r="N160" s="553"/>
      <c r="O160" s="553"/>
      <c r="P160" s="553"/>
      <c r="Q160" s="553"/>
      <c r="R160" s="553"/>
      <c r="S160" s="553"/>
      <c r="T160" s="6"/>
    </row>
    <row r="161" spans="2:9" ht="58.5" thickBot="1" x14ac:dyDescent="0.4">
      <c r="B161" s="564">
        <v>35</v>
      </c>
      <c r="C161" s="440" t="s">
        <v>962</v>
      </c>
      <c r="D161" s="420" t="s">
        <v>717</v>
      </c>
      <c r="E161" s="421">
        <v>42920.25</v>
      </c>
      <c r="F161" s="421">
        <v>42920.25</v>
      </c>
      <c r="G161" s="541" t="s">
        <v>877</v>
      </c>
      <c r="H161" s="320"/>
      <c r="I161" s="375"/>
    </row>
    <row r="162" spans="2:9" ht="58.5" thickBot="1" x14ac:dyDescent="0.4">
      <c r="B162" s="564"/>
      <c r="C162" s="437" t="s">
        <v>963</v>
      </c>
      <c r="D162" s="471" t="s">
        <v>984</v>
      </c>
      <c r="E162" s="417">
        <v>5631.9</v>
      </c>
      <c r="F162" s="417">
        <v>5631.9</v>
      </c>
      <c r="G162" s="470" t="s">
        <v>877</v>
      </c>
      <c r="H162" s="320"/>
      <c r="I162" s="375"/>
    </row>
    <row r="163" spans="2:9" ht="72.5" x14ac:dyDescent="0.35">
      <c r="B163" s="318"/>
      <c r="C163" s="491" t="s">
        <v>964</v>
      </c>
      <c r="D163" s="406" t="s">
        <v>992</v>
      </c>
      <c r="E163" s="340">
        <v>7890.92</v>
      </c>
      <c r="F163" s="340">
        <v>7890.92</v>
      </c>
      <c r="G163" s="475" t="s">
        <v>988</v>
      </c>
      <c r="H163" s="320"/>
      <c r="I163" s="375"/>
    </row>
    <row r="164" spans="2:9" ht="43.5" x14ac:dyDescent="0.35">
      <c r="B164" s="318"/>
      <c r="C164" s="492"/>
      <c r="D164" s="404" t="s">
        <v>911</v>
      </c>
      <c r="E164" s="343">
        <v>3137.11</v>
      </c>
      <c r="F164" s="506" t="s">
        <v>841</v>
      </c>
      <c r="G164" s="423"/>
      <c r="H164" s="320"/>
      <c r="I164" s="375"/>
    </row>
    <row r="165" spans="2:9" ht="58.5" thickBot="1" x14ac:dyDescent="0.4">
      <c r="B165" s="318"/>
      <c r="C165" s="493"/>
      <c r="D165" s="407" t="s">
        <v>912</v>
      </c>
      <c r="E165" s="342">
        <v>7372.99</v>
      </c>
      <c r="F165" s="473"/>
      <c r="G165" s="541" t="s">
        <v>926</v>
      </c>
      <c r="H165" s="320"/>
      <c r="I165" s="375"/>
    </row>
    <row r="166" spans="2:9" ht="72.5" x14ac:dyDescent="0.35">
      <c r="B166" s="318"/>
      <c r="C166" s="491" t="s">
        <v>965</v>
      </c>
      <c r="D166" s="406" t="s">
        <v>992</v>
      </c>
      <c r="E166" s="340">
        <v>2969.26</v>
      </c>
      <c r="F166" s="340">
        <v>2969.26</v>
      </c>
      <c r="G166" s="475" t="s">
        <v>353</v>
      </c>
      <c r="H166" s="320"/>
      <c r="I166" s="375"/>
    </row>
    <row r="167" spans="2:9" ht="44" thickBot="1" x14ac:dyDescent="0.4">
      <c r="B167" s="490"/>
      <c r="C167" s="493"/>
      <c r="D167" s="407" t="s">
        <v>912</v>
      </c>
      <c r="E167" s="342">
        <v>4925.04</v>
      </c>
      <c r="F167" s="548" t="s">
        <v>925</v>
      </c>
      <c r="G167" s="474"/>
      <c r="H167" s="320"/>
      <c r="I167" s="375"/>
    </row>
    <row r="168" spans="2:9" ht="72.5" x14ac:dyDescent="0.35">
      <c r="B168" s="318"/>
      <c r="C168" s="439" t="s">
        <v>966</v>
      </c>
      <c r="D168" s="408" t="s">
        <v>992</v>
      </c>
      <c r="E168" s="341">
        <v>2969.26</v>
      </c>
      <c r="F168" s="341">
        <v>2969.26</v>
      </c>
      <c r="G168" s="498" t="s">
        <v>353</v>
      </c>
      <c r="H168" s="320"/>
      <c r="I168" s="375"/>
    </row>
    <row r="169" spans="2:9" ht="43.5" x14ac:dyDescent="0.35">
      <c r="B169" s="318"/>
      <c r="C169" s="492"/>
      <c r="D169" s="404" t="s">
        <v>913</v>
      </c>
      <c r="E169" s="343">
        <v>975.46</v>
      </c>
      <c r="F169" s="542" t="s">
        <v>841</v>
      </c>
      <c r="G169" s="476"/>
      <c r="H169" s="320"/>
      <c r="I169" s="375"/>
    </row>
    <row r="170" spans="2:9" ht="15" thickBot="1" x14ac:dyDescent="0.4">
      <c r="B170" s="490"/>
      <c r="C170" s="493"/>
      <c r="D170" s="499" t="s">
        <v>912</v>
      </c>
      <c r="E170" s="500">
        <v>3725.13</v>
      </c>
      <c r="F170" s="496"/>
      <c r="G170" s="480"/>
      <c r="H170" s="320"/>
      <c r="I170" s="375"/>
    </row>
    <row r="171" spans="2:9" ht="72.5" x14ac:dyDescent="0.35">
      <c r="B171" s="318"/>
      <c r="C171" s="491" t="s">
        <v>967</v>
      </c>
      <c r="D171" s="406" t="s">
        <v>992</v>
      </c>
      <c r="E171" s="340">
        <v>10168.709999999999</v>
      </c>
      <c r="F171" s="340">
        <v>10168.709999999999</v>
      </c>
      <c r="G171" s="475" t="s">
        <v>988</v>
      </c>
      <c r="H171" s="320"/>
      <c r="I171" s="375"/>
    </row>
    <row r="172" spans="2:9" ht="43.5" x14ac:dyDescent="0.35">
      <c r="B172" s="318"/>
      <c r="C172" s="492"/>
      <c r="D172" s="404" t="s">
        <v>913</v>
      </c>
      <c r="E172" s="343">
        <v>6012.26</v>
      </c>
      <c r="F172" s="515" t="s">
        <v>841</v>
      </c>
      <c r="G172" s="476"/>
      <c r="H172" s="320"/>
      <c r="I172" s="375"/>
    </row>
    <row r="173" spans="2:9" ht="29.5" thickBot="1" x14ac:dyDescent="0.4">
      <c r="B173" s="564">
        <v>40</v>
      </c>
      <c r="C173" s="493"/>
      <c r="D173" s="407" t="s">
        <v>912</v>
      </c>
      <c r="E173" s="342">
        <v>6202.23</v>
      </c>
      <c r="F173" s="473"/>
      <c r="G173" s="543" t="s">
        <v>925</v>
      </c>
      <c r="H173" s="320"/>
      <c r="I173" s="375"/>
    </row>
    <row r="174" spans="2:9" ht="72.5" x14ac:dyDescent="0.35">
      <c r="B174" s="318"/>
      <c r="C174" s="491" t="s">
        <v>968</v>
      </c>
      <c r="D174" s="406" t="s">
        <v>992</v>
      </c>
      <c r="E174" s="340">
        <v>6480.85</v>
      </c>
      <c r="F174" s="340">
        <v>6480.85</v>
      </c>
      <c r="G174" s="475" t="s">
        <v>988</v>
      </c>
      <c r="H174" s="320"/>
      <c r="I174" s="375"/>
    </row>
    <row r="175" spans="2:9" x14ac:dyDescent="0.35">
      <c r="B175" s="318"/>
      <c r="C175" s="492"/>
      <c r="D175" s="404" t="s">
        <v>911</v>
      </c>
      <c r="E175" s="343">
        <v>6554.78</v>
      </c>
      <c r="F175" s="472"/>
      <c r="G175" s="476"/>
      <c r="H175" s="320"/>
      <c r="I175" s="375"/>
    </row>
    <row r="176" spans="2:9" ht="29" x14ac:dyDescent="0.35">
      <c r="B176" s="318"/>
      <c r="C176" s="492"/>
      <c r="D176" s="404" t="s">
        <v>912</v>
      </c>
      <c r="E176" s="343">
        <v>3541.42</v>
      </c>
      <c r="F176" s="472"/>
      <c r="G176" s="545" t="s">
        <v>925</v>
      </c>
      <c r="H176" s="320"/>
      <c r="I176" s="375"/>
    </row>
    <row r="177" spans="2:9" ht="44" thickBot="1" x14ac:dyDescent="0.4">
      <c r="B177" s="564"/>
      <c r="C177" s="493"/>
      <c r="D177" s="407" t="s">
        <v>913</v>
      </c>
      <c r="E177" s="342">
        <v>2331.2800000000002</v>
      </c>
      <c r="F177" s="489" t="s">
        <v>841</v>
      </c>
      <c r="G177" s="516"/>
      <c r="H177" s="320"/>
      <c r="I177" s="375"/>
    </row>
    <row r="178" spans="2:9" ht="58" x14ac:dyDescent="0.35">
      <c r="B178" s="318"/>
      <c r="C178" s="544" t="s">
        <v>969</v>
      </c>
      <c r="D178" s="408" t="s">
        <v>992</v>
      </c>
      <c r="E178" s="344">
        <v>4591.2700000000004</v>
      </c>
      <c r="F178" s="341">
        <v>4591.2700000000004</v>
      </c>
      <c r="G178" s="498" t="s">
        <v>353</v>
      </c>
      <c r="H178" s="320"/>
      <c r="I178" s="375"/>
    </row>
    <row r="179" spans="2:9" ht="44" thickBot="1" x14ac:dyDescent="0.4">
      <c r="B179" s="318"/>
      <c r="C179" s="492"/>
      <c r="D179" s="424" t="s">
        <v>792</v>
      </c>
      <c r="E179" s="345">
        <v>3673.02</v>
      </c>
      <c r="F179" s="546" t="s">
        <v>841</v>
      </c>
      <c r="G179" s="476"/>
      <c r="H179" s="320"/>
      <c r="I179" s="375"/>
    </row>
    <row r="180" spans="2:9" ht="58" x14ac:dyDescent="0.35">
      <c r="B180" s="318"/>
      <c r="C180" s="438" t="s">
        <v>970</v>
      </c>
      <c r="D180" s="406" t="s">
        <v>992</v>
      </c>
      <c r="E180" s="340">
        <v>4591.2700000000004</v>
      </c>
      <c r="F180" s="340">
        <v>4591.2700000000004</v>
      </c>
      <c r="G180" s="475" t="s">
        <v>353</v>
      </c>
      <c r="H180" s="320"/>
      <c r="I180" s="375"/>
    </row>
    <row r="181" spans="2:9" ht="44" thickBot="1" x14ac:dyDescent="0.4">
      <c r="B181" s="318"/>
      <c r="C181" s="493"/>
      <c r="D181" s="407" t="s">
        <v>792</v>
      </c>
      <c r="E181" s="421">
        <v>3673.02</v>
      </c>
      <c r="F181" s="548" t="s">
        <v>841</v>
      </c>
      <c r="G181" s="474"/>
      <c r="H181" s="320"/>
      <c r="I181" s="375"/>
    </row>
    <row r="182" spans="2:9" ht="58" x14ac:dyDescent="0.35">
      <c r="B182" s="511"/>
      <c r="C182" s="439" t="s">
        <v>971</v>
      </c>
      <c r="D182" s="408" t="s">
        <v>992</v>
      </c>
      <c r="E182" s="341">
        <v>4591.2700000000004</v>
      </c>
      <c r="F182" s="341">
        <v>4591.2700000000004</v>
      </c>
      <c r="G182" s="547" t="s">
        <v>353</v>
      </c>
      <c r="H182" s="320"/>
      <c r="I182" s="375"/>
    </row>
    <row r="183" spans="2:9" ht="44" thickBot="1" x14ac:dyDescent="0.4">
      <c r="B183" s="511"/>
      <c r="C183" s="493"/>
      <c r="D183" s="407" t="s">
        <v>792</v>
      </c>
      <c r="E183" s="421">
        <v>3673.02</v>
      </c>
      <c r="F183" s="488" t="s">
        <v>841</v>
      </c>
      <c r="G183" s="480"/>
      <c r="H183" s="320"/>
      <c r="I183" s="375"/>
    </row>
    <row r="184" spans="2:9" ht="58" x14ac:dyDescent="0.35">
      <c r="B184" s="318"/>
      <c r="C184" s="439" t="s">
        <v>972</v>
      </c>
      <c r="D184" s="408" t="s">
        <v>992</v>
      </c>
      <c r="E184" s="341">
        <v>28905.55</v>
      </c>
      <c r="F184" s="341">
        <v>28905.55</v>
      </c>
      <c r="G184" s="498" t="s">
        <v>353</v>
      </c>
      <c r="H184" s="320"/>
      <c r="I184" s="375"/>
    </row>
    <row r="185" spans="2:9" ht="44" thickBot="1" x14ac:dyDescent="0.4">
      <c r="B185" s="564">
        <v>45</v>
      </c>
      <c r="C185" s="492"/>
      <c r="D185" s="424" t="s">
        <v>792</v>
      </c>
      <c r="E185" s="345">
        <v>9709.8700000000008</v>
      </c>
      <c r="F185" s="515" t="s">
        <v>841</v>
      </c>
      <c r="G185" s="478"/>
      <c r="H185" s="320"/>
      <c r="I185" s="375"/>
    </row>
    <row r="186" spans="2:9" ht="58.5" thickBot="1" x14ac:dyDescent="0.4">
      <c r="B186" s="564"/>
      <c r="C186" s="495" t="s">
        <v>973</v>
      </c>
      <c r="D186" s="416" t="s">
        <v>992</v>
      </c>
      <c r="E186" s="417">
        <v>32490.74</v>
      </c>
      <c r="F186" s="417">
        <v>32490.74</v>
      </c>
      <c r="G186" s="470" t="s">
        <v>877</v>
      </c>
      <c r="H186" s="320"/>
      <c r="I186" s="375"/>
    </row>
    <row r="187" spans="2:9" ht="58" x14ac:dyDescent="0.35">
      <c r="B187" s="318"/>
      <c r="C187" s="438" t="s">
        <v>974</v>
      </c>
      <c r="D187" s="406" t="s">
        <v>781</v>
      </c>
      <c r="E187" s="340">
        <v>36571.120000000003</v>
      </c>
      <c r="F187" s="346">
        <v>36571.120000000003</v>
      </c>
      <c r="G187" s="521" t="s">
        <v>353</v>
      </c>
      <c r="H187" s="320"/>
      <c r="I187" s="375"/>
    </row>
    <row r="188" spans="2:9" ht="29" x14ac:dyDescent="0.35">
      <c r="B188" s="318"/>
      <c r="C188" s="492"/>
      <c r="D188" s="404" t="s">
        <v>992</v>
      </c>
      <c r="E188" s="518">
        <v>67367.87</v>
      </c>
      <c r="F188" s="477"/>
      <c r="G188" s="478"/>
      <c r="H188" s="320"/>
      <c r="I188" s="375"/>
    </row>
    <row r="189" spans="2:9" x14ac:dyDescent="0.35">
      <c r="B189" s="318"/>
      <c r="C189" s="492"/>
      <c r="D189" s="404" t="s">
        <v>914</v>
      </c>
      <c r="E189" s="518">
        <v>87775.41</v>
      </c>
      <c r="F189" s="520"/>
      <c r="G189" s="522"/>
      <c r="H189" s="320"/>
      <c r="I189" s="375"/>
    </row>
    <row r="190" spans="2:9" ht="15" thickBot="1" x14ac:dyDescent="0.4">
      <c r="B190" s="318"/>
      <c r="C190" s="493"/>
      <c r="D190" s="407" t="s">
        <v>792</v>
      </c>
      <c r="E190" s="519">
        <v>51327.9</v>
      </c>
      <c r="F190" s="496"/>
      <c r="G190" s="516"/>
      <c r="H190" s="320"/>
      <c r="I190" s="375"/>
    </row>
    <row r="191" spans="2:9" ht="58.5" thickBot="1" x14ac:dyDescent="0.4">
      <c r="B191" s="318"/>
      <c r="C191" s="494" t="s">
        <v>975</v>
      </c>
      <c r="D191" s="405" t="s">
        <v>992</v>
      </c>
      <c r="E191" s="344">
        <v>8888.27</v>
      </c>
      <c r="F191" s="344">
        <v>8888.27</v>
      </c>
      <c r="G191" s="505" t="s">
        <v>877</v>
      </c>
      <c r="H191" s="320"/>
      <c r="I191" s="375"/>
    </row>
    <row r="192" spans="2:9" ht="58" x14ac:dyDescent="0.35">
      <c r="B192" s="318"/>
      <c r="C192" s="438" t="s">
        <v>976</v>
      </c>
      <c r="D192" s="406" t="s">
        <v>915</v>
      </c>
      <c r="E192" s="340">
        <v>3061.72</v>
      </c>
      <c r="F192" s="340">
        <v>3061.72</v>
      </c>
      <c r="G192" s="475" t="s">
        <v>353</v>
      </c>
      <c r="H192" s="320"/>
      <c r="I192" s="375"/>
    </row>
    <row r="193" spans="2:9" ht="43.5" x14ac:dyDescent="0.35">
      <c r="B193" s="318"/>
      <c r="C193" s="492"/>
      <c r="D193" s="404" t="s">
        <v>992</v>
      </c>
      <c r="E193" s="343">
        <v>313.7</v>
      </c>
      <c r="F193" s="433" t="s">
        <v>841</v>
      </c>
      <c r="G193" s="476"/>
      <c r="H193" s="320"/>
      <c r="I193" s="375"/>
    </row>
    <row r="194" spans="2:9" ht="44" thickBot="1" x14ac:dyDescent="0.4">
      <c r="B194" s="511"/>
      <c r="C194" s="493"/>
      <c r="D194" s="407" t="s">
        <v>792</v>
      </c>
      <c r="E194" s="342">
        <v>167.3</v>
      </c>
      <c r="F194" s="489" t="s">
        <v>841</v>
      </c>
      <c r="G194" s="474"/>
      <c r="H194" s="320"/>
      <c r="I194" s="375"/>
    </row>
    <row r="195" spans="2:9" ht="58.5" thickBot="1" x14ac:dyDescent="0.4">
      <c r="B195" s="564">
        <v>50</v>
      </c>
      <c r="C195" s="494" t="s">
        <v>977</v>
      </c>
      <c r="D195" s="405" t="s">
        <v>992</v>
      </c>
      <c r="E195" s="344">
        <v>3304.34</v>
      </c>
      <c r="F195" s="344">
        <v>3304.34</v>
      </c>
      <c r="G195" s="498" t="s">
        <v>877</v>
      </c>
      <c r="H195" s="320"/>
      <c r="I195" s="375"/>
    </row>
    <row r="196" spans="2:9" ht="58" x14ac:dyDescent="0.35">
      <c r="B196" s="318"/>
      <c r="C196" s="438" t="s">
        <v>978</v>
      </c>
      <c r="D196" s="481" t="s">
        <v>916</v>
      </c>
      <c r="E196" s="340">
        <v>3159.31</v>
      </c>
      <c r="F196" s="340">
        <v>3159.31</v>
      </c>
      <c r="G196" s="475" t="s">
        <v>353</v>
      </c>
      <c r="H196" s="320"/>
      <c r="I196" s="375"/>
    </row>
    <row r="197" spans="2:9" ht="15" thickBot="1" x14ac:dyDescent="0.4">
      <c r="B197" s="318"/>
      <c r="C197" s="439"/>
      <c r="D197" s="482" t="s">
        <v>794</v>
      </c>
      <c r="E197" s="345">
        <v>4430.76</v>
      </c>
      <c r="F197" s="477"/>
      <c r="G197" s="478"/>
      <c r="H197" s="320"/>
      <c r="I197" s="375"/>
    </row>
    <row r="198" spans="2:9" ht="58" x14ac:dyDescent="0.35">
      <c r="B198" s="318"/>
      <c r="C198" s="438" t="s">
        <v>979</v>
      </c>
      <c r="D198" s="406" t="s">
        <v>916</v>
      </c>
      <c r="E198" s="340">
        <v>2684.86</v>
      </c>
      <c r="F198" s="340">
        <v>2684.86</v>
      </c>
      <c r="G198" s="475" t="s">
        <v>353</v>
      </c>
      <c r="H198" s="320"/>
      <c r="I198" s="375"/>
    </row>
    <row r="199" spans="2:9" ht="15" thickBot="1" x14ac:dyDescent="0.4">
      <c r="B199" s="318"/>
      <c r="C199" s="440"/>
      <c r="D199" s="407" t="s">
        <v>794</v>
      </c>
      <c r="E199" s="342">
        <v>3138.46</v>
      </c>
      <c r="F199" s="479"/>
      <c r="G199" s="480"/>
      <c r="H199" s="320"/>
      <c r="I199" s="375"/>
    </row>
    <row r="200" spans="2:9" ht="58" x14ac:dyDescent="0.35">
      <c r="B200" s="318"/>
      <c r="C200" s="438" t="s">
        <v>980</v>
      </c>
      <c r="D200" s="406" t="s">
        <v>916</v>
      </c>
      <c r="E200" s="340">
        <v>34126.769999999997</v>
      </c>
      <c r="F200" s="340">
        <v>34126.769999999997</v>
      </c>
      <c r="G200" s="475" t="s">
        <v>353</v>
      </c>
      <c r="H200" s="320"/>
      <c r="I200" s="375"/>
    </row>
    <row r="201" spans="2:9" ht="15" thickBot="1" x14ac:dyDescent="0.4">
      <c r="B201" s="318"/>
      <c r="C201" s="439"/>
      <c r="D201" s="424" t="s">
        <v>794</v>
      </c>
      <c r="E201" s="345">
        <v>37230.76</v>
      </c>
      <c r="F201" s="477"/>
      <c r="G201" s="478"/>
      <c r="H201" s="320"/>
      <c r="I201" s="375"/>
    </row>
    <row r="202" spans="2:9" ht="58" x14ac:dyDescent="0.35">
      <c r="B202" s="318"/>
      <c r="C202" s="438" t="s">
        <v>981</v>
      </c>
      <c r="D202" s="406" t="s">
        <v>916</v>
      </c>
      <c r="E202" s="340">
        <v>40065.39</v>
      </c>
      <c r="F202" s="340">
        <v>40065.39</v>
      </c>
      <c r="G202" s="475" t="s">
        <v>353</v>
      </c>
      <c r="H202" s="320"/>
      <c r="I202" s="375"/>
    </row>
    <row r="203" spans="2:9" ht="29.5" thickBot="1" x14ac:dyDescent="0.4">
      <c r="B203" s="511"/>
      <c r="C203" s="440"/>
      <c r="D203" s="551" t="s">
        <v>917</v>
      </c>
      <c r="E203" s="342">
        <v>41042.400000000001</v>
      </c>
      <c r="F203" s="479"/>
      <c r="G203" s="480"/>
      <c r="H203" s="320"/>
      <c r="I203" s="375"/>
    </row>
    <row r="204" spans="2:9" ht="58.5" thickBot="1" x14ac:dyDescent="0.4">
      <c r="B204" s="564">
        <v>55</v>
      </c>
      <c r="C204" s="494" t="s">
        <v>982</v>
      </c>
      <c r="D204" s="405" t="s">
        <v>916</v>
      </c>
      <c r="E204" s="344">
        <v>57812.17</v>
      </c>
      <c r="F204" s="344">
        <v>57812.17</v>
      </c>
      <c r="G204" s="505" t="s">
        <v>877</v>
      </c>
      <c r="H204" s="320"/>
      <c r="I204" s="375"/>
    </row>
    <row r="205" spans="2:9" ht="58" x14ac:dyDescent="0.35">
      <c r="B205" s="318"/>
      <c r="C205" s="438" t="s">
        <v>983</v>
      </c>
      <c r="D205" s="406" t="s">
        <v>991</v>
      </c>
      <c r="E205" s="340">
        <v>4435.32</v>
      </c>
      <c r="F205" s="340">
        <v>4435.32</v>
      </c>
      <c r="G205" s="475" t="s">
        <v>353</v>
      </c>
      <c r="H205" s="320"/>
      <c r="I205" s="375"/>
    </row>
    <row r="206" spans="2:9" x14ac:dyDescent="0.35">
      <c r="B206" s="318"/>
      <c r="C206" s="439"/>
      <c r="D206" s="408" t="s">
        <v>916</v>
      </c>
      <c r="E206" s="517">
        <v>6215.81</v>
      </c>
      <c r="F206" s="477"/>
      <c r="G206" s="414"/>
      <c r="H206" s="320"/>
      <c r="I206" s="375"/>
    </row>
    <row r="207" spans="2:9" x14ac:dyDescent="0.35">
      <c r="B207" s="318"/>
      <c r="C207" s="439"/>
      <c r="D207" s="404" t="s">
        <v>715</v>
      </c>
      <c r="E207" s="518">
        <v>10493.82</v>
      </c>
      <c r="F207" s="520"/>
      <c r="G207" s="414"/>
      <c r="H207" s="320"/>
      <c r="I207" s="375"/>
    </row>
    <row r="208" spans="2:9" x14ac:dyDescent="0.35">
      <c r="B208" s="318"/>
      <c r="C208" s="439"/>
      <c r="D208" s="404" t="s">
        <v>918</v>
      </c>
      <c r="E208" s="518">
        <v>8451.85</v>
      </c>
      <c r="F208" s="520"/>
      <c r="G208" s="414"/>
      <c r="H208" s="320"/>
      <c r="I208" s="375"/>
    </row>
    <row r="209" spans="2:9" x14ac:dyDescent="0.35">
      <c r="B209" s="318"/>
      <c r="C209" s="439"/>
      <c r="D209" s="404" t="s">
        <v>781</v>
      </c>
      <c r="E209" s="518">
        <v>13444.44</v>
      </c>
      <c r="F209" s="520"/>
      <c r="G209" s="414"/>
      <c r="H209" s="320"/>
      <c r="I209" s="375"/>
    </row>
    <row r="210" spans="2:9" ht="15" thickBot="1" x14ac:dyDescent="0.4">
      <c r="B210" s="318"/>
      <c r="C210" s="440"/>
      <c r="D210" s="407" t="s">
        <v>919</v>
      </c>
      <c r="E210" s="519">
        <v>10329.620000000001</v>
      </c>
      <c r="F210" s="496"/>
      <c r="G210" s="474"/>
      <c r="H210" s="320"/>
      <c r="I210" s="375"/>
    </row>
    <row r="211" spans="2:9" ht="15" thickBot="1" x14ac:dyDescent="0.4">
      <c r="B211" s="318">
        <v>56</v>
      </c>
      <c r="C211" s="483" t="s">
        <v>714</v>
      </c>
      <c r="D211" s="484"/>
      <c r="E211" s="484"/>
      <c r="F211" s="484"/>
      <c r="G211" s="484"/>
      <c r="H211" s="320"/>
      <c r="I211" s="375"/>
    </row>
  </sheetData>
  <customSheetViews>
    <customSheetView guid="{49C562DA-48F2-4CBC-A826-DB7C1B80DB3C}" state="hidden" topLeftCell="A209">
      <selection activeCell="J56" sqref="J56"/>
      <pageMargins left="0.2" right="0.21" top="0.17" bottom="0.17" header="0.17" footer="0.17"/>
      <pageSetup orientation="landscape" r:id="rId1"/>
    </customSheetView>
    <customSheetView guid="{B0EC7550-2A5F-4817-AE13-B2890DAA90D8}" topLeftCell="A28">
      <selection activeCell="E24" sqref="E24"/>
      <pageMargins left="0.2" right="0.21" top="0.17" bottom="0.17" header="0.17" footer="0.17"/>
      <pageSetup orientation="landscape" r:id="rId2"/>
    </customSheetView>
    <customSheetView guid="{27016BE2-38C2-48DF-B182-239CB89124C8}" topLeftCell="A28">
      <selection activeCell="L50" sqref="L50"/>
      <pageMargins left="0.2" right="0.21" top="0.17" bottom="0.17" header="0.17" footer="0.17"/>
      <pageSetup orientation="landscape" r:id="rId3"/>
    </customSheetView>
    <customSheetView guid="{D749D8ED-BF3B-4A77-B2E7-1AB83FF32417}">
      <pageMargins left="0.2" right="0.21" top="0.17" bottom="0.17" header="0.17" footer="0.17"/>
      <pageSetup orientation="landscape" r:id="rId4"/>
    </customSheetView>
    <customSheetView guid="{827F82A2-A4FA-4336-9BE8-6D2B292EC76D}">
      <selection activeCell="M78" sqref="M78"/>
      <pageMargins left="0.2" right="0.21" top="0.17" bottom="0.17" header="0.17" footer="0.17"/>
      <pageSetup orientation="landscape" r:id="rId5"/>
    </customSheetView>
    <customSheetView guid="{CE2E0357-2E92-4626-8CBB-3829B8A193B0}">
      <selection activeCell="H18" sqref="H18"/>
      <pageMargins left="0.2" right="0.21" top="0.17" bottom="0.17" header="0.17" footer="0.17"/>
      <pageSetup orientation="landscape" r:id="rId6"/>
    </customSheetView>
    <customSheetView guid="{565CC0E4-7E36-984F-ADBA-27974CC4ACC5}" scale="125" topLeftCell="A35">
      <selection activeCell="E54" sqref="E23:E54"/>
      <pageMargins left="0.2" right="0.21" top="0.17" bottom="0.17" header="0.17" footer="0.17"/>
      <pageSetup orientation="landscape" r:id="rId7"/>
    </customSheetView>
    <customSheetView guid="{5F7F8AA6-067A-424A-BEE0-254947BCD789}" showPageBreaks="1" topLeftCell="A82">
      <selection activeCell="G88" sqref="G88"/>
      <pageMargins left="0.2" right="0.21" top="0.17" bottom="0.17" header="0.17" footer="0.17"/>
      <pageSetup orientation="landscape" horizontalDpi="4294967295" verticalDpi="4294967295" r:id="rId8"/>
    </customSheetView>
  </customSheetViews>
  <dataValidations count="1">
    <dataValidation type="whole" allowBlank="1" showInputMessage="1" showErrorMessage="1" sqref="E158:H160" xr:uid="{00000000-0002-0000-0200-000000000000}">
      <formula1>-999999999</formula1>
      <formula2>999999999</formula2>
    </dataValidation>
  </dataValidations>
  <pageMargins left="0.2" right="0.21" top="0.17" bottom="0.17" header="0.17" footer="0.17"/>
  <pageSetup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51"/>
  <sheetViews>
    <sheetView tabSelected="1" zoomScale="80" zoomScaleNormal="100" workbookViewId="0">
      <selection activeCell="C28" sqref="C28:F28"/>
    </sheetView>
  </sheetViews>
  <sheetFormatPr defaultColWidth="9.1796875" defaultRowHeight="14.5" x14ac:dyDescent="0.35"/>
  <cols>
    <col min="1" max="2" width="1.81640625" customWidth="1"/>
    <col min="3" max="3" width="33.81640625" customWidth="1"/>
    <col min="4" max="4" width="25.453125" customWidth="1"/>
    <col min="5" max="5" width="22.81640625" customWidth="1"/>
    <col min="6" max="6" width="48.453125" customWidth="1"/>
    <col min="7" max="7" width="2" customWidth="1"/>
    <col min="8" max="8" width="1.453125" customWidth="1"/>
    <col min="10" max="10" width="44.453125" customWidth="1"/>
  </cols>
  <sheetData>
    <row r="1" spans="2:10" ht="15" thickBot="1" x14ac:dyDescent="0.4"/>
    <row r="2" spans="2:10" ht="15" thickBot="1" x14ac:dyDescent="0.4">
      <c r="B2" s="87"/>
      <c r="C2" s="88"/>
      <c r="D2" s="88"/>
      <c r="E2" s="88"/>
      <c r="F2" s="88"/>
      <c r="G2" s="89"/>
    </row>
    <row r="3" spans="2:10" ht="20.5" thickBot="1" x14ac:dyDescent="0.45">
      <c r="B3" s="90"/>
      <c r="C3" s="584" t="s">
        <v>222</v>
      </c>
      <c r="D3" s="585"/>
      <c r="E3" s="585"/>
      <c r="F3" s="586"/>
      <c r="G3" s="59"/>
    </row>
    <row r="4" spans="2:10" x14ac:dyDescent="0.35">
      <c r="B4" s="622"/>
      <c r="C4" s="623"/>
      <c r="D4" s="623"/>
      <c r="E4" s="623"/>
      <c r="F4" s="623"/>
      <c r="G4" s="59"/>
    </row>
    <row r="5" spans="2:10" x14ac:dyDescent="0.35">
      <c r="B5" s="60"/>
      <c r="C5" s="624"/>
      <c r="D5" s="624"/>
      <c r="E5" s="624"/>
      <c r="F5" s="624"/>
      <c r="G5" s="59"/>
    </row>
    <row r="6" spans="2:10" x14ac:dyDescent="0.35">
      <c r="B6" s="60"/>
      <c r="C6" s="61"/>
      <c r="D6" s="62"/>
      <c r="E6" s="61"/>
      <c r="F6" s="62"/>
      <c r="G6" s="59"/>
    </row>
    <row r="7" spans="2:10" x14ac:dyDescent="0.35">
      <c r="B7" s="60"/>
      <c r="C7" s="625" t="s">
        <v>233</v>
      </c>
      <c r="D7" s="625"/>
      <c r="E7" s="63"/>
      <c r="F7" s="62"/>
      <c r="G7" s="59"/>
    </row>
    <row r="8" spans="2:10" ht="15.75" customHeight="1" thickBot="1" x14ac:dyDescent="0.4">
      <c r="B8" s="60"/>
      <c r="C8" s="611" t="s">
        <v>305</v>
      </c>
      <c r="D8" s="611"/>
      <c r="E8" s="611"/>
      <c r="F8" s="611"/>
      <c r="G8" s="59"/>
    </row>
    <row r="9" spans="2:10" ht="15.75" customHeight="1" thickBot="1" x14ac:dyDescent="0.4">
      <c r="B9" s="60"/>
      <c r="C9" s="33" t="s">
        <v>235</v>
      </c>
      <c r="D9" s="34" t="s">
        <v>234</v>
      </c>
      <c r="E9" s="626" t="s">
        <v>281</v>
      </c>
      <c r="F9" s="627"/>
      <c r="G9" s="59"/>
    </row>
    <row r="10" spans="2:10" ht="270" customHeight="1" x14ac:dyDescent="0.35">
      <c r="B10" s="60"/>
      <c r="C10" s="35" t="s">
        <v>743</v>
      </c>
      <c r="D10" s="35" t="s">
        <v>880</v>
      </c>
      <c r="E10" s="615" t="s">
        <v>879</v>
      </c>
      <c r="F10" s="616"/>
      <c r="G10" s="59"/>
    </row>
    <row r="11" spans="2:10" ht="106" customHeight="1" x14ac:dyDescent="0.35">
      <c r="B11" s="60"/>
      <c r="C11" s="36" t="s">
        <v>744</v>
      </c>
      <c r="D11" s="454" t="s">
        <v>881</v>
      </c>
      <c r="E11" s="617" t="s">
        <v>842</v>
      </c>
      <c r="F11" s="618"/>
      <c r="G11" s="59"/>
    </row>
    <row r="12" spans="2:10" ht="329" customHeight="1" x14ac:dyDescent="0.35">
      <c r="B12" s="60"/>
      <c r="C12" s="36" t="s">
        <v>729</v>
      </c>
      <c r="D12" s="36" t="s">
        <v>882</v>
      </c>
      <c r="E12" s="619" t="s">
        <v>883</v>
      </c>
      <c r="F12" s="620"/>
      <c r="G12" s="59"/>
      <c r="J12" s="307"/>
    </row>
    <row r="13" spans="2:10" ht="312" customHeight="1" x14ac:dyDescent="0.35">
      <c r="B13" s="60"/>
      <c r="C13" s="36" t="s">
        <v>730</v>
      </c>
      <c r="D13" s="36" t="s">
        <v>884</v>
      </c>
      <c r="E13" s="613" t="s">
        <v>885</v>
      </c>
      <c r="F13" s="621"/>
      <c r="G13" s="59"/>
      <c r="J13" s="306"/>
    </row>
    <row r="14" spans="2:10" ht="123" customHeight="1" x14ac:dyDescent="0.35">
      <c r="B14" s="60"/>
      <c r="C14" s="36" t="s">
        <v>321</v>
      </c>
      <c r="D14" s="36" t="s">
        <v>886</v>
      </c>
      <c r="E14" s="619" t="s">
        <v>887</v>
      </c>
      <c r="F14" s="620"/>
      <c r="G14" s="59"/>
    </row>
    <row r="15" spans="2:10" ht="173" customHeight="1" x14ac:dyDescent="0.35">
      <c r="B15" s="60"/>
      <c r="C15" s="36" t="s">
        <v>745</v>
      </c>
      <c r="D15" s="36" t="s">
        <v>843</v>
      </c>
      <c r="E15" s="613" t="s">
        <v>909</v>
      </c>
      <c r="F15" s="614"/>
      <c r="G15" s="59"/>
      <c r="J15" s="306"/>
    </row>
    <row r="16" spans="2:10" x14ac:dyDescent="0.35">
      <c r="B16" s="60"/>
      <c r="C16" s="62"/>
      <c r="D16" s="62"/>
      <c r="E16" s="62"/>
      <c r="F16" s="62"/>
      <c r="G16" s="59"/>
    </row>
    <row r="17" spans="2:7" x14ac:dyDescent="0.35">
      <c r="B17" s="60"/>
      <c r="C17" s="629" t="s">
        <v>264</v>
      </c>
      <c r="D17" s="629"/>
      <c r="E17" s="629"/>
      <c r="F17" s="629"/>
      <c r="G17" s="59"/>
    </row>
    <row r="18" spans="2:7" ht="15" thickBot="1" x14ac:dyDescent="0.4">
      <c r="B18" s="60"/>
      <c r="C18" s="630" t="s">
        <v>279</v>
      </c>
      <c r="D18" s="630"/>
      <c r="E18" s="630"/>
      <c r="F18" s="630"/>
      <c r="G18" s="59"/>
    </row>
    <row r="19" spans="2:7" ht="15.75" customHeight="1" thickBot="1" x14ac:dyDescent="0.4">
      <c r="B19" s="60"/>
      <c r="C19" s="33" t="s">
        <v>235</v>
      </c>
      <c r="D19" s="34" t="s">
        <v>234</v>
      </c>
      <c r="E19" s="626" t="s">
        <v>281</v>
      </c>
      <c r="F19" s="627"/>
      <c r="G19" s="59"/>
    </row>
    <row r="20" spans="2:7" ht="132" customHeight="1" thickBot="1" x14ac:dyDescent="0.4">
      <c r="B20" s="60"/>
      <c r="C20" s="35" t="s">
        <v>844</v>
      </c>
      <c r="D20" s="191">
        <v>0.5</v>
      </c>
      <c r="E20" s="633" t="s">
        <v>888</v>
      </c>
      <c r="F20" s="634"/>
      <c r="G20" s="59"/>
    </row>
    <row r="21" spans="2:7" ht="163" customHeight="1" thickBot="1" x14ac:dyDescent="0.4">
      <c r="B21" s="60"/>
      <c r="C21" s="36" t="s">
        <v>845</v>
      </c>
      <c r="D21" s="192">
        <v>0.6</v>
      </c>
      <c r="E21" s="615" t="s">
        <v>889</v>
      </c>
      <c r="F21" s="616"/>
      <c r="G21" s="59"/>
    </row>
    <row r="22" spans="2:7" ht="135" customHeight="1" thickBot="1" x14ac:dyDescent="0.4">
      <c r="B22" s="60"/>
      <c r="C22" s="36" t="s">
        <v>846</v>
      </c>
      <c r="D22" s="192">
        <v>0.85</v>
      </c>
      <c r="E22" s="615" t="s">
        <v>890</v>
      </c>
      <c r="F22" s="616"/>
      <c r="G22" s="59"/>
    </row>
    <row r="23" spans="2:7" ht="137.25" customHeight="1" thickBot="1" x14ac:dyDescent="0.4">
      <c r="B23" s="60"/>
      <c r="C23" s="37" t="s">
        <v>847</v>
      </c>
      <c r="D23" s="402">
        <v>0.7</v>
      </c>
      <c r="E23" s="631" t="s">
        <v>891</v>
      </c>
      <c r="F23" s="632"/>
      <c r="G23" s="59"/>
    </row>
    <row r="24" spans="2:7" x14ac:dyDescent="0.35">
      <c r="B24" s="60"/>
      <c r="C24" s="62"/>
      <c r="D24" s="62"/>
      <c r="E24" s="62"/>
      <c r="F24" s="62"/>
      <c r="G24" s="59"/>
    </row>
    <row r="25" spans="2:7" x14ac:dyDescent="0.35">
      <c r="B25" s="60"/>
      <c r="C25" s="62"/>
      <c r="D25" s="62"/>
      <c r="E25" s="62"/>
      <c r="F25" s="62"/>
      <c r="G25" s="59"/>
    </row>
    <row r="26" spans="2:7" ht="31.5" customHeight="1" x14ac:dyDescent="0.35">
      <c r="B26" s="60"/>
      <c r="C26" s="628" t="s">
        <v>263</v>
      </c>
      <c r="D26" s="628"/>
      <c r="E26" s="628"/>
      <c r="F26" s="628"/>
      <c r="G26" s="59"/>
    </row>
    <row r="27" spans="2:7" ht="15.75" customHeight="1" thickBot="1" x14ac:dyDescent="0.4">
      <c r="B27" s="60"/>
      <c r="C27" s="611" t="s">
        <v>282</v>
      </c>
      <c r="D27" s="611"/>
      <c r="E27" s="612"/>
      <c r="F27" s="612"/>
      <c r="G27" s="59"/>
    </row>
    <row r="28" spans="2:7" ht="204" customHeight="1" thickBot="1" x14ac:dyDescent="0.4">
      <c r="B28" s="60"/>
      <c r="C28" s="608" t="s">
        <v>892</v>
      </c>
      <c r="D28" s="609"/>
      <c r="E28" s="609"/>
      <c r="F28" s="610"/>
      <c r="G28" s="59"/>
    </row>
    <row r="29" spans="2:7" x14ac:dyDescent="0.35">
      <c r="B29" s="60"/>
      <c r="C29" s="62"/>
      <c r="D29" s="62"/>
      <c r="E29" s="62"/>
      <c r="F29" s="62"/>
      <c r="G29" s="59"/>
    </row>
    <row r="30" spans="2:7" x14ac:dyDescent="0.35">
      <c r="B30" s="60"/>
      <c r="C30" s="62"/>
      <c r="D30" s="62"/>
      <c r="E30" s="62"/>
      <c r="F30" s="62"/>
      <c r="G30" s="59"/>
    </row>
    <row r="31" spans="2:7" x14ac:dyDescent="0.35">
      <c r="B31" s="60"/>
      <c r="C31" s="62"/>
      <c r="D31" s="62"/>
      <c r="E31" s="62"/>
      <c r="F31" s="62"/>
      <c r="G31" s="59"/>
    </row>
    <row r="32" spans="2:7" ht="15" thickBot="1" x14ac:dyDescent="0.4">
      <c r="B32" s="64"/>
      <c r="C32" s="65"/>
      <c r="D32" s="65"/>
      <c r="E32" s="65"/>
      <c r="F32" s="65"/>
      <c r="G32" s="66"/>
    </row>
    <row r="33" spans="2:7" x14ac:dyDescent="0.35">
      <c r="B33" s="163"/>
      <c r="C33" s="163"/>
      <c r="D33" s="163"/>
      <c r="E33" s="163"/>
      <c r="F33" s="163"/>
      <c r="G33" s="163"/>
    </row>
    <row r="34" spans="2:7" x14ac:dyDescent="0.35">
      <c r="B34" s="8"/>
      <c r="C34" s="8"/>
      <c r="D34" s="8"/>
      <c r="E34" s="8"/>
      <c r="F34" s="8"/>
      <c r="G34" s="8"/>
    </row>
    <row r="35" spans="2:7" x14ac:dyDescent="0.35">
      <c r="B35" s="8"/>
      <c r="C35" s="604"/>
      <c r="D35" s="604"/>
      <c r="E35" s="7"/>
      <c r="F35" s="8"/>
      <c r="G35" s="8"/>
    </row>
    <row r="36" spans="2:7" x14ac:dyDescent="0.35">
      <c r="B36" s="8"/>
      <c r="C36" s="604"/>
      <c r="D36" s="604"/>
      <c r="E36" s="7"/>
      <c r="F36" s="8"/>
      <c r="G36" s="8"/>
    </row>
    <row r="37" spans="2:7" x14ac:dyDescent="0.35">
      <c r="B37" s="8"/>
      <c r="C37" s="605"/>
      <c r="D37" s="605"/>
      <c r="E37" s="605"/>
      <c r="F37" s="605"/>
      <c r="G37" s="8"/>
    </row>
    <row r="38" spans="2:7" x14ac:dyDescent="0.35">
      <c r="B38" s="8"/>
      <c r="C38" s="602"/>
      <c r="D38" s="602"/>
      <c r="E38" s="607"/>
      <c r="F38" s="607"/>
      <c r="G38" s="8"/>
    </row>
    <row r="39" spans="2:7" x14ac:dyDescent="0.35">
      <c r="B39" s="8"/>
      <c r="C39" s="602"/>
      <c r="D39" s="602"/>
      <c r="E39" s="603"/>
      <c r="F39" s="603"/>
      <c r="G39" s="8"/>
    </row>
    <row r="40" spans="2:7" x14ac:dyDescent="0.35">
      <c r="B40" s="8"/>
      <c r="C40" s="8"/>
      <c r="D40" s="8"/>
      <c r="E40" s="8"/>
      <c r="F40" s="8"/>
      <c r="G40" s="8"/>
    </row>
    <row r="41" spans="2:7" x14ac:dyDescent="0.35">
      <c r="B41" s="8"/>
      <c r="C41" s="604"/>
      <c r="D41" s="604"/>
      <c r="E41" s="7"/>
      <c r="F41" s="8"/>
      <c r="G41" s="8"/>
    </row>
    <row r="42" spans="2:7" x14ac:dyDescent="0.35">
      <c r="B42" s="8"/>
      <c r="C42" s="604"/>
      <c r="D42" s="604"/>
      <c r="E42" s="606"/>
      <c r="F42" s="606"/>
      <c r="G42" s="8"/>
    </row>
    <row r="43" spans="2:7" x14ac:dyDescent="0.35">
      <c r="B43" s="8"/>
      <c r="C43" s="7"/>
      <c r="D43" s="7"/>
      <c r="E43" s="7"/>
      <c r="F43" s="7"/>
      <c r="G43" s="8"/>
    </row>
    <row r="44" spans="2:7" x14ac:dyDescent="0.35">
      <c r="B44" s="8"/>
      <c r="C44" s="602"/>
      <c r="D44" s="602"/>
      <c r="E44" s="607"/>
      <c r="F44" s="607"/>
      <c r="G44" s="8"/>
    </row>
    <row r="45" spans="2:7" x14ac:dyDescent="0.35">
      <c r="B45" s="8"/>
      <c r="C45" s="602"/>
      <c r="D45" s="602"/>
      <c r="E45" s="603"/>
      <c r="F45" s="603"/>
      <c r="G45" s="8"/>
    </row>
    <row r="46" spans="2:7" x14ac:dyDescent="0.35">
      <c r="B46" s="8"/>
      <c r="C46" s="8"/>
      <c r="D46" s="8"/>
      <c r="E46" s="8"/>
      <c r="F46" s="8"/>
      <c r="G46" s="8"/>
    </row>
    <row r="47" spans="2:7" x14ac:dyDescent="0.35">
      <c r="B47" s="8"/>
      <c r="C47" s="604"/>
      <c r="D47" s="604"/>
      <c r="E47" s="8"/>
      <c r="F47" s="8"/>
      <c r="G47" s="8"/>
    </row>
    <row r="48" spans="2:7" x14ac:dyDescent="0.35">
      <c r="B48" s="8"/>
      <c r="C48" s="604"/>
      <c r="D48" s="604"/>
      <c r="E48" s="603"/>
      <c r="F48" s="603"/>
      <c r="G48" s="8"/>
    </row>
    <row r="49" spans="2:7" x14ac:dyDescent="0.35">
      <c r="B49" s="8"/>
      <c r="C49" s="602"/>
      <c r="D49" s="602"/>
      <c r="E49" s="603"/>
      <c r="F49" s="603"/>
      <c r="G49" s="8"/>
    </row>
    <row r="50" spans="2:7" x14ac:dyDescent="0.35">
      <c r="B50" s="8"/>
      <c r="C50" s="9"/>
      <c r="D50" s="8"/>
      <c r="E50" s="9"/>
      <c r="F50" s="8"/>
      <c r="G50" s="8"/>
    </row>
    <row r="51" spans="2:7" x14ac:dyDescent="0.35">
      <c r="B51" s="8"/>
      <c r="C51" s="9"/>
      <c r="D51" s="9"/>
      <c r="E51" s="9"/>
      <c r="F51" s="9"/>
      <c r="G51" s="10"/>
    </row>
  </sheetData>
  <customSheetViews>
    <customSheetView guid="{49C562DA-48F2-4CBC-A826-DB7C1B80DB3C}" scale="80">
      <selection activeCell="C28" sqref="C28:F28"/>
      <pageMargins left="0.25" right="0.25" top="0.17" bottom="0.17" header="0.17" footer="0.17"/>
      <pageSetup orientation="portrait" r:id="rId1"/>
    </customSheetView>
    <customSheetView guid="{B0EC7550-2A5F-4817-AE13-B2890DAA90D8}" scale="80" topLeftCell="A28">
      <selection activeCell="C28" sqref="C28:F28"/>
      <pageMargins left="0.25" right="0.25" top="0.17" bottom="0.17" header="0.17" footer="0.17"/>
      <pageSetup orientation="portrait" r:id="rId2"/>
    </customSheetView>
    <customSheetView guid="{27016BE2-38C2-48DF-B182-239CB89124C8}" scale="80" topLeftCell="A28">
      <selection activeCell="J15" sqref="J15"/>
      <pageMargins left="0.25" right="0.25" top="0.17" bottom="0.17" header="0.17" footer="0.17"/>
      <pageSetup orientation="portrait" r:id="rId3"/>
    </customSheetView>
    <customSheetView guid="{D749D8ED-BF3B-4A77-B2E7-1AB83FF32417}" topLeftCell="A24">
      <selection activeCell="F31" sqref="F31"/>
      <pageMargins left="0.25" right="0.25" top="0.17" bottom="0.17" header="0.17" footer="0.17"/>
      <pageSetup orientation="portrait" r:id="rId4"/>
    </customSheetView>
    <customSheetView guid="{827F82A2-A4FA-4336-9BE8-6D2B292EC76D}" scale="91">
      <selection activeCell="J28" sqref="J28"/>
      <pageMargins left="0.25" right="0.25" top="0.17" bottom="0.17" header="0.17" footer="0.17"/>
      <pageSetup orientation="portrait" r:id="rId5"/>
    </customSheetView>
    <customSheetView guid="{CE2E0357-2E92-4626-8CBB-3829B8A193B0}" scale="80" topLeftCell="A16">
      <selection activeCell="J21" sqref="J21"/>
      <pageMargins left="0.25" right="0.25" top="0.17" bottom="0.17" header="0.17" footer="0.17"/>
      <pageSetup orientation="portrait" r:id="rId6"/>
    </customSheetView>
    <customSheetView guid="{565CC0E4-7E36-984F-ADBA-27974CC4ACC5}" scale="144" state="hidden">
      <selection activeCell="D11" sqref="D11:F11"/>
      <pageMargins left="0.25" right="0.25" top="0.17" bottom="0.17" header="0.17" footer="0.17"/>
      <pageSetup orientation="portrait" r:id="rId7"/>
    </customSheetView>
    <customSheetView guid="{5F7F8AA6-067A-424A-BEE0-254947BCD789}" scale="80" topLeftCell="A28">
      <selection activeCell="J15" sqref="J15"/>
      <pageMargins left="0.25" right="0.25" top="0.17" bottom="0.17" header="0.17" footer="0.17"/>
      <pageSetup orientation="portrait" r:id="rId8"/>
    </customSheetView>
  </customSheetViews>
  <mergeCells count="42">
    <mergeCell ref="C26:F26"/>
    <mergeCell ref="C17:F17"/>
    <mergeCell ref="C18:F18"/>
    <mergeCell ref="E23:F23"/>
    <mergeCell ref="E19:F19"/>
    <mergeCell ref="E20:F20"/>
    <mergeCell ref="E21:F21"/>
    <mergeCell ref="E22:F22"/>
    <mergeCell ref="E12:F12"/>
    <mergeCell ref="E13:F13"/>
    <mergeCell ref="E14:F14"/>
    <mergeCell ref="B4:F4"/>
    <mergeCell ref="C5:F5"/>
    <mergeCell ref="C7:D7"/>
    <mergeCell ref="C8:F8"/>
    <mergeCell ref="E9:F9"/>
    <mergeCell ref="C3:F3"/>
    <mergeCell ref="C47:D47"/>
    <mergeCell ref="C48:D48"/>
    <mergeCell ref="E48:F48"/>
    <mergeCell ref="C42:D42"/>
    <mergeCell ref="E42:F42"/>
    <mergeCell ref="C44:D44"/>
    <mergeCell ref="E44:F44"/>
    <mergeCell ref="C28:F28"/>
    <mergeCell ref="C27:D27"/>
    <mergeCell ref="E38:F38"/>
    <mergeCell ref="C39:D39"/>
    <mergeCell ref="E27:F27"/>
    <mergeCell ref="E15:F15"/>
    <mergeCell ref="E10:F10"/>
    <mergeCell ref="E11:F11"/>
    <mergeCell ref="C49:D49"/>
    <mergeCell ref="E49:F49"/>
    <mergeCell ref="C45:D45"/>
    <mergeCell ref="E45:F45"/>
    <mergeCell ref="C35:D35"/>
    <mergeCell ref="C36:D36"/>
    <mergeCell ref="E39:F39"/>
    <mergeCell ref="C41:D41"/>
    <mergeCell ref="C37:F37"/>
    <mergeCell ref="C38:D38"/>
  </mergeCells>
  <dataValidations count="2">
    <dataValidation type="whole" allowBlank="1" showInputMessage="1" showErrorMessage="1" sqref="E44 E38" xr:uid="{00000000-0002-0000-0300-000000000000}">
      <formula1>-999999999</formula1>
      <formula2>999999999</formula2>
    </dataValidation>
    <dataValidation type="list" allowBlank="1" showInputMessage="1" showErrorMessage="1" sqref="E48" xr:uid="{00000000-0002-0000-0300-000001000000}">
      <formula1>$K$55:$K$56</formula1>
    </dataValidation>
  </dataValidations>
  <pageMargins left="0.25" right="0.25" top="0.17" bottom="0.17" header="0.17" footer="0.17"/>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9"/>
  <sheetViews>
    <sheetView topLeftCell="A52" zoomScale="70" zoomScaleNormal="130" workbookViewId="0">
      <selection activeCell="L9" sqref="L9"/>
    </sheetView>
  </sheetViews>
  <sheetFormatPr defaultColWidth="9.1796875" defaultRowHeight="14.5" x14ac:dyDescent="0.35"/>
  <cols>
    <col min="1" max="1" width="2.1796875" customWidth="1"/>
    <col min="2" max="2" width="2.453125" customWidth="1"/>
    <col min="3" max="3" width="22.453125" style="11" customWidth="1"/>
    <col min="4" max="4" width="15.453125" customWidth="1"/>
    <col min="5" max="5" width="15" customWidth="1"/>
    <col min="6" max="6" width="18.81640625" customWidth="1"/>
    <col min="7" max="7" width="9.81640625" customWidth="1"/>
    <col min="8" max="8" width="79.81640625" customWidth="1"/>
    <col min="9" max="9" width="13.81640625" customWidth="1"/>
    <col min="10" max="10" width="2.453125" customWidth="1"/>
    <col min="11" max="11" width="2" customWidth="1"/>
    <col min="12" max="12" width="40.453125" customWidth="1"/>
  </cols>
  <sheetData>
    <row r="1" spans="1:52" ht="15" thickBot="1" x14ac:dyDescent="0.4">
      <c r="A1" s="22"/>
      <c r="B1" s="22"/>
      <c r="C1" s="21"/>
      <c r="D1" s="22"/>
      <c r="E1" s="22"/>
      <c r="F1" s="22"/>
      <c r="G1" s="22"/>
      <c r="H1" s="97"/>
      <c r="I1" s="97"/>
      <c r="J1" s="22"/>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 thickBot="1" x14ac:dyDescent="0.4">
      <c r="A2" s="22"/>
      <c r="B2" s="41"/>
      <c r="C2" s="42"/>
      <c r="D2" s="43"/>
      <c r="E2" s="43"/>
      <c r="F2" s="43"/>
      <c r="G2" s="43"/>
      <c r="H2" s="110"/>
      <c r="I2" s="110"/>
      <c r="J2" s="44"/>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0.5" thickBot="1" x14ac:dyDescent="0.45">
      <c r="A3" s="22"/>
      <c r="B3" s="90"/>
      <c r="C3" s="584" t="s">
        <v>260</v>
      </c>
      <c r="D3" s="585"/>
      <c r="E3" s="585"/>
      <c r="F3" s="585"/>
      <c r="G3" s="585"/>
      <c r="H3" s="585"/>
      <c r="I3" s="586"/>
      <c r="J3" s="92"/>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ht="15" customHeight="1" x14ac:dyDescent="0.35">
      <c r="A4" s="22"/>
      <c r="B4" s="45"/>
      <c r="C4" s="663" t="s">
        <v>223</v>
      </c>
      <c r="D4" s="663"/>
      <c r="E4" s="663"/>
      <c r="F4" s="663"/>
      <c r="G4" s="663"/>
      <c r="H4" s="663"/>
      <c r="I4" s="663"/>
      <c r="J4" s="46"/>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ht="15" customHeight="1" x14ac:dyDescent="0.35">
      <c r="A5" s="22"/>
      <c r="B5" s="45"/>
      <c r="C5" s="132"/>
      <c r="D5" s="132"/>
      <c r="E5" s="132"/>
      <c r="F5" s="132"/>
      <c r="G5" s="132"/>
      <c r="H5" s="132"/>
      <c r="I5" s="132"/>
      <c r="J5" s="46"/>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35">
      <c r="A6" s="22"/>
      <c r="B6" s="45"/>
      <c r="C6" s="47"/>
      <c r="D6" s="48"/>
      <c r="E6" s="48"/>
      <c r="F6" s="48"/>
      <c r="G6" s="48"/>
      <c r="H6" s="111"/>
      <c r="I6" s="111"/>
      <c r="J6" s="46"/>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customHeight="1" thickBot="1" x14ac:dyDescent="0.4">
      <c r="A7" s="22"/>
      <c r="B7" s="45"/>
      <c r="C7" s="47"/>
      <c r="D7" s="638" t="s">
        <v>261</v>
      </c>
      <c r="E7" s="638"/>
      <c r="F7" s="638" t="s">
        <v>265</v>
      </c>
      <c r="G7" s="638"/>
      <c r="H7" s="109" t="s">
        <v>266</v>
      </c>
      <c r="I7" s="109" t="s">
        <v>232</v>
      </c>
      <c r="J7" s="46"/>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s="11" customFormat="1" ht="338" customHeight="1" thickBot="1" x14ac:dyDescent="0.4">
      <c r="A8" s="21"/>
      <c r="B8" s="50"/>
      <c r="C8" s="108" t="s">
        <v>258</v>
      </c>
      <c r="D8" s="639" t="s">
        <v>753</v>
      </c>
      <c r="E8" s="640"/>
      <c r="F8" s="639" t="s">
        <v>754</v>
      </c>
      <c r="G8" s="640"/>
      <c r="H8" s="466" t="s">
        <v>894</v>
      </c>
      <c r="I8" s="467" t="s">
        <v>20</v>
      </c>
      <c r="J8" s="51"/>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364" customHeight="1" thickBot="1" x14ac:dyDescent="0.4">
      <c r="A9" s="21"/>
      <c r="B9" s="50"/>
      <c r="C9" s="108"/>
      <c r="D9" s="639" t="s">
        <v>756</v>
      </c>
      <c r="E9" s="640"/>
      <c r="F9" s="639" t="s">
        <v>755</v>
      </c>
      <c r="G9" s="640"/>
      <c r="H9" s="368" t="s">
        <v>908</v>
      </c>
      <c r="I9" s="467" t="s">
        <v>20</v>
      </c>
      <c r="J9" s="51"/>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376" customHeight="1" thickBot="1" x14ac:dyDescent="0.4">
      <c r="A10" s="21"/>
      <c r="B10" s="50"/>
      <c r="C10" s="108"/>
      <c r="D10" s="639" t="s">
        <v>757</v>
      </c>
      <c r="E10" s="640"/>
      <c r="F10" s="639" t="s">
        <v>758</v>
      </c>
      <c r="G10" s="640"/>
      <c r="H10" s="466" t="s">
        <v>895</v>
      </c>
      <c r="I10" s="467" t="s">
        <v>20</v>
      </c>
      <c r="J10" s="51"/>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18.75" customHeight="1" thickBot="1" x14ac:dyDescent="0.4">
      <c r="A11" s="21"/>
      <c r="B11" s="50"/>
      <c r="C11" s="106"/>
      <c r="D11" s="456"/>
      <c r="E11" s="456"/>
      <c r="F11" s="456"/>
      <c r="G11" s="456"/>
      <c r="H11" s="457" t="s">
        <v>262</v>
      </c>
      <c r="I11" s="458" t="s">
        <v>20</v>
      </c>
      <c r="J11" s="51"/>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18.75" customHeight="1" x14ac:dyDescent="0.35">
      <c r="A12" s="21"/>
      <c r="B12" s="50"/>
      <c r="C12" s="154"/>
      <c r="D12" s="52"/>
      <c r="E12" s="52"/>
      <c r="F12" s="52"/>
      <c r="G12" s="52"/>
      <c r="H12" s="195"/>
      <c r="I12" s="194"/>
      <c r="J12" s="51"/>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15" thickBot="1" x14ac:dyDescent="0.4">
      <c r="A13" s="21"/>
      <c r="B13" s="50"/>
      <c r="C13" s="135"/>
      <c r="D13" s="669" t="s">
        <v>287</v>
      </c>
      <c r="E13" s="669"/>
      <c r="F13" s="669"/>
      <c r="G13" s="669"/>
      <c r="H13" s="669"/>
      <c r="I13" s="669"/>
      <c r="J13" s="51"/>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15" thickBot="1" x14ac:dyDescent="0.4">
      <c r="A14" s="21"/>
      <c r="B14" s="50"/>
      <c r="C14" s="135"/>
      <c r="D14" s="84" t="s">
        <v>60</v>
      </c>
      <c r="E14" s="665" t="s">
        <v>349</v>
      </c>
      <c r="F14" s="666"/>
      <c r="G14" s="666"/>
      <c r="H14" s="667"/>
      <c r="I14" s="52"/>
      <c r="J14" s="51"/>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15" thickBot="1" x14ac:dyDescent="0.4">
      <c r="A15" s="21"/>
      <c r="B15" s="50"/>
      <c r="C15" s="135"/>
      <c r="D15" s="84" t="s">
        <v>62</v>
      </c>
      <c r="E15" s="668" t="s">
        <v>350</v>
      </c>
      <c r="F15" s="636"/>
      <c r="G15" s="636"/>
      <c r="H15" s="637"/>
      <c r="I15" s="52"/>
      <c r="J15" s="51"/>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13.5" customHeight="1" x14ac:dyDescent="0.35">
      <c r="A16" s="21"/>
      <c r="B16" s="50"/>
      <c r="C16" s="135"/>
      <c r="D16" s="52"/>
      <c r="E16" s="52"/>
      <c r="F16" s="52"/>
      <c r="G16" s="52"/>
      <c r="H16" s="52"/>
      <c r="I16" s="52"/>
      <c r="J16" s="51"/>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30.75" customHeight="1" thickBot="1" x14ac:dyDescent="0.4">
      <c r="A17" s="21"/>
      <c r="B17" s="50"/>
      <c r="C17" s="664" t="s">
        <v>224</v>
      </c>
      <c r="D17" s="664"/>
      <c r="E17" s="664"/>
      <c r="F17" s="664"/>
      <c r="G17" s="664"/>
      <c r="H17" s="664"/>
      <c r="I17" s="111"/>
      <c r="J17" s="51"/>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30.75" customHeight="1" x14ac:dyDescent="0.35">
      <c r="A18" s="21"/>
      <c r="B18" s="50"/>
      <c r="C18" s="114"/>
      <c r="D18" s="641" t="s">
        <v>898</v>
      </c>
      <c r="E18" s="642"/>
      <c r="F18" s="642"/>
      <c r="G18" s="642"/>
      <c r="H18" s="642"/>
      <c r="I18" s="643"/>
      <c r="J18" s="51"/>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30.75" customHeight="1" x14ac:dyDescent="0.35">
      <c r="A19" s="21"/>
      <c r="B19" s="50"/>
      <c r="C19" s="114"/>
      <c r="D19" s="644"/>
      <c r="E19" s="645"/>
      <c r="F19" s="645"/>
      <c r="G19" s="645"/>
      <c r="H19" s="645"/>
      <c r="I19" s="646"/>
      <c r="J19" s="51"/>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30.75" customHeight="1" x14ac:dyDescent="0.35">
      <c r="A20" s="21"/>
      <c r="B20" s="50"/>
      <c r="C20" s="114"/>
      <c r="D20" s="644"/>
      <c r="E20" s="645"/>
      <c r="F20" s="645"/>
      <c r="G20" s="645"/>
      <c r="H20" s="645"/>
      <c r="I20" s="646"/>
      <c r="J20" s="51"/>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112.5" customHeight="1" thickBot="1" x14ac:dyDescent="0.4">
      <c r="A21" s="21"/>
      <c r="B21" s="50"/>
      <c r="C21" s="114"/>
      <c r="D21" s="647"/>
      <c r="E21" s="648"/>
      <c r="F21" s="648"/>
      <c r="G21" s="648"/>
      <c r="H21" s="648"/>
      <c r="I21" s="649"/>
      <c r="J21" s="51"/>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x14ac:dyDescent="0.35">
      <c r="A22" s="21"/>
      <c r="B22" s="50"/>
      <c r="C22" s="107"/>
      <c r="D22" s="107"/>
      <c r="E22" s="107"/>
      <c r="F22" s="114"/>
      <c r="G22" s="107"/>
      <c r="H22" s="111"/>
      <c r="I22" s="111"/>
      <c r="J22" s="51"/>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ht="28.5" customHeight="1" thickBot="1" x14ac:dyDescent="0.4">
      <c r="A23" s="22"/>
      <c r="B23" s="50"/>
      <c r="C23" s="53"/>
      <c r="D23" s="360" t="s">
        <v>261</v>
      </c>
      <c r="E23" s="360"/>
      <c r="F23" s="638" t="s">
        <v>265</v>
      </c>
      <c r="G23" s="638"/>
      <c r="H23" s="109" t="s">
        <v>266</v>
      </c>
      <c r="I23" s="109" t="s">
        <v>232</v>
      </c>
      <c r="J23" s="51"/>
      <c r="K23" s="6"/>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ht="409.5" customHeight="1" thickBot="1" x14ac:dyDescent="0.4">
      <c r="A24" s="22"/>
      <c r="B24" s="50"/>
      <c r="C24" s="108" t="s">
        <v>259</v>
      </c>
      <c r="D24" s="639" t="s">
        <v>733</v>
      </c>
      <c r="E24" s="640"/>
      <c r="F24" s="639" t="s">
        <v>739</v>
      </c>
      <c r="G24" s="640"/>
      <c r="H24" s="401" t="s">
        <v>896</v>
      </c>
      <c r="I24" s="467" t="s">
        <v>20</v>
      </c>
      <c r="J24" s="51"/>
      <c r="K24" s="6"/>
      <c r="L24" s="170"/>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ht="409.5" customHeight="1" thickBot="1" x14ac:dyDescent="0.4">
      <c r="A25" s="22"/>
      <c r="B25" s="50"/>
      <c r="C25" s="108"/>
      <c r="D25" s="639" t="s">
        <v>738</v>
      </c>
      <c r="E25" s="640"/>
      <c r="F25" s="639" t="s">
        <v>737</v>
      </c>
      <c r="G25" s="640"/>
      <c r="H25" s="401" t="s">
        <v>899</v>
      </c>
      <c r="I25" s="467" t="s">
        <v>731</v>
      </c>
      <c r="J25" s="51"/>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ht="140.5" customHeight="1" thickBot="1" x14ac:dyDescent="0.4">
      <c r="A26" s="22"/>
      <c r="B26" s="50"/>
      <c r="C26" s="108"/>
      <c r="D26" s="367" t="s">
        <v>734</v>
      </c>
      <c r="E26" s="113"/>
      <c r="F26" s="361" t="s">
        <v>735</v>
      </c>
      <c r="G26" s="362"/>
      <c r="H26" s="466" t="s">
        <v>900</v>
      </c>
      <c r="I26" s="467" t="s">
        <v>20</v>
      </c>
      <c r="J26" s="51"/>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ht="78.5" customHeight="1" thickBot="1" x14ac:dyDescent="0.4">
      <c r="A27" s="22"/>
      <c r="B27" s="50"/>
      <c r="C27" s="108"/>
      <c r="D27" s="639" t="s">
        <v>732</v>
      </c>
      <c r="E27" s="640"/>
      <c r="F27" s="639" t="s">
        <v>736</v>
      </c>
      <c r="G27" s="640"/>
      <c r="H27" s="466" t="s">
        <v>901</v>
      </c>
      <c r="I27" s="467" t="s">
        <v>731</v>
      </c>
      <c r="J27" s="51"/>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ht="18.75" customHeight="1" thickBot="1" x14ac:dyDescent="0.4">
      <c r="A28" s="22"/>
      <c r="B28" s="50"/>
      <c r="C28" s="47"/>
      <c r="D28" s="47"/>
      <c r="E28" s="47"/>
      <c r="F28" s="47"/>
      <c r="G28" s="47"/>
      <c r="H28" s="116" t="s">
        <v>262</v>
      </c>
      <c r="I28" s="468" t="s">
        <v>731</v>
      </c>
      <c r="J28" s="51"/>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ht="15" thickBot="1" x14ac:dyDescent="0.4">
      <c r="A29" s="22"/>
      <c r="B29" s="50"/>
      <c r="C29" s="47"/>
      <c r="D29" s="152" t="s">
        <v>287</v>
      </c>
      <c r="E29" s="155"/>
      <c r="F29" s="47"/>
      <c r="G29" s="47"/>
      <c r="H29" s="117"/>
      <c r="I29" s="47"/>
      <c r="J29" s="51"/>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ht="15" thickBot="1" x14ac:dyDescent="0.4">
      <c r="A30" s="22"/>
      <c r="B30" s="50"/>
      <c r="C30" s="47"/>
      <c r="D30" s="84" t="s">
        <v>60</v>
      </c>
      <c r="E30" s="635" t="s">
        <v>740</v>
      </c>
      <c r="F30" s="636"/>
      <c r="G30" s="636"/>
      <c r="H30" s="637"/>
      <c r="I30" s="47"/>
      <c r="J30" s="51"/>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ht="15" thickBot="1" x14ac:dyDescent="0.4">
      <c r="A31" s="22"/>
      <c r="B31" s="50"/>
      <c r="C31" s="47"/>
      <c r="D31" s="84" t="s">
        <v>62</v>
      </c>
      <c r="E31" s="635" t="s">
        <v>723</v>
      </c>
      <c r="F31" s="636"/>
      <c r="G31" s="636"/>
      <c r="H31" s="637"/>
      <c r="I31" s="47"/>
      <c r="J31" s="51"/>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x14ac:dyDescent="0.35">
      <c r="A32" s="22"/>
      <c r="B32" s="50"/>
      <c r="C32" s="47"/>
      <c r="D32" s="47"/>
      <c r="E32" s="47"/>
      <c r="F32" s="47"/>
      <c r="G32" s="47"/>
      <c r="H32" s="117"/>
      <c r="I32" s="47"/>
      <c r="J32" s="51"/>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ht="15.75" customHeight="1" thickBot="1" x14ac:dyDescent="0.4">
      <c r="A33" s="22"/>
      <c r="B33" s="50"/>
      <c r="C33" s="53"/>
      <c r="D33" s="638" t="s">
        <v>261</v>
      </c>
      <c r="E33" s="638"/>
      <c r="F33" s="638" t="s">
        <v>265</v>
      </c>
      <c r="G33" s="638"/>
      <c r="H33" s="109" t="s">
        <v>266</v>
      </c>
      <c r="I33" s="109" t="s">
        <v>232</v>
      </c>
      <c r="J33" s="51"/>
      <c r="K33" s="6"/>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ht="40" customHeight="1" thickBot="1" x14ac:dyDescent="0.4">
      <c r="A34" s="22"/>
      <c r="B34" s="50"/>
      <c r="C34" s="108" t="s">
        <v>290</v>
      </c>
      <c r="D34" s="639"/>
      <c r="E34" s="640"/>
      <c r="F34" s="639"/>
      <c r="G34" s="640"/>
      <c r="H34" s="113"/>
      <c r="I34" s="113"/>
      <c r="J34" s="51"/>
      <c r="K34" s="6"/>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ht="40" customHeight="1" thickBot="1" x14ac:dyDescent="0.4">
      <c r="A35" s="22"/>
      <c r="B35" s="50"/>
      <c r="C35" s="108"/>
      <c r="D35" s="639"/>
      <c r="E35" s="640"/>
      <c r="F35" s="639"/>
      <c r="G35" s="640"/>
      <c r="H35" s="113"/>
      <c r="I35" s="113"/>
      <c r="J35" s="51"/>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ht="48" customHeight="1" thickBot="1" x14ac:dyDescent="0.4">
      <c r="A36" s="22"/>
      <c r="B36" s="50"/>
      <c r="C36" s="108"/>
      <c r="D36" s="639"/>
      <c r="E36" s="640"/>
      <c r="F36" s="639"/>
      <c r="G36" s="640"/>
      <c r="H36" s="113"/>
      <c r="I36" s="113"/>
      <c r="J36" s="51"/>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ht="21.75" customHeight="1" thickBot="1" x14ac:dyDescent="0.4">
      <c r="A37" s="22"/>
      <c r="B37" s="50"/>
      <c r="C37" s="47"/>
      <c r="D37" s="47"/>
      <c r="E37" s="47"/>
      <c r="F37" s="47"/>
      <c r="G37" s="47"/>
      <c r="H37" s="116" t="s">
        <v>262</v>
      </c>
      <c r="I37" s="118"/>
      <c r="J37" s="51"/>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ht="15" thickBot="1" x14ac:dyDescent="0.4">
      <c r="A38" s="22"/>
      <c r="B38" s="50"/>
      <c r="C38" s="47"/>
      <c r="D38" s="152" t="s">
        <v>287</v>
      </c>
      <c r="E38" s="155"/>
      <c r="F38" s="47"/>
      <c r="G38" s="47"/>
      <c r="H38" s="117"/>
      <c r="I38" s="47"/>
      <c r="J38" s="51"/>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ht="15" thickBot="1" x14ac:dyDescent="0.4">
      <c r="A39" s="22"/>
      <c r="B39" s="50"/>
      <c r="C39" s="47"/>
      <c r="D39" s="84" t="s">
        <v>60</v>
      </c>
      <c r="E39" s="635"/>
      <c r="F39" s="636"/>
      <c r="G39" s="636"/>
      <c r="H39" s="637"/>
      <c r="I39" s="47"/>
      <c r="J39" s="51"/>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ht="15" thickBot="1" x14ac:dyDescent="0.4">
      <c r="A40" s="22"/>
      <c r="B40" s="50"/>
      <c r="C40" s="47"/>
      <c r="D40" s="84" t="s">
        <v>62</v>
      </c>
      <c r="E40" s="635"/>
      <c r="F40" s="636"/>
      <c r="G40" s="636"/>
      <c r="H40" s="637"/>
      <c r="I40" s="47"/>
      <c r="J40" s="51"/>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ht="15" thickBot="1" x14ac:dyDescent="0.4">
      <c r="A41" s="22"/>
      <c r="B41" s="50"/>
      <c r="C41" s="47"/>
      <c r="D41" s="84"/>
      <c r="E41" s="47"/>
      <c r="F41" s="47"/>
      <c r="G41" s="47"/>
      <c r="H41" s="47"/>
      <c r="I41" s="47"/>
      <c r="J41" s="51"/>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ht="222.75" customHeight="1" thickBot="1" x14ac:dyDescent="0.4">
      <c r="A42" s="22"/>
      <c r="B42" s="50"/>
      <c r="C42" s="115"/>
      <c r="D42" s="659" t="s">
        <v>267</v>
      </c>
      <c r="E42" s="659"/>
      <c r="F42" s="660" t="s">
        <v>741</v>
      </c>
      <c r="G42" s="661"/>
      <c r="H42" s="661"/>
      <c r="I42" s="662"/>
      <c r="J42" s="51"/>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s="11" customFormat="1" ht="18.75" customHeight="1" x14ac:dyDescent="0.35">
      <c r="A43" s="21"/>
      <c r="B43" s="50"/>
      <c r="C43" s="54"/>
      <c r="D43" s="54"/>
      <c r="E43" s="54"/>
      <c r="F43" s="54"/>
      <c r="G43" s="54"/>
      <c r="H43" s="111"/>
      <c r="I43" s="111"/>
      <c r="J43" s="51"/>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s="11" customFormat="1" ht="15.75" customHeight="1" thickBot="1" x14ac:dyDescent="0.4">
      <c r="A44" s="21"/>
      <c r="B44" s="50"/>
      <c r="C44" s="47"/>
      <c r="D44" s="48"/>
      <c r="E44" s="48"/>
      <c r="F44" s="48"/>
      <c r="G44" s="83" t="s">
        <v>225</v>
      </c>
      <c r="H44" s="111"/>
      <c r="I44" s="111"/>
      <c r="J44" s="51"/>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s="11" customFormat="1" ht="78" customHeight="1" x14ac:dyDescent="0.35">
      <c r="A45" s="21"/>
      <c r="B45" s="50"/>
      <c r="C45" s="47"/>
      <c r="D45" s="48"/>
      <c r="E45" s="48"/>
      <c r="F45" s="30" t="s">
        <v>226</v>
      </c>
      <c r="G45" s="653" t="s">
        <v>299</v>
      </c>
      <c r="H45" s="654"/>
      <c r="I45" s="655"/>
      <c r="J45" s="51"/>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s="11" customFormat="1" ht="54.75" customHeight="1" x14ac:dyDescent="0.35">
      <c r="A46" s="21"/>
      <c r="B46" s="50"/>
      <c r="C46" s="47"/>
      <c r="D46" s="48"/>
      <c r="E46" s="48"/>
      <c r="F46" s="31" t="s">
        <v>227</v>
      </c>
      <c r="G46" s="656" t="s">
        <v>300</v>
      </c>
      <c r="H46" s="657"/>
      <c r="I46" s="658"/>
      <c r="J46" s="51"/>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s="11" customFormat="1" ht="58.5" customHeight="1" x14ac:dyDescent="0.35">
      <c r="A47" s="21"/>
      <c r="B47" s="50"/>
      <c r="C47" s="47"/>
      <c r="D47" s="48"/>
      <c r="E47" s="48"/>
      <c r="F47" s="31" t="s">
        <v>228</v>
      </c>
      <c r="G47" s="656" t="s">
        <v>301</v>
      </c>
      <c r="H47" s="657"/>
      <c r="I47" s="658"/>
      <c r="J47" s="51"/>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ht="60" customHeight="1" x14ac:dyDescent="0.35">
      <c r="A48" s="22"/>
      <c r="B48" s="50"/>
      <c r="C48" s="47"/>
      <c r="D48" s="48"/>
      <c r="E48" s="48"/>
      <c r="F48" s="31" t="s">
        <v>229</v>
      </c>
      <c r="G48" s="656" t="s">
        <v>302</v>
      </c>
      <c r="H48" s="657"/>
      <c r="I48" s="658"/>
      <c r="J48" s="51"/>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ht="54" customHeight="1" x14ac:dyDescent="0.35">
      <c r="A49" s="22"/>
      <c r="B49" s="45"/>
      <c r="C49" s="47"/>
      <c r="D49" s="48"/>
      <c r="E49" s="48"/>
      <c r="F49" s="31" t="s">
        <v>230</v>
      </c>
      <c r="G49" s="656" t="s">
        <v>303</v>
      </c>
      <c r="H49" s="657"/>
      <c r="I49" s="658"/>
      <c r="J49" s="46"/>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61.5" customHeight="1" thickBot="1" x14ac:dyDescent="0.4">
      <c r="A50" s="22"/>
      <c r="B50" s="45"/>
      <c r="C50" s="47"/>
      <c r="D50" s="48"/>
      <c r="E50" s="48"/>
      <c r="F50" s="32" t="s">
        <v>231</v>
      </c>
      <c r="G50" s="650" t="s">
        <v>304</v>
      </c>
      <c r="H50" s="651"/>
      <c r="I50" s="652"/>
      <c r="J50" s="4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15" thickBot="1" x14ac:dyDescent="0.4">
      <c r="A51" s="22"/>
      <c r="B51" s="55"/>
      <c r="C51" s="56"/>
      <c r="D51" s="57"/>
      <c r="E51" s="57"/>
      <c r="F51" s="57"/>
      <c r="G51" s="57"/>
      <c r="H51" s="112"/>
      <c r="I51" s="112"/>
      <c r="J51" s="58"/>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row>
    <row r="52" spans="1:52" ht="50" customHeight="1" x14ac:dyDescent="0.35">
      <c r="A52" s="22"/>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row>
    <row r="53" spans="1:52" ht="50" customHeight="1" x14ac:dyDescent="0.35">
      <c r="A53" s="22"/>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row>
    <row r="54" spans="1:52" ht="49.5" customHeight="1" x14ac:dyDescent="0.35">
      <c r="A54" s="22"/>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row>
    <row r="55" spans="1:52" ht="50" customHeight="1" x14ac:dyDescent="0.35">
      <c r="A55" s="22"/>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row>
    <row r="56" spans="1:52" ht="50" customHeight="1" x14ac:dyDescent="0.35">
      <c r="A56" s="22"/>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row>
    <row r="57" spans="1:52" ht="50" customHeight="1" x14ac:dyDescent="0.35">
      <c r="A57" s="22"/>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row>
    <row r="58" spans="1:52" x14ac:dyDescent="0.35">
      <c r="A58" s="22"/>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row>
    <row r="59" spans="1:52" x14ac:dyDescent="0.35">
      <c r="A59" s="22"/>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row>
    <row r="60" spans="1:52" x14ac:dyDescent="0.35">
      <c r="A60" s="22"/>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row>
    <row r="61" spans="1:52" x14ac:dyDescent="0.35">
      <c r="A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3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3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3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11" x14ac:dyDescent="0.35">
      <c r="A65" s="97"/>
      <c r="B65" s="97"/>
      <c r="C65" s="97"/>
      <c r="D65" s="97"/>
      <c r="E65" s="97"/>
      <c r="F65" s="97"/>
      <c r="G65" s="97"/>
      <c r="H65" s="97"/>
      <c r="I65" s="97"/>
      <c r="J65" s="97"/>
      <c r="K65" s="97"/>
    </row>
    <row r="66" spans="1:11" x14ac:dyDescent="0.35">
      <c r="A66" s="97"/>
      <c r="B66" s="97"/>
      <c r="C66" s="97"/>
      <c r="D66" s="97"/>
      <c r="E66" s="97"/>
      <c r="F66" s="97"/>
      <c r="G66" s="97"/>
      <c r="H66" s="97"/>
      <c r="I66" s="97"/>
      <c r="J66" s="97"/>
      <c r="K66" s="97"/>
    </row>
    <row r="67" spans="1:11" x14ac:dyDescent="0.35">
      <c r="A67" s="97"/>
      <c r="B67" s="97"/>
      <c r="C67" s="97"/>
      <c r="D67" s="97"/>
      <c r="E67" s="97"/>
      <c r="F67" s="97"/>
      <c r="G67" s="97"/>
      <c r="H67" s="97"/>
      <c r="I67" s="97"/>
      <c r="J67" s="97"/>
      <c r="K67" s="97"/>
    </row>
    <row r="68" spans="1:11" x14ac:dyDescent="0.35">
      <c r="A68" s="97"/>
      <c r="B68" s="97"/>
      <c r="C68" s="97"/>
      <c r="D68" s="97"/>
      <c r="E68" s="97"/>
      <c r="F68" s="97"/>
      <c r="G68" s="97"/>
      <c r="H68" s="97"/>
      <c r="I68" s="97"/>
      <c r="J68" s="97"/>
      <c r="K68" s="97"/>
    </row>
    <row r="69" spans="1:11" x14ac:dyDescent="0.35">
      <c r="A69" s="97"/>
      <c r="B69" s="97"/>
      <c r="C69" s="97"/>
      <c r="D69" s="97"/>
      <c r="E69" s="97"/>
      <c r="F69" s="97"/>
      <c r="G69" s="97"/>
      <c r="H69" s="97"/>
      <c r="I69" s="97"/>
      <c r="J69" s="97"/>
      <c r="K69" s="97"/>
    </row>
    <row r="70" spans="1:11" x14ac:dyDescent="0.35">
      <c r="A70" s="97"/>
      <c r="B70" s="97"/>
      <c r="C70" s="97"/>
      <c r="D70" s="97"/>
      <c r="E70" s="97"/>
      <c r="F70" s="97"/>
      <c r="G70" s="97"/>
      <c r="H70" s="97"/>
      <c r="I70" s="97"/>
      <c r="J70" s="97"/>
      <c r="K70" s="97"/>
    </row>
    <row r="71" spans="1:11" x14ac:dyDescent="0.35">
      <c r="A71" s="97"/>
      <c r="B71" s="97"/>
      <c r="C71" s="97"/>
      <c r="D71" s="97"/>
      <c r="E71" s="97"/>
      <c r="F71" s="97"/>
      <c r="G71" s="97"/>
      <c r="H71" s="97"/>
      <c r="I71" s="97"/>
      <c r="J71" s="97"/>
      <c r="K71" s="97"/>
    </row>
    <row r="72" spans="1:11" x14ac:dyDescent="0.35">
      <c r="A72" s="97"/>
      <c r="B72" s="97"/>
      <c r="C72" s="97"/>
      <c r="D72" s="97"/>
      <c r="E72" s="97"/>
      <c r="F72" s="97"/>
      <c r="G72" s="97"/>
      <c r="H72" s="97"/>
      <c r="I72" s="97"/>
      <c r="J72" s="97"/>
      <c r="K72" s="97"/>
    </row>
    <row r="73" spans="1:11" x14ac:dyDescent="0.35">
      <c r="A73" s="97"/>
      <c r="B73" s="97"/>
      <c r="C73" s="97"/>
      <c r="D73" s="97"/>
      <c r="E73" s="97"/>
      <c r="F73" s="97"/>
      <c r="G73" s="97"/>
      <c r="H73" s="97"/>
      <c r="I73" s="97"/>
      <c r="J73" s="97"/>
      <c r="K73" s="97"/>
    </row>
    <row r="74" spans="1:11" x14ac:dyDescent="0.35">
      <c r="A74" s="97"/>
      <c r="B74" s="97"/>
      <c r="C74" s="97"/>
      <c r="D74" s="97"/>
      <c r="E74" s="97"/>
      <c r="F74" s="97"/>
      <c r="G74" s="97"/>
      <c r="H74" s="97"/>
      <c r="I74" s="97"/>
      <c r="J74" s="97"/>
      <c r="K74" s="97"/>
    </row>
    <row r="75" spans="1:11" x14ac:dyDescent="0.35">
      <c r="A75" s="97"/>
      <c r="B75" s="97"/>
      <c r="C75" s="97"/>
      <c r="D75" s="97"/>
      <c r="E75" s="97"/>
      <c r="F75" s="97"/>
      <c r="G75" s="97"/>
      <c r="H75" s="97"/>
      <c r="I75" s="97"/>
      <c r="J75" s="97"/>
      <c r="K75" s="97"/>
    </row>
    <row r="76" spans="1:11" x14ac:dyDescent="0.35">
      <c r="A76" s="97"/>
      <c r="B76" s="97"/>
      <c r="C76" s="97"/>
      <c r="D76" s="97"/>
      <c r="E76" s="97"/>
      <c r="F76" s="97"/>
      <c r="G76" s="97"/>
      <c r="H76" s="97"/>
      <c r="I76" s="97"/>
      <c r="J76" s="97"/>
      <c r="K76" s="97"/>
    </row>
    <row r="77" spans="1:11" x14ac:dyDescent="0.35">
      <c r="A77" s="97"/>
      <c r="B77" s="97"/>
      <c r="C77" s="97"/>
      <c r="D77" s="97"/>
      <c r="E77" s="97"/>
      <c r="F77" s="97"/>
      <c r="G77" s="97"/>
      <c r="H77" s="97"/>
      <c r="I77" s="97"/>
      <c r="J77" s="97"/>
      <c r="K77" s="97"/>
    </row>
    <row r="78" spans="1:11" x14ac:dyDescent="0.35">
      <c r="A78" s="97"/>
      <c r="B78" s="97"/>
      <c r="C78" s="97"/>
      <c r="D78" s="97"/>
      <c r="E78" s="97"/>
      <c r="F78" s="97"/>
      <c r="G78" s="97"/>
      <c r="H78" s="97"/>
      <c r="I78" s="97"/>
      <c r="J78" s="97"/>
      <c r="K78" s="97"/>
    </row>
    <row r="79" spans="1:11" x14ac:dyDescent="0.35">
      <c r="A79" s="97"/>
      <c r="B79" s="97"/>
      <c r="C79" s="97"/>
      <c r="D79" s="97"/>
      <c r="E79" s="97"/>
      <c r="F79" s="97"/>
      <c r="G79" s="97"/>
      <c r="H79" s="97"/>
      <c r="I79" s="97"/>
      <c r="J79" s="97"/>
      <c r="K79" s="97"/>
    </row>
    <row r="80" spans="1:11" x14ac:dyDescent="0.35">
      <c r="A80" s="97"/>
      <c r="B80" s="97"/>
      <c r="C80" s="97"/>
      <c r="D80" s="97"/>
      <c r="E80" s="97"/>
      <c r="F80" s="97"/>
      <c r="G80" s="97"/>
      <c r="H80" s="97"/>
      <c r="I80" s="97"/>
      <c r="J80" s="97"/>
      <c r="K80" s="97"/>
    </row>
    <row r="81" spans="1:11" x14ac:dyDescent="0.35">
      <c r="A81" s="97"/>
      <c r="B81" s="97"/>
      <c r="C81" s="97"/>
      <c r="D81" s="97"/>
      <c r="E81" s="97"/>
      <c r="F81" s="97"/>
      <c r="G81" s="97"/>
      <c r="H81" s="97"/>
      <c r="I81" s="97"/>
      <c r="J81" s="97"/>
      <c r="K81" s="97"/>
    </row>
    <row r="82" spans="1:11" x14ac:dyDescent="0.35">
      <c r="A82" s="97"/>
      <c r="B82" s="97"/>
      <c r="C82" s="97"/>
      <c r="D82" s="97"/>
      <c r="E82" s="97"/>
      <c r="F82" s="97"/>
      <c r="G82" s="97"/>
      <c r="H82" s="97"/>
      <c r="I82" s="97"/>
      <c r="J82" s="97"/>
      <c r="K82" s="97"/>
    </row>
    <row r="83" spans="1:11" x14ac:dyDescent="0.35">
      <c r="A83" s="97"/>
      <c r="B83" s="97"/>
      <c r="C83" s="97"/>
      <c r="D83" s="97"/>
      <c r="E83" s="97"/>
      <c r="F83" s="97"/>
      <c r="G83" s="97"/>
      <c r="H83" s="97"/>
      <c r="I83" s="97"/>
      <c r="J83" s="97"/>
      <c r="K83" s="97"/>
    </row>
    <row r="84" spans="1:11" x14ac:dyDescent="0.35">
      <c r="A84" s="97"/>
      <c r="B84" s="97"/>
      <c r="C84" s="97"/>
      <c r="D84" s="97"/>
      <c r="E84" s="97"/>
      <c r="F84" s="97"/>
      <c r="G84" s="97"/>
      <c r="H84" s="97"/>
      <c r="I84" s="97"/>
      <c r="J84" s="97"/>
      <c r="K84" s="97"/>
    </row>
    <row r="85" spans="1:11" x14ac:dyDescent="0.35">
      <c r="A85" s="97"/>
      <c r="B85" s="97"/>
      <c r="C85" s="97"/>
      <c r="D85" s="97"/>
      <c r="E85" s="97"/>
      <c r="F85" s="97"/>
      <c r="G85" s="97"/>
      <c r="H85" s="97"/>
      <c r="I85" s="97"/>
      <c r="J85" s="97"/>
      <c r="K85" s="97"/>
    </row>
    <row r="86" spans="1:11" x14ac:dyDescent="0.35">
      <c r="A86" s="97"/>
      <c r="B86" s="97"/>
      <c r="C86" s="97"/>
      <c r="D86" s="97"/>
      <c r="E86" s="97"/>
      <c r="F86" s="97"/>
      <c r="G86" s="97"/>
      <c r="H86" s="97"/>
      <c r="I86" s="97"/>
      <c r="J86" s="97"/>
      <c r="K86" s="97"/>
    </row>
    <row r="87" spans="1:11" x14ac:dyDescent="0.35">
      <c r="A87" s="97"/>
      <c r="B87" s="97"/>
      <c r="C87" s="97"/>
      <c r="D87" s="97"/>
      <c r="E87" s="97"/>
      <c r="F87" s="97"/>
      <c r="G87" s="97"/>
      <c r="H87" s="97"/>
      <c r="I87" s="97"/>
      <c r="J87" s="97"/>
      <c r="K87" s="97"/>
    </row>
    <row r="88" spans="1:11" x14ac:dyDescent="0.35">
      <c r="A88" s="97"/>
      <c r="B88" s="97"/>
      <c r="C88" s="97"/>
      <c r="D88" s="97"/>
      <c r="E88" s="97"/>
      <c r="F88" s="97"/>
      <c r="G88" s="97"/>
      <c r="H88" s="97"/>
      <c r="I88" s="97"/>
      <c r="J88" s="97"/>
      <c r="K88" s="97"/>
    </row>
    <row r="89" spans="1:11" x14ac:dyDescent="0.35">
      <c r="A89" s="97"/>
      <c r="B89" s="97"/>
      <c r="C89" s="97"/>
      <c r="D89" s="97"/>
      <c r="E89" s="97"/>
      <c r="F89" s="97"/>
      <c r="G89" s="97"/>
      <c r="H89" s="97"/>
      <c r="I89" s="97"/>
      <c r="J89" s="97"/>
      <c r="K89" s="97"/>
    </row>
    <row r="90" spans="1:11" x14ac:dyDescent="0.35">
      <c r="A90" s="97"/>
      <c r="B90" s="97"/>
      <c r="C90" s="97"/>
      <c r="D90" s="97"/>
      <c r="E90" s="97"/>
      <c r="F90" s="97"/>
      <c r="G90" s="97"/>
      <c r="H90" s="97"/>
      <c r="I90" s="97"/>
      <c r="J90" s="97"/>
      <c r="K90" s="97"/>
    </row>
    <row r="91" spans="1:11" x14ac:dyDescent="0.35">
      <c r="A91" s="97"/>
      <c r="B91" s="97"/>
      <c r="C91" s="97"/>
      <c r="D91" s="97"/>
      <c r="E91" s="97"/>
      <c r="F91" s="97"/>
      <c r="G91" s="97"/>
      <c r="H91" s="97"/>
      <c r="I91" s="97"/>
      <c r="J91" s="97"/>
      <c r="K91" s="97"/>
    </row>
    <row r="92" spans="1:11" x14ac:dyDescent="0.35">
      <c r="A92" s="97"/>
      <c r="B92" s="97"/>
      <c r="C92" s="97"/>
      <c r="D92" s="97"/>
      <c r="E92" s="97"/>
      <c r="F92" s="97"/>
      <c r="G92" s="97"/>
      <c r="H92" s="97"/>
      <c r="I92" s="97"/>
      <c r="J92" s="97"/>
      <c r="K92" s="97"/>
    </row>
    <row r="93" spans="1:11" x14ac:dyDescent="0.35">
      <c r="A93" s="97"/>
      <c r="B93" s="97"/>
      <c r="C93" s="97"/>
      <c r="D93" s="97"/>
      <c r="E93" s="97"/>
      <c r="F93" s="97"/>
      <c r="G93" s="97"/>
      <c r="H93" s="97"/>
      <c r="I93" s="97"/>
      <c r="J93" s="97"/>
      <c r="K93" s="97"/>
    </row>
    <row r="94" spans="1:11" x14ac:dyDescent="0.35">
      <c r="A94" s="97"/>
      <c r="B94" s="97"/>
      <c r="C94" s="97"/>
      <c r="D94" s="97"/>
      <c r="E94" s="97"/>
      <c r="F94" s="97"/>
      <c r="G94" s="97"/>
      <c r="H94" s="97"/>
      <c r="I94" s="97"/>
      <c r="J94" s="97"/>
      <c r="K94" s="97"/>
    </row>
    <row r="95" spans="1:11" x14ac:dyDescent="0.35">
      <c r="A95" s="97"/>
      <c r="B95" s="97"/>
      <c r="C95" s="97"/>
      <c r="D95" s="97"/>
      <c r="E95" s="97"/>
      <c r="F95" s="97"/>
      <c r="G95" s="97"/>
      <c r="H95" s="97"/>
      <c r="I95" s="97"/>
      <c r="J95" s="97"/>
      <c r="K95" s="97"/>
    </row>
    <row r="96" spans="1:11" x14ac:dyDescent="0.35">
      <c r="A96" s="97"/>
      <c r="B96" s="97"/>
      <c r="C96" s="97"/>
      <c r="D96" s="97"/>
      <c r="E96" s="97"/>
      <c r="F96" s="97"/>
      <c r="G96" s="97"/>
      <c r="H96" s="97"/>
      <c r="I96" s="97"/>
      <c r="J96" s="97"/>
      <c r="K96" s="97"/>
    </row>
    <row r="97" spans="1:11" x14ac:dyDescent="0.35">
      <c r="A97" s="97"/>
      <c r="B97" s="97"/>
      <c r="C97" s="97"/>
      <c r="D97" s="97"/>
      <c r="E97" s="97"/>
      <c r="F97" s="97"/>
      <c r="G97" s="97"/>
      <c r="H97" s="97"/>
      <c r="I97" s="97"/>
      <c r="J97" s="97"/>
      <c r="K97" s="97"/>
    </row>
    <row r="98" spans="1:11" x14ac:dyDescent="0.35">
      <c r="A98" s="97"/>
      <c r="B98" s="97"/>
      <c r="C98" s="97"/>
      <c r="D98" s="97"/>
      <c r="E98" s="97"/>
      <c r="F98" s="97"/>
      <c r="G98" s="97"/>
      <c r="H98" s="97"/>
      <c r="I98" s="97"/>
      <c r="J98" s="97"/>
      <c r="K98" s="97"/>
    </row>
    <row r="99" spans="1:11" x14ac:dyDescent="0.35">
      <c r="A99" s="97"/>
      <c r="B99" s="97"/>
      <c r="C99" s="97"/>
      <c r="D99" s="97"/>
      <c r="E99" s="97"/>
      <c r="F99" s="97"/>
      <c r="G99" s="97"/>
      <c r="H99" s="97"/>
      <c r="I99" s="97"/>
      <c r="J99" s="97"/>
      <c r="K99" s="97"/>
    </row>
    <row r="100" spans="1:11" x14ac:dyDescent="0.35">
      <c r="A100" s="97"/>
      <c r="B100" s="97"/>
      <c r="H100" s="97"/>
      <c r="I100" s="97"/>
      <c r="J100" s="97"/>
      <c r="K100" s="97"/>
    </row>
    <row r="101" spans="1:11" x14ac:dyDescent="0.35">
      <c r="A101" s="97"/>
      <c r="B101" s="97"/>
      <c r="H101" s="97"/>
      <c r="I101" s="97"/>
      <c r="J101" s="97"/>
      <c r="K101" s="97"/>
    </row>
    <row r="102" spans="1:11" x14ac:dyDescent="0.35">
      <c r="A102" s="97"/>
      <c r="B102" s="97"/>
      <c r="H102" s="97"/>
      <c r="I102" s="97"/>
      <c r="J102" s="97"/>
      <c r="K102" s="97"/>
    </row>
    <row r="103" spans="1:11" x14ac:dyDescent="0.35">
      <c r="A103" s="97"/>
      <c r="B103" s="97"/>
      <c r="H103" s="97"/>
      <c r="I103" s="97"/>
      <c r="J103" s="97"/>
      <c r="K103" s="97"/>
    </row>
    <row r="104" spans="1:11" x14ac:dyDescent="0.35">
      <c r="A104" s="97"/>
      <c r="B104" s="97"/>
      <c r="H104" s="97"/>
      <c r="I104" s="97"/>
      <c r="J104" s="97"/>
      <c r="K104" s="97"/>
    </row>
    <row r="105" spans="1:11" x14ac:dyDescent="0.35">
      <c r="A105" s="97"/>
      <c r="B105" s="97"/>
      <c r="H105" s="97"/>
      <c r="I105" s="97"/>
      <c r="J105" s="97"/>
      <c r="K105" s="97"/>
    </row>
    <row r="106" spans="1:11" x14ac:dyDescent="0.35">
      <c r="A106" s="97"/>
      <c r="B106" s="97"/>
      <c r="H106" s="97"/>
      <c r="I106" s="97"/>
      <c r="J106" s="97"/>
      <c r="K106" s="97"/>
    </row>
    <row r="107" spans="1:11" x14ac:dyDescent="0.35">
      <c r="A107" s="97"/>
      <c r="B107" s="97"/>
      <c r="H107" s="97"/>
      <c r="I107" s="97"/>
      <c r="J107" s="97"/>
      <c r="K107" s="97"/>
    </row>
    <row r="108" spans="1:11" x14ac:dyDescent="0.35">
      <c r="A108" s="97"/>
      <c r="B108" s="97"/>
      <c r="H108" s="97"/>
      <c r="I108" s="97"/>
      <c r="J108" s="97"/>
      <c r="K108" s="97"/>
    </row>
    <row r="109" spans="1:11" x14ac:dyDescent="0.35">
      <c r="B109" s="97"/>
      <c r="J109" s="97"/>
    </row>
  </sheetData>
  <customSheetViews>
    <customSheetView guid="{49C562DA-48F2-4CBC-A826-DB7C1B80DB3C}" scale="70" topLeftCell="A52">
      <selection activeCell="L9" sqref="L9"/>
      <pageMargins left="0.2" right="0.21" top="0.17" bottom="0.17" header="0.17" footer="0.17"/>
      <pageSetup orientation="landscape" r:id="rId1"/>
    </customSheetView>
    <customSheetView guid="{B0EC7550-2A5F-4817-AE13-B2890DAA90D8}" scale="70" topLeftCell="A9">
      <selection activeCell="L9" sqref="L9"/>
      <pageMargins left="0.2" right="0.21" top="0.17" bottom="0.17" header="0.17" footer="0.17"/>
      <pageSetup orientation="landscape" r:id="rId2"/>
    </customSheetView>
    <customSheetView guid="{27016BE2-38C2-48DF-B182-239CB89124C8}" scale="70" topLeftCell="A51">
      <selection activeCell="I8" sqref="I8"/>
      <pageMargins left="0.2" right="0.21" top="0.17" bottom="0.17" header="0.17" footer="0.17"/>
      <pageSetup orientation="landscape" r:id="rId3"/>
    </customSheetView>
    <customSheetView guid="{D749D8ED-BF3B-4A77-B2E7-1AB83FF32417}" scale="90">
      <pageMargins left="0.2" right="0.21" top="0.17" bottom="0.17" header="0.17" footer="0.17"/>
      <pageSetup orientation="landscape" r:id="rId4"/>
    </customSheetView>
    <customSheetView guid="{827F82A2-A4FA-4336-9BE8-6D2B292EC76D}" scale="80" topLeftCell="A37">
      <selection activeCell="L44" sqref="L44"/>
      <pageMargins left="0.2" right="0.21" top="0.17" bottom="0.17" header="0.17" footer="0.17"/>
      <pageSetup orientation="landscape" r:id="rId5"/>
    </customSheetView>
    <customSheetView guid="{CE2E0357-2E92-4626-8CBB-3829B8A193B0}" scale="70" topLeftCell="A29">
      <selection activeCell="L42" sqref="L42"/>
      <pageMargins left="0.2" right="0.21" top="0.17" bottom="0.17" header="0.17" footer="0.17"/>
      <pageSetup orientation="landscape" r:id="rId6"/>
    </customSheetView>
    <customSheetView guid="{565CC0E4-7E36-984F-ADBA-27974CC4ACC5}" scale="130" state="hidden">
      <selection activeCell="C11" sqref="C11"/>
      <pageMargins left="0.2" right="0.21" top="0.17" bottom="0.17" header="0.17" footer="0.17"/>
      <pageSetup orientation="landscape" r:id="rId7"/>
    </customSheetView>
    <customSheetView guid="{5F7F8AA6-067A-424A-BEE0-254947BCD789}" scale="70" topLeftCell="A51">
      <selection activeCell="I8" sqref="I8"/>
      <pageMargins left="0.2" right="0.21" top="0.17" bottom="0.17" header="0.17" footer="0.17"/>
      <pageSetup orientation="landscape" r:id="rId8"/>
    </customSheetView>
  </customSheetViews>
  <mergeCells count="42">
    <mergeCell ref="C3:I3"/>
    <mergeCell ref="C4:I4"/>
    <mergeCell ref="C17:H17"/>
    <mergeCell ref="D8:E8"/>
    <mergeCell ref="D9:E9"/>
    <mergeCell ref="D10:E10"/>
    <mergeCell ref="D7:E7"/>
    <mergeCell ref="F7:G7"/>
    <mergeCell ref="F10:G10"/>
    <mergeCell ref="F9:G9"/>
    <mergeCell ref="F8:G8"/>
    <mergeCell ref="E14:H14"/>
    <mergeCell ref="E15:H15"/>
    <mergeCell ref="D13:I13"/>
    <mergeCell ref="G50:I50"/>
    <mergeCell ref="F35:G35"/>
    <mergeCell ref="G45:I45"/>
    <mergeCell ref="G46:I46"/>
    <mergeCell ref="G47:I47"/>
    <mergeCell ref="G48:I48"/>
    <mergeCell ref="G49:I49"/>
    <mergeCell ref="E39:H39"/>
    <mergeCell ref="E40:H40"/>
    <mergeCell ref="D35:E35"/>
    <mergeCell ref="D42:E42"/>
    <mergeCell ref="F42:I42"/>
    <mergeCell ref="D18:I21"/>
    <mergeCell ref="D24:E24"/>
    <mergeCell ref="D25:E25"/>
    <mergeCell ref="D27:E27"/>
    <mergeCell ref="F24:G24"/>
    <mergeCell ref="F25:G25"/>
    <mergeCell ref="F27:G27"/>
    <mergeCell ref="F23:G23"/>
    <mergeCell ref="E30:H30"/>
    <mergeCell ref="E31:H31"/>
    <mergeCell ref="D33:E33"/>
    <mergeCell ref="D36:E36"/>
    <mergeCell ref="F36:G36"/>
    <mergeCell ref="F33:G33"/>
    <mergeCell ref="D34:E34"/>
    <mergeCell ref="F34:G34"/>
  </mergeCells>
  <hyperlinks>
    <hyperlink ref="E15" r:id="rId9" xr:uid="{00000000-0004-0000-0400-000000000000}"/>
  </hyperlinks>
  <pageMargins left="0.2" right="0.21" top="0.17" bottom="0.17" header="0.17" footer="0.17"/>
  <pageSetup orientation="landscape"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L43"/>
  <sheetViews>
    <sheetView zoomScaleNormal="130" workbookViewId="0">
      <selection activeCell="L34" sqref="L34"/>
    </sheetView>
  </sheetViews>
  <sheetFormatPr defaultColWidth="9.1796875" defaultRowHeight="14.5" x14ac:dyDescent="0.35"/>
  <cols>
    <col min="1" max="1" width="1.453125" customWidth="1"/>
    <col min="2" max="2" width="1.81640625" customWidth="1"/>
    <col min="3" max="3" width="4.453125" customWidth="1"/>
    <col min="4" max="4" width="20" customWidth="1"/>
    <col min="5" max="5" width="12.81640625" customWidth="1"/>
    <col min="6" max="6" width="31.453125" customWidth="1"/>
    <col min="7" max="7" width="16.453125" customWidth="1"/>
    <col min="8" max="8" width="15.81640625" customWidth="1"/>
    <col min="9" max="9" width="12.453125" customWidth="1"/>
    <col min="10" max="10" width="1.453125" customWidth="1"/>
    <col min="12" max="12" width="76.453125" style="370" customWidth="1"/>
  </cols>
  <sheetData>
    <row r="1" spans="3:12" ht="15" thickBot="1" x14ac:dyDescent="0.4"/>
    <row r="2" spans="3:12" ht="15" thickBot="1" x14ac:dyDescent="0.4">
      <c r="C2" s="41"/>
      <c r="D2" s="42"/>
      <c r="E2" s="43"/>
      <c r="F2" s="43"/>
      <c r="G2" s="43"/>
      <c r="H2" s="43"/>
      <c r="I2" s="43"/>
      <c r="J2" s="44"/>
    </row>
    <row r="3" spans="3:12" ht="20.5" thickBot="1" x14ac:dyDescent="0.45">
      <c r="C3" s="90"/>
      <c r="D3" s="584" t="s">
        <v>253</v>
      </c>
      <c r="E3" s="676"/>
      <c r="F3" s="676"/>
      <c r="G3" s="676"/>
      <c r="H3" s="676"/>
      <c r="I3" s="677"/>
      <c r="J3" s="92"/>
    </row>
    <row r="4" spans="3:12" x14ac:dyDescent="0.35">
      <c r="C4" s="45"/>
      <c r="D4" s="678" t="s">
        <v>254</v>
      </c>
      <c r="E4" s="678"/>
      <c r="F4" s="678"/>
      <c r="G4" s="678"/>
      <c r="H4" s="678"/>
      <c r="I4" s="678"/>
      <c r="J4" s="46"/>
    </row>
    <row r="5" spans="3:12" x14ac:dyDescent="0.35">
      <c r="C5" s="45"/>
      <c r="D5" s="679"/>
      <c r="E5" s="679"/>
      <c r="F5" s="679"/>
      <c r="G5" s="679"/>
      <c r="H5" s="679"/>
      <c r="I5" s="679"/>
      <c r="J5" s="46"/>
    </row>
    <row r="6" spans="3:12" ht="30.75" customHeight="1" thickBot="1" x14ac:dyDescent="0.45">
      <c r="C6" s="45"/>
      <c r="D6" s="682" t="s">
        <v>255</v>
      </c>
      <c r="E6" s="682"/>
      <c r="F6" s="683"/>
      <c r="G6" s="48"/>
      <c r="H6" s="48"/>
      <c r="I6" s="48"/>
      <c r="J6" s="46"/>
      <c r="L6" s="372" t="s">
        <v>746</v>
      </c>
    </row>
    <row r="7" spans="3:12" ht="42.75" customHeight="1" thickBot="1" x14ac:dyDescent="0.4">
      <c r="C7" s="45"/>
      <c r="D7" s="156" t="s">
        <v>252</v>
      </c>
      <c r="E7" s="680" t="s">
        <v>251</v>
      </c>
      <c r="F7" s="681"/>
      <c r="G7" s="99" t="s">
        <v>249</v>
      </c>
      <c r="H7" s="100" t="s">
        <v>809</v>
      </c>
      <c r="I7" s="99" t="s">
        <v>326</v>
      </c>
      <c r="J7" s="46"/>
      <c r="L7" s="371"/>
    </row>
    <row r="8" spans="3:12" ht="140" customHeight="1" thickBot="1" x14ac:dyDescent="0.4">
      <c r="C8" s="50"/>
      <c r="D8" s="175" t="s">
        <v>334</v>
      </c>
      <c r="E8" s="670" t="s">
        <v>996</v>
      </c>
      <c r="F8" s="671"/>
      <c r="G8" s="176">
        <v>0</v>
      </c>
      <c r="H8" s="177">
        <v>8</v>
      </c>
      <c r="I8" s="176">
        <v>10</v>
      </c>
      <c r="J8" s="51"/>
      <c r="L8" s="459" t="s">
        <v>848</v>
      </c>
    </row>
    <row r="9" spans="3:12" ht="130.5" thickBot="1" x14ac:dyDescent="0.4">
      <c r="C9" s="50"/>
      <c r="D9" s="175" t="s">
        <v>334</v>
      </c>
      <c r="E9" s="670" t="s">
        <v>997</v>
      </c>
      <c r="F9" s="671"/>
      <c r="G9" s="176">
        <v>0</v>
      </c>
      <c r="H9" s="177">
        <v>16</v>
      </c>
      <c r="I9" s="176">
        <v>10</v>
      </c>
      <c r="J9" s="51"/>
      <c r="L9" s="461" t="s">
        <v>849</v>
      </c>
    </row>
    <row r="10" spans="3:12" ht="54.75" customHeight="1" thickBot="1" x14ac:dyDescent="0.4">
      <c r="C10" s="50"/>
      <c r="D10" s="175" t="s">
        <v>335</v>
      </c>
      <c r="E10" s="670" t="s">
        <v>998</v>
      </c>
      <c r="F10" s="671"/>
      <c r="G10" s="176" t="s">
        <v>322</v>
      </c>
      <c r="H10" s="176" t="s">
        <v>327</v>
      </c>
      <c r="I10" s="176" t="s">
        <v>327</v>
      </c>
      <c r="J10" s="51"/>
      <c r="L10" s="459" t="s">
        <v>850</v>
      </c>
    </row>
    <row r="11" spans="3:12" ht="63.75" customHeight="1" x14ac:dyDescent="0.35">
      <c r="C11" s="50"/>
      <c r="D11" s="692" t="s">
        <v>1004</v>
      </c>
      <c r="E11" s="672" t="s">
        <v>999</v>
      </c>
      <c r="F11" s="695"/>
      <c r="G11" s="179">
        <v>0</v>
      </c>
      <c r="H11" s="179">
        <v>0</v>
      </c>
      <c r="I11" s="179">
        <v>0.5</v>
      </c>
      <c r="J11" s="51"/>
      <c r="L11" s="462" t="s">
        <v>857</v>
      </c>
    </row>
    <row r="12" spans="3:12" ht="18" customHeight="1" x14ac:dyDescent="0.35">
      <c r="C12" s="50"/>
      <c r="D12" s="693"/>
      <c r="E12" s="696" t="s">
        <v>337</v>
      </c>
      <c r="F12" s="697"/>
      <c r="G12" s="173">
        <v>0</v>
      </c>
      <c r="H12" s="173">
        <v>0</v>
      </c>
      <c r="I12" s="351">
        <v>163</v>
      </c>
      <c r="J12" s="51"/>
      <c r="L12" s="371"/>
    </row>
    <row r="13" spans="3:12" ht="19.5" customHeight="1" thickBot="1" x14ac:dyDescent="0.4">
      <c r="C13" s="50"/>
      <c r="D13" s="694"/>
      <c r="E13" s="674" t="s">
        <v>338</v>
      </c>
      <c r="F13" s="675"/>
      <c r="G13" s="180">
        <v>0</v>
      </c>
      <c r="H13" s="180">
        <v>0</v>
      </c>
      <c r="I13" s="352">
        <v>41</v>
      </c>
      <c r="J13" s="51"/>
      <c r="L13" s="371"/>
    </row>
    <row r="14" spans="3:12" ht="45" customHeight="1" x14ac:dyDescent="0.35">
      <c r="C14" s="50"/>
      <c r="D14" s="565" t="s">
        <v>1018</v>
      </c>
      <c r="E14" s="672" t="s">
        <v>1019</v>
      </c>
      <c r="F14" s="673"/>
      <c r="G14" s="181">
        <v>0</v>
      </c>
      <c r="H14" s="181">
        <v>162</v>
      </c>
      <c r="I14" s="181">
        <v>352</v>
      </c>
      <c r="J14" s="51"/>
      <c r="L14" s="460" t="s">
        <v>852</v>
      </c>
    </row>
    <row r="15" spans="3:12" ht="32" customHeight="1" thickBot="1" x14ac:dyDescent="0.4">
      <c r="C15" s="50"/>
      <c r="D15" s="566" t="s">
        <v>335</v>
      </c>
      <c r="E15" s="674" t="s">
        <v>342</v>
      </c>
      <c r="F15" s="698"/>
      <c r="G15" s="180">
        <v>0</v>
      </c>
      <c r="H15" s="180">
        <v>49</v>
      </c>
      <c r="I15" s="180">
        <v>88</v>
      </c>
      <c r="J15" s="51"/>
      <c r="L15" s="460" t="s">
        <v>851</v>
      </c>
    </row>
    <row r="16" spans="3:12" ht="149" customHeight="1" x14ac:dyDescent="0.35">
      <c r="C16" s="50"/>
      <c r="D16" s="692" t="s">
        <v>336</v>
      </c>
      <c r="E16" s="672" t="s">
        <v>1000</v>
      </c>
      <c r="F16" s="673"/>
      <c r="G16" s="179">
        <v>0</v>
      </c>
      <c r="H16" s="450">
        <v>0.66659999999999997</v>
      </c>
      <c r="I16" s="179">
        <v>0.6</v>
      </c>
      <c r="J16" s="51"/>
      <c r="L16" s="459" t="s">
        <v>855</v>
      </c>
    </row>
    <row r="17" spans="3:12" ht="31.5" customHeight="1" thickBot="1" x14ac:dyDescent="0.4">
      <c r="C17" s="50"/>
      <c r="D17" s="693"/>
      <c r="E17" s="696" t="s">
        <v>339</v>
      </c>
      <c r="F17" s="697"/>
      <c r="G17" s="174">
        <v>0</v>
      </c>
      <c r="H17" s="451">
        <v>0.875</v>
      </c>
      <c r="I17" s="173" t="s">
        <v>341</v>
      </c>
      <c r="J17" s="51"/>
      <c r="L17" s="459" t="s">
        <v>853</v>
      </c>
    </row>
    <row r="18" spans="3:12" ht="28.5" customHeight="1" thickBot="1" x14ac:dyDescent="0.4">
      <c r="C18" s="50"/>
      <c r="D18" s="694"/>
      <c r="E18" s="674" t="s">
        <v>340</v>
      </c>
      <c r="F18" s="675"/>
      <c r="G18" s="182">
        <v>0</v>
      </c>
      <c r="H18" s="451">
        <v>0.125</v>
      </c>
      <c r="I18" s="180" t="s">
        <v>341</v>
      </c>
      <c r="J18" s="51"/>
      <c r="L18" s="459" t="s">
        <v>854</v>
      </c>
    </row>
    <row r="19" spans="3:12" ht="70" customHeight="1" thickBot="1" x14ac:dyDescent="0.4">
      <c r="C19" s="50"/>
      <c r="D19" s="175" t="s">
        <v>336</v>
      </c>
      <c r="E19" s="670" t="s">
        <v>1001</v>
      </c>
      <c r="F19" s="671"/>
      <c r="G19" s="176" t="s">
        <v>323</v>
      </c>
      <c r="H19" s="176" t="s">
        <v>328</v>
      </c>
      <c r="I19" s="176" t="s">
        <v>328</v>
      </c>
      <c r="J19" s="51"/>
      <c r="L19" s="459" t="s">
        <v>856</v>
      </c>
    </row>
    <row r="20" spans="3:12" ht="35.25" customHeight="1" thickBot="1" x14ac:dyDescent="0.4">
      <c r="C20" s="50"/>
      <c r="D20" s="175" t="s">
        <v>336</v>
      </c>
      <c r="E20" s="670" t="s">
        <v>1002</v>
      </c>
      <c r="F20" s="671"/>
      <c r="G20" s="176" t="s">
        <v>323</v>
      </c>
      <c r="H20" s="176" t="s">
        <v>323</v>
      </c>
      <c r="I20" s="176" t="s">
        <v>328</v>
      </c>
      <c r="J20" s="51"/>
      <c r="L20" s="463" t="s">
        <v>902</v>
      </c>
    </row>
    <row r="21" spans="3:12" ht="42" customHeight="1" x14ac:dyDescent="0.35">
      <c r="C21" s="50"/>
      <c r="D21" s="692" t="s">
        <v>1004</v>
      </c>
      <c r="E21" s="672" t="s">
        <v>1003</v>
      </c>
      <c r="F21" s="673"/>
      <c r="G21" s="179">
        <v>0</v>
      </c>
      <c r="H21" s="179">
        <v>0</v>
      </c>
      <c r="I21" s="179">
        <v>0.6</v>
      </c>
      <c r="J21" s="51"/>
      <c r="L21" s="462" t="s">
        <v>858</v>
      </c>
    </row>
    <row r="22" spans="3:12" ht="33.75" customHeight="1" x14ac:dyDescent="0.35">
      <c r="C22" s="50"/>
      <c r="D22" s="693"/>
      <c r="E22" s="686" t="s">
        <v>344</v>
      </c>
      <c r="F22" s="687"/>
      <c r="G22" s="178">
        <v>0</v>
      </c>
      <c r="H22" s="178">
        <v>0</v>
      </c>
      <c r="I22" s="172" t="s">
        <v>341</v>
      </c>
      <c r="J22" s="51"/>
      <c r="L22" s="371"/>
    </row>
    <row r="23" spans="3:12" ht="33.75" customHeight="1" thickBot="1" x14ac:dyDescent="0.4">
      <c r="C23" s="50"/>
      <c r="D23" s="694"/>
      <c r="E23" s="688" t="s">
        <v>343</v>
      </c>
      <c r="F23" s="689"/>
      <c r="G23" s="184">
        <v>0</v>
      </c>
      <c r="H23" s="184">
        <v>0</v>
      </c>
      <c r="I23" s="185" t="s">
        <v>341</v>
      </c>
      <c r="J23" s="51"/>
      <c r="L23" s="371"/>
    </row>
    <row r="24" spans="3:12" ht="32.25" customHeight="1" x14ac:dyDescent="0.35">
      <c r="C24" s="50"/>
      <c r="D24" s="692" t="s">
        <v>336</v>
      </c>
      <c r="E24" s="672" t="s">
        <v>1005</v>
      </c>
      <c r="F24" s="673"/>
      <c r="G24" s="181">
        <v>0</v>
      </c>
      <c r="H24" s="347">
        <f>41+37</f>
        <v>78</v>
      </c>
      <c r="I24" s="181">
        <v>64</v>
      </c>
      <c r="J24" s="51"/>
      <c r="L24" s="461" t="s">
        <v>859</v>
      </c>
    </row>
    <row r="25" spans="3:12" ht="35" customHeight="1" thickBot="1" x14ac:dyDescent="0.4">
      <c r="C25" s="50"/>
      <c r="D25" s="694"/>
      <c r="E25" s="688" t="s">
        <v>345</v>
      </c>
      <c r="F25" s="689"/>
      <c r="G25" s="185">
        <v>0</v>
      </c>
      <c r="H25" s="349">
        <f>34+218</f>
        <v>252</v>
      </c>
      <c r="I25" s="185" t="s">
        <v>341</v>
      </c>
      <c r="J25" s="51"/>
      <c r="L25" s="461" t="s">
        <v>860</v>
      </c>
    </row>
    <row r="26" spans="3:12" ht="47.25" customHeight="1" thickBot="1" x14ac:dyDescent="0.4">
      <c r="C26" s="50"/>
      <c r="D26" s="175" t="s">
        <v>336</v>
      </c>
      <c r="E26" s="670" t="s">
        <v>1006</v>
      </c>
      <c r="F26" s="671"/>
      <c r="G26" s="176">
        <v>0</v>
      </c>
      <c r="H26" s="176">
        <v>4</v>
      </c>
      <c r="I26" s="176">
        <v>10</v>
      </c>
      <c r="J26" s="51"/>
      <c r="L26" s="461" t="s">
        <v>861</v>
      </c>
    </row>
    <row r="27" spans="3:12" ht="55.5" customHeight="1" thickBot="1" x14ac:dyDescent="0.4">
      <c r="C27" s="50"/>
      <c r="D27" s="567" t="s">
        <v>336</v>
      </c>
      <c r="E27" s="670" t="s">
        <v>1007</v>
      </c>
      <c r="F27" s="671"/>
      <c r="G27" s="176">
        <v>0</v>
      </c>
      <c r="H27" s="449">
        <v>11</v>
      </c>
      <c r="I27" s="176">
        <v>28</v>
      </c>
      <c r="J27" s="51"/>
      <c r="L27" s="460" t="s">
        <v>862</v>
      </c>
    </row>
    <row r="28" spans="3:12" ht="60.75" customHeight="1" x14ac:dyDescent="0.35">
      <c r="C28" s="50"/>
      <c r="D28" s="702"/>
      <c r="E28" s="672" t="s">
        <v>1008</v>
      </c>
      <c r="F28" s="673"/>
      <c r="G28" s="181">
        <v>0</v>
      </c>
      <c r="H28" s="347">
        <f>19+85</f>
        <v>104</v>
      </c>
      <c r="I28" s="187" t="s">
        <v>341</v>
      </c>
      <c r="J28" s="51"/>
      <c r="L28" s="460" t="s">
        <v>863</v>
      </c>
    </row>
    <row r="29" spans="3:12" ht="54" customHeight="1" thickBot="1" x14ac:dyDescent="0.4">
      <c r="C29" s="50"/>
      <c r="D29" s="694"/>
      <c r="E29" s="688" t="s">
        <v>346</v>
      </c>
      <c r="F29" s="689"/>
      <c r="G29" s="185">
        <v>0</v>
      </c>
      <c r="H29" s="349">
        <f>85+90</f>
        <v>175</v>
      </c>
      <c r="I29" s="188" t="s">
        <v>341</v>
      </c>
      <c r="J29" s="51"/>
      <c r="L29" s="460" t="s">
        <v>864</v>
      </c>
    </row>
    <row r="30" spans="3:12" ht="173.25" customHeight="1" x14ac:dyDescent="0.35">
      <c r="C30" s="50"/>
      <c r="D30" s="692" t="s">
        <v>1004</v>
      </c>
      <c r="E30" s="672" t="s">
        <v>1009</v>
      </c>
      <c r="F30" s="673"/>
      <c r="G30" s="181">
        <v>0</v>
      </c>
      <c r="H30" s="347">
        <v>1632</v>
      </c>
      <c r="I30" s="348">
        <v>1400</v>
      </c>
      <c r="J30" s="51"/>
      <c r="L30" s="459" t="s">
        <v>865</v>
      </c>
    </row>
    <row r="31" spans="3:12" ht="182.25" customHeight="1" thickBot="1" x14ac:dyDescent="0.4">
      <c r="C31" s="50"/>
      <c r="D31" s="694"/>
      <c r="E31" s="688" t="s">
        <v>347</v>
      </c>
      <c r="F31" s="689"/>
      <c r="G31" s="185">
        <v>0</v>
      </c>
      <c r="H31" s="349">
        <v>408</v>
      </c>
      <c r="I31" s="350">
        <v>280</v>
      </c>
      <c r="J31" s="51"/>
      <c r="L31" s="459" t="s">
        <v>866</v>
      </c>
    </row>
    <row r="32" spans="3:12" ht="30.75" customHeight="1" x14ac:dyDescent="0.35">
      <c r="C32" s="50"/>
      <c r="D32" s="692" t="s">
        <v>336</v>
      </c>
      <c r="E32" s="703" t="s">
        <v>1010</v>
      </c>
      <c r="F32" s="704"/>
      <c r="G32" s="699">
        <v>0</v>
      </c>
      <c r="H32" s="183" t="s">
        <v>718</v>
      </c>
      <c r="I32" s="183">
        <v>12</v>
      </c>
      <c r="J32" s="51"/>
    </row>
    <row r="33" spans="3:12" ht="91.5" thickBot="1" x14ac:dyDescent="0.4">
      <c r="C33" s="50"/>
      <c r="D33" s="693"/>
      <c r="E33" s="705"/>
      <c r="F33" s="706"/>
      <c r="G33" s="700"/>
      <c r="H33" s="189" t="s">
        <v>719</v>
      </c>
      <c r="I33" s="189">
        <v>9</v>
      </c>
      <c r="J33" s="51"/>
      <c r="L33" s="459" t="s">
        <v>867</v>
      </c>
    </row>
    <row r="34" spans="3:12" ht="51" customHeight="1" thickBot="1" x14ac:dyDescent="0.4">
      <c r="C34" s="50"/>
      <c r="D34" s="568" t="s">
        <v>1004</v>
      </c>
      <c r="E34" s="707" t="s">
        <v>1011</v>
      </c>
      <c r="F34" s="708"/>
      <c r="G34" s="571">
        <v>0</v>
      </c>
      <c r="H34" s="186">
        <v>250</v>
      </c>
      <c r="I34" s="176">
        <v>82</v>
      </c>
      <c r="J34" s="51"/>
      <c r="L34" s="371"/>
    </row>
    <row r="35" spans="3:12" ht="48.75" customHeight="1" thickBot="1" x14ac:dyDescent="0.4">
      <c r="C35" s="50"/>
      <c r="D35" s="569"/>
      <c r="E35" s="690" t="s">
        <v>1012</v>
      </c>
      <c r="F35" s="689"/>
      <c r="G35" s="176">
        <v>0</v>
      </c>
      <c r="H35" s="186">
        <v>242</v>
      </c>
      <c r="I35" s="176">
        <v>72</v>
      </c>
      <c r="J35" s="51"/>
      <c r="L35" s="371"/>
    </row>
    <row r="36" spans="3:12" ht="51" customHeight="1" thickBot="1" x14ac:dyDescent="0.4">
      <c r="C36" s="50"/>
      <c r="D36" s="570"/>
      <c r="E36" s="691" t="s">
        <v>1013</v>
      </c>
      <c r="F36" s="671"/>
      <c r="G36" s="176">
        <v>0</v>
      </c>
      <c r="H36" s="186">
        <v>8</v>
      </c>
      <c r="I36" s="176">
        <v>10</v>
      </c>
      <c r="J36" s="51"/>
      <c r="L36" s="459" t="s">
        <v>905</v>
      </c>
    </row>
    <row r="37" spans="3:12" ht="58" customHeight="1" thickBot="1" x14ac:dyDescent="0.4">
      <c r="C37" s="50"/>
      <c r="D37" s="105" t="s">
        <v>336</v>
      </c>
      <c r="E37" s="670" t="s">
        <v>1014</v>
      </c>
      <c r="F37" s="671"/>
      <c r="G37" s="176" t="s">
        <v>323</v>
      </c>
      <c r="H37" s="176" t="s">
        <v>328</v>
      </c>
      <c r="I37" s="176" t="s">
        <v>328</v>
      </c>
      <c r="J37" s="51"/>
      <c r="L37" s="461" t="s">
        <v>903</v>
      </c>
    </row>
    <row r="38" spans="3:12" ht="68" customHeight="1" x14ac:dyDescent="0.35">
      <c r="C38" s="50"/>
      <c r="D38" s="692" t="s">
        <v>336</v>
      </c>
      <c r="E38" s="672" t="s">
        <v>1015</v>
      </c>
      <c r="F38" s="673"/>
      <c r="G38" s="179">
        <v>0</v>
      </c>
      <c r="H38" s="452">
        <v>0</v>
      </c>
      <c r="I38" s="179">
        <v>0.7</v>
      </c>
      <c r="J38" s="51"/>
      <c r="L38" s="462" t="s">
        <v>904</v>
      </c>
    </row>
    <row r="39" spans="3:12" ht="24" customHeight="1" thickBot="1" x14ac:dyDescent="0.4">
      <c r="C39" s="50"/>
      <c r="D39" s="694"/>
      <c r="E39" s="674" t="s">
        <v>348</v>
      </c>
      <c r="F39" s="701"/>
      <c r="G39" s="184">
        <v>0</v>
      </c>
      <c r="H39" s="453">
        <v>0</v>
      </c>
      <c r="I39" s="184">
        <v>0.7</v>
      </c>
      <c r="J39" s="51"/>
      <c r="L39" s="462"/>
    </row>
    <row r="40" spans="3:12" ht="58" customHeight="1" thickBot="1" x14ac:dyDescent="0.4">
      <c r="C40" s="50"/>
      <c r="D40" s="175" t="s">
        <v>1004</v>
      </c>
      <c r="E40" s="670" t="s">
        <v>1016</v>
      </c>
      <c r="F40" s="671"/>
      <c r="G40" s="176">
        <v>0</v>
      </c>
      <c r="H40" s="176">
        <v>12</v>
      </c>
      <c r="I40" s="190" t="s">
        <v>330</v>
      </c>
      <c r="J40" s="51"/>
      <c r="L40" s="461" t="s">
        <v>906</v>
      </c>
    </row>
    <row r="41" spans="3:12" ht="71.25" customHeight="1" thickBot="1" x14ac:dyDescent="0.4">
      <c r="C41" s="50"/>
      <c r="D41" s="104" t="s">
        <v>336</v>
      </c>
      <c r="E41" s="686" t="s">
        <v>1017</v>
      </c>
      <c r="F41" s="687"/>
      <c r="G41" s="172" t="s">
        <v>323</v>
      </c>
      <c r="H41" s="172" t="s">
        <v>328</v>
      </c>
      <c r="I41" s="176" t="s">
        <v>329</v>
      </c>
      <c r="J41" s="51"/>
      <c r="L41" s="461" t="s">
        <v>907</v>
      </c>
    </row>
    <row r="42" spans="3:12" ht="15" thickBot="1" x14ac:dyDescent="0.4">
      <c r="C42" s="50"/>
      <c r="D42" s="105"/>
      <c r="E42" s="684"/>
      <c r="F42" s="685"/>
      <c r="G42" s="98"/>
      <c r="H42" s="98"/>
      <c r="I42" s="98"/>
      <c r="J42" s="51"/>
    </row>
    <row r="43" spans="3:12" ht="15" thickBot="1" x14ac:dyDescent="0.4">
      <c r="C43" s="101"/>
      <c r="D43" s="102" t="s">
        <v>333</v>
      </c>
      <c r="E43" s="102"/>
      <c r="F43" s="102"/>
      <c r="G43" s="102"/>
      <c r="H43" s="102"/>
      <c r="I43" s="102"/>
      <c r="J43" s="103"/>
    </row>
  </sheetData>
  <customSheetViews>
    <customSheetView guid="{49C562DA-48F2-4CBC-A826-DB7C1B80DB3C}">
      <selection activeCell="L34" sqref="L34"/>
      <pageMargins left="0.25" right="0.25" top="0.17" bottom="0.17" header="0.17" footer="0.17"/>
      <pageSetup orientation="portrait" r:id="rId1"/>
    </customSheetView>
    <customSheetView guid="{B0EC7550-2A5F-4817-AE13-B2890DAA90D8}" topLeftCell="A40">
      <selection activeCell="L34" sqref="L34"/>
      <pageMargins left="0.25" right="0.25" top="0.17" bottom="0.17" header="0.17" footer="0.17"/>
      <pageSetup orientation="portrait" r:id="rId2"/>
    </customSheetView>
    <customSheetView guid="{27016BE2-38C2-48DF-B182-239CB89124C8}">
      <selection activeCell="L40" sqref="L40"/>
      <pageMargins left="0.25" right="0.25" top="0.17" bottom="0.17" header="0.17" footer="0.17"/>
      <pageSetup orientation="portrait" r:id="rId3"/>
    </customSheetView>
    <customSheetView guid="{D749D8ED-BF3B-4A77-B2E7-1AB83FF32417}">
      <pageMargins left="0.25" right="0.25" top="0.17" bottom="0.17" header="0.17" footer="0.17"/>
      <pageSetup orientation="portrait" r:id="rId4"/>
    </customSheetView>
    <customSheetView guid="{827F82A2-A4FA-4336-9BE8-6D2B292EC76D}">
      <selection activeCell="G6" sqref="G6"/>
      <pageMargins left="0.25" right="0.25" top="0.17" bottom="0.17" header="0.17" footer="0.17"/>
      <pageSetup orientation="portrait" r:id="rId5"/>
    </customSheetView>
    <customSheetView guid="{CE2E0357-2E92-4626-8CBB-3829B8A193B0}" topLeftCell="A20">
      <selection activeCell="E22" sqref="E22:F22"/>
      <pageMargins left="0.25" right="0.25" top="0.17" bottom="0.17" header="0.17" footer="0.17"/>
      <pageSetup orientation="portrait" r:id="rId6"/>
    </customSheetView>
    <customSheetView guid="{565CC0E4-7E36-984F-ADBA-27974CC4ACC5}" scale="130" state="hidden" topLeftCell="A38">
      <selection activeCell="E38" sqref="E38:F38"/>
      <pageMargins left="0.25" right="0.25" top="0.17" bottom="0.17" header="0.17" footer="0.17"/>
      <pageSetup orientation="portrait" r:id="rId7"/>
    </customSheetView>
    <customSheetView guid="{5F7F8AA6-067A-424A-BEE0-254947BCD789}">
      <selection activeCell="L40" sqref="L40"/>
      <pageMargins left="0.25" right="0.25" top="0.17" bottom="0.17" header="0.17" footer="0.17"/>
      <pageSetup orientation="portrait" r:id="rId8"/>
    </customSheetView>
  </customSheetViews>
  <mergeCells count="48">
    <mergeCell ref="G32:G33"/>
    <mergeCell ref="D38:D39"/>
    <mergeCell ref="E39:F39"/>
    <mergeCell ref="D28:D29"/>
    <mergeCell ref="E31:F31"/>
    <mergeCell ref="D30:D31"/>
    <mergeCell ref="D32:D33"/>
    <mergeCell ref="E32:F33"/>
    <mergeCell ref="E30:F30"/>
    <mergeCell ref="E34:F34"/>
    <mergeCell ref="E26:F26"/>
    <mergeCell ref="D11:D13"/>
    <mergeCell ref="E11:F11"/>
    <mergeCell ref="E12:F12"/>
    <mergeCell ref="E17:F17"/>
    <mergeCell ref="E18:F18"/>
    <mergeCell ref="D16:D18"/>
    <mergeCell ref="E15:F15"/>
    <mergeCell ref="E23:F23"/>
    <mergeCell ref="E22:F22"/>
    <mergeCell ref="D21:D23"/>
    <mergeCell ref="E25:F25"/>
    <mergeCell ref="D24:D25"/>
    <mergeCell ref="E27:F27"/>
    <mergeCell ref="E28:F28"/>
    <mergeCell ref="E29:F29"/>
    <mergeCell ref="E35:F35"/>
    <mergeCell ref="E36:F36"/>
    <mergeCell ref="E42:F42"/>
    <mergeCell ref="E37:F37"/>
    <mergeCell ref="E38:F38"/>
    <mergeCell ref="E40:F40"/>
    <mergeCell ref="E41:F41"/>
    <mergeCell ref="D3:I3"/>
    <mergeCell ref="D4:I4"/>
    <mergeCell ref="D5:I5"/>
    <mergeCell ref="E7:F7"/>
    <mergeCell ref="D6:F6"/>
    <mergeCell ref="E8:F8"/>
    <mergeCell ref="E19:F19"/>
    <mergeCell ref="E20:F20"/>
    <mergeCell ref="E21:F21"/>
    <mergeCell ref="E24:F24"/>
    <mergeCell ref="E9:F9"/>
    <mergeCell ref="E10:F10"/>
    <mergeCell ref="E13:F13"/>
    <mergeCell ref="E14:F14"/>
    <mergeCell ref="E16:F16"/>
  </mergeCells>
  <pageMargins left="0.25" right="0.25" top="0.17" bottom="0.17" header="0.17" footer="0.17"/>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4"/>
  <sheetViews>
    <sheetView topLeftCell="A10" zoomScale="90" zoomScaleNormal="120" workbookViewId="0">
      <selection activeCell="D8" sqref="D8"/>
    </sheetView>
  </sheetViews>
  <sheetFormatPr defaultColWidth="9.1796875" defaultRowHeight="14.5" x14ac:dyDescent="0.35"/>
  <cols>
    <col min="1" max="1" width="1.453125" customWidth="1"/>
    <col min="2" max="2" width="2" customWidth="1"/>
    <col min="3" max="3" width="37.81640625" customWidth="1"/>
    <col min="4" max="4" width="150.453125" customWidth="1"/>
    <col min="5" max="5" width="2.1796875" customWidth="1"/>
    <col min="6" max="6" width="1.453125" customWidth="1"/>
  </cols>
  <sheetData>
    <row r="1" spans="2:5" ht="15" thickBot="1" x14ac:dyDescent="0.4"/>
    <row r="2" spans="2:5" ht="15" thickBot="1" x14ac:dyDescent="0.4">
      <c r="B2" s="119"/>
      <c r="C2" s="68"/>
      <c r="D2" s="68"/>
      <c r="E2" s="69"/>
    </row>
    <row r="3" spans="2:5" ht="18" thickBot="1" x14ac:dyDescent="0.4">
      <c r="B3" s="120"/>
      <c r="C3" s="710" t="s">
        <v>268</v>
      </c>
      <c r="D3" s="711"/>
      <c r="E3" s="121"/>
    </row>
    <row r="4" spans="2:5" x14ac:dyDescent="0.35">
      <c r="B4" s="120"/>
      <c r="C4" s="122"/>
      <c r="D4" s="122"/>
      <c r="E4" s="121"/>
    </row>
    <row r="5" spans="2:5" ht="15" thickBot="1" x14ac:dyDescent="0.4">
      <c r="B5" s="120"/>
      <c r="C5" s="123" t="s">
        <v>307</v>
      </c>
      <c r="D5" s="122"/>
      <c r="E5" s="121"/>
    </row>
    <row r="6" spans="2:5" ht="28.5" thickBot="1" x14ac:dyDescent="0.4">
      <c r="B6" s="120"/>
      <c r="C6" s="129" t="s">
        <v>269</v>
      </c>
      <c r="D6" s="130" t="s">
        <v>270</v>
      </c>
      <c r="E6" s="121"/>
    </row>
    <row r="7" spans="2:5" ht="171" customHeight="1" thickBot="1" x14ac:dyDescent="0.4">
      <c r="B7" s="120"/>
      <c r="C7" s="124" t="s">
        <v>720</v>
      </c>
      <c r="D7" s="464" t="s">
        <v>870</v>
      </c>
      <c r="E7" s="121"/>
    </row>
    <row r="8" spans="2:5" ht="126.5" thickBot="1" x14ac:dyDescent="0.4">
      <c r="B8" s="120"/>
      <c r="C8" s="125" t="s">
        <v>311</v>
      </c>
      <c r="D8" s="464" t="s">
        <v>871</v>
      </c>
      <c r="E8" s="121"/>
    </row>
    <row r="9" spans="2:5" ht="56.5" customHeight="1" thickBot="1" x14ac:dyDescent="0.4">
      <c r="B9" s="120"/>
      <c r="C9" s="126" t="s">
        <v>271</v>
      </c>
      <c r="D9" s="464" t="s">
        <v>868</v>
      </c>
      <c r="E9" s="121"/>
    </row>
    <row r="10" spans="2:5" ht="84.5" thickBot="1" x14ac:dyDescent="0.4">
      <c r="B10" s="120"/>
      <c r="C10" s="124" t="s">
        <v>283</v>
      </c>
      <c r="D10" s="358" t="s">
        <v>869</v>
      </c>
      <c r="E10" s="121"/>
    </row>
    <row r="11" spans="2:5" x14ac:dyDescent="0.35">
      <c r="B11" s="120"/>
      <c r="C11" s="122"/>
      <c r="D11" s="122"/>
      <c r="E11" s="121"/>
    </row>
    <row r="12" spans="2:5" ht="15" thickBot="1" x14ac:dyDescent="0.4">
      <c r="B12" s="120"/>
      <c r="C12" s="712" t="s">
        <v>308</v>
      </c>
      <c r="D12" s="712"/>
      <c r="E12" s="121"/>
    </row>
    <row r="13" spans="2:5" ht="15" thickBot="1" x14ac:dyDescent="0.4">
      <c r="B13" s="120"/>
      <c r="C13" s="131" t="s">
        <v>272</v>
      </c>
      <c r="D13" s="131" t="s">
        <v>270</v>
      </c>
      <c r="E13" s="121"/>
    </row>
    <row r="14" spans="2:5" ht="15" thickBot="1" x14ac:dyDescent="0.4">
      <c r="B14" s="120"/>
      <c r="C14" s="709" t="s">
        <v>309</v>
      </c>
      <c r="D14" s="709"/>
      <c r="E14" s="121"/>
    </row>
    <row r="15" spans="2:5" ht="130" customHeight="1" thickBot="1" x14ac:dyDescent="0.4">
      <c r="B15" s="120"/>
      <c r="C15" s="126" t="s">
        <v>312</v>
      </c>
      <c r="D15" s="358"/>
      <c r="E15" s="121"/>
    </row>
    <row r="16" spans="2:5" ht="80.25" customHeight="1" thickBot="1" x14ac:dyDescent="0.4">
      <c r="B16" s="120"/>
      <c r="C16" s="126" t="s">
        <v>313</v>
      </c>
      <c r="D16" s="357"/>
      <c r="E16" s="121"/>
    </row>
    <row r="17" spans="2:7" ht="15" thickBot="1" x14ac:dyDescent="0.4">
      <c r="B17" s="120"/>
      <c r="C17" s="709" t="s">
        <v>310</v>
      </c>
      <c r="D17" s="709"/>
      <c r="E17" s="121"/>
    </row>
    <row r="18" spans="2:7" ht="165" customHeight="1" thickBot="1" x14ac:dyDescent="0.4">
      <c r="B18" s="120"/>
      <c r="C18" s="126" t="s">
        <v>314</v>
      </c>
      <c r="D18" s="356"/>
      <c r="E18" s="121"/>
      <c r="G18" s="359"/>
    </row>
    <row r="19" spans="2:7" ht="76" customHeight="1" thickBot="1" x14ac:dyDescent="0.4">
      <c r="B19" s="120"/>
      <c r="C19" s="126" t="s">
        <v>306</v>
      </c>
      <c r="D19" s="355"/>
      <c r="E19" s="121"/>
    </row>
    <row r="20" spans="2:7" ht="15" thickBot="1" x14ac:dyDescent="0.4">
      <c r="B20" s="120"/>
      <c r="C20" s="709" t="s">
        <v>273</v>
      </c>
      <c r="D20" s="709"/>
      <c r="E20" s="121"/>
    </row>
    <row r="21" spans="2:7" ht="42.5" thickBot="1" x14ac:dyDescent="0.4">
      <c r="B21" s="120"/>
      <c r="C21" s="127" t="s">
        <v>274</v>
      </c>
      <c r="D21" s="127"/>
      <c r="E21" s="121"/>
    </row>
    <row r="22" spans="2:7" ht="63" customHeight="1" thickBot="1" x14ac:dyDescent="0.4">
      <c r="B22" s="120"/>
      <c r="C22" s="127" t="s">
        <v>275</v>
      </c>
      <c r="D22" s="354"/>
      <c r="E22" s="121"/>
    </row>
    <row r="23" spans="2:7" ht="33" customHeight="1" thickBot="1" x14ac:dyDescent="0.4">
      <c r="B23" s="120"/>
      <c r="C23" s="127" t="s">
        <v>276</v>
      </c>
      <c r="D23" s="354"/>
      <c r="E23" s="121"/>
    </row>
    <row r="24" spans="2:7" ht="15" thickBot="1" x14ac:dyDescent="0.4">
      <c r="B24" s="120"/>
      <c r="C24" s="709" t="s">
        <v>277</v>
      </c>
      <c r="D24" s="709"/>
      <c r="E24" s="121"/>
    </row>
    <row r="25" spans="2:7" ht="65" customHeight="1" thickBot="1" x14ac:dyDescent="0.4">
      <c r="B25" s="120"/>
      <c r="C25" s="126" t="s">
        <v>315</v>
      </c>
      <c r="D25" s="127"/>
      <c r="E25" s="121"/>
    </row>
    <row r="26" spans="2:7" ht="33" customHeight="1" thickBot="1" x14ac:dyDescent="0.4">
      <c r="B26" s="120"/>
      <c r="C26" s="126" t="s">
        <v>316</v>
      </c>
      <c r="D26" s="363"/>
      <c r="E26" s="121"/>
      <c r="G26" s="359"/>
    </row>
    <row r="27" spans="2:7" ht="77" customHeight="1" thickBot="1" x14ac:dyDescent="0.4">
      <c r="B27" s="120"/>
      <c r="C27" s="126" t="s">
        <v>278</v>
      </c>
      <c r="D27" s="354"/>
      <c r="E27" s="121"/>
    </row>
    <row r="28" spans="2:7" ht="47" customHeight="1" thickBot="1" x14ac:dyDescent="0.4">
      <c r="B28" s="120"/>
      <c r="C28" s="126" t="s">
        <v>317</v>
      </c>
      <c r="D28" s="353"/>
      <c r="E28" s="121"/>
    </row>
    <row r="29" spans="2:7" ht="15" thickBot="1" x14ac:dyDescent="0.4">
      <c r="B29" s="157"/>
      <c r="C29" s="128"/>
      <c r="D29" s="128"/>
      <c r="E29" s="158"/>
    </row>
    <row r="31" spans="2:7" ht="23" customHeight="1" x14ac:dyDescent="0.35"/>
    <row r="34" ht="18" customHeight="1" x14ac:dyDescent="0.35"/>
  </sheetData>
  <customSheetViews>
    <customSheetView guid="{49C562DA-48F2-4CBC-A826-DB7C1B80DB3C}" scale="90" topLeftCell="A10">
      <selection activeCell="D8" sqref="D8"/>
      <pageMargins left="0.25" right="0.25" top="0.18" bottom="0.17" header="0.17" footer="0.17"/>
      <pageSetup orientation="portrait" r:id="rId1"/>
    </customSheetView>
    <customSheetView guid="{B0EC7550-2A5F-4817-AE13-B2890DAA90D8}" scale="90" topLeftCell="A10">
      <selection activeCell="D8" sqref="D8"/>
      <pageMargins left="0.25" right="0.25" top="0.18" bottom="0.17" header="0.17" footer="0.17"/>
      <pageSetup orientation="portrait" r:id="rId2"/>
    </customSheetView>
    <customSheetView guid="{27016BE2-38C2-48DF-B182-239CB89124C8}" scale="90">
      <selection activeCell="D8" sqref="D8"/>
      <pageMargins left="0.25" right="0.25" top="0.18" bottom="0.17" header="0.17" footer="0.17"/>
      <pageSetup orientation="portrait" r:id="rId3"/>
    </customSheetView>
    <customSheetView guid="{D749D8ED-BF3B-4A77-B2E7-1AB83FF32417}" scale="90">
      <pageMargins left="0.25" right="0.25" top="0.18" bottom="0.17" header="0.17" footer="0.17"/>
      <pageSetup orientation="portrait" r:id="rId4"/>
    </customSheetView>
    <customSheetView guid="{827F82A2-A4FA-4336-9BE8-6D2B292EC76D}" scale="90">
      <selection activeCell="C7" sqref="C7"/>
      <pageMargins left="0.25" right="0.25" top="0.18" bottom="0.17" header="0.17" footer="0.17"/>
      <pageSetup orientation="portrait" r:id="rId5"/>
    </customSheetView>
    <customSheetView guid="{CE2E0357-2E92-4626-8CBB-3829B8A193B0}" scale="90" topLeftCell="A21">
      <selection activeCell="D28" sqref="D28"/>
      <pageMargins left="0.25" right="0.25" top="0.18" bottom="0.17" header="0.17" footer="0.17"/>
      <pageSetup orientation="portrait" r:id="rId6"/>
    </customSheetView>
    <customSheetView guid="{565CC0E4-7E36-984F-ADBA-27974CC4ACC5}" scale="120" state="hidden" topLeftCell="A19">
      <selection activeCell="D25" sqref="D25"/>
      <pageMargins left="0.25" right="0.25" top="0.18" bottom="0.17" header="0.17" footer="0.17"/>
      <pageSetup orientation="portrait" r:id="rId7"/>
    </customSheetView>
    <customSheetView guid="{5F7F8AA6-067A-424A-BEE0-254947BCD789}" scale="90">
      <selection activeCell="D8" sqref="D8"/>
      <pageMargins left="0.25" right="0.25" top="0.18" bottom="0.17" header="0.17" footer="0.17"/>
      <pageSetup orientation="portrait" r:id="rId8"/>
    </customSheetView>
  </customSheetViews>
  <mergeCells count="6">
    <mergeCell ref="C24:D24"/>
    <mergeCell ref="C3:D3"/>
    <mergeCell ref="C12:D12"/>
    <mergeCell ref="C14:D14"/>
    <mergeCell ref="C17:D17"/>
    <mergeCell ref="C20:D20"/>
  </mergeCells>
  <pageMargins left="0.25" right="0.25" top="0.18" bottom="0.17" header="0.17" footer="0.17"/>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E67E-48B7-4609-BB09-004CE689326F}">
  <dimension ref="A1"/>
  <sheetViews>
    <sheetView workbookViewId="0"/>
  </sheetViews>
  <sheetFormatPr defaultRowHeight="14.5" x14ac:dyDescent="0.35"/>
  <sheetData/>
  <customSheetViews>
    <customSheetView guid="{49C562DA-48F2-4CBC-A826-DB7C1B80DB3C}" state="hidden">
      <pageMargins left="0.7" right="0.7" top="0.75" bottom="0.75" header="0.3" footer="0.3"/>
    </customSheetView>
    <customSheetView guid="{B0EC7550-2A5F-4817-AE13-B2890DAA90D8}" state="hidden">
      <pageMargins left="0.7" right="0.7" top="0.75" bottom="0.75" header="0.3" footer="0.3"/>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11.453125" defaultRowHeight="14.5" x14ac:dyDescent="0.35"/>
  <sheetData/>
  <customSheetViews>
    <customSheetView guid="{49C562DA-48F2-4CBC-A826-DB7C1B80DB3C}" state="hidden">
      <pageMargins left="0.7" right="0.7" top="0.75" bottom="0.75" header="0.3" footer="0.3"/>
    </customSheetView>
    <customSheetView guid="{B0EC7550-2A5F-4817-AE13-B2890DAA90D8}" state="hidden">
      <pageMargins left="0.7" right="0.7" top="0.75" bottom="0.75" header="0.3" footer="0.3"/>
    </customSheetView>
    <customSheetView guid="{27016BE2-38C2-48DF-B182-239CB89124C8}" state="hidden">
      <pageMargins left="0.7" right="0.7" top="0.75" bottom="0.75" header="0.3" footer="0.3"/>
    </customSheetView>
    <customSheetView guid="{565CC0E4-7E36-984F-ADBA-27974CC4ACC5}" state="hidden">
      <pageMargins left="0.7" right="0.7" top="0.75" bottom="0.75" header="0.3" footer="0.3"/>
    </customSheetView>
    <customSheetView guid="{5F7F8AA6-067A-424A-BEE0-254947BCD789}"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53</ProjectId>
    <ReportingPeriod xmlns="dc9b7735-1e97-4a24-b7a2-47bf824ab39e" xsi:nil="true"/>
    <WBDocsDocURL xmlns="dc9b7735-1e97-4a24-b7a2-47bf824ab39e">http://wbdocsservices.worldbank.org/services?I4_SERVICE=VC&amp;I4_KEY=TF069015&amp;I4_DOCID=090224b0868adc67</WBDocsDocURL>
    <WBDocsDocURLPublicOnly xmlns="dc9b7735-1e97-4a24-b7a2-47bf824ab39e">http://pubdocs.worldbank.org/en/697811548192175361/53-WEB-AF-PPRT-Argentina-World-Bank-July-2017-June-2018-final-rev-WB-final.xlsx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65B7D83-002E-4BD4-9801-7EF7B2C71C14}"/>
</file>

<file path=customXml/itemProps2.xml><?xml version="1.0" encoding="utf-8"?>
<ds:datastoreItem xmlns:ds="http://schemas.openxmlformats.org/officeDocument/2006/customXml" ds:itemID="{17B40BF1-9473-4932-991A-247B4D3E85C5}"/>
</file>

<file path=customXml/itemProps3.xml><?xml version="1.0" encoding="utf-8"?>
<ds:datastoreItem xmlns:ds="http://schemas.openxmlformats.org/officeDocument/2006/customXml" ds:itemID="{020B9051-2588-4E40-808A-EDE589F3E7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Overview</vt:lpstr>
      <vt:lpstr>FinancialData</vt:lpstr>
      <vt:lpstr>Procurement</vt:lpstr>
      <vt:lpstr>Risk Assesment</vt:lpstr>
      <vt:lpstr>Rating</vt:lpstr>
      <vt:lpstr>Project Indicators</vt:lpstr>
      <vt:lpstr>Lessons Learned</vt:lpstr>
      <vt:lpstr>Sheet4</vt:lpstr>
      <vt:lpstr>Sheet3</vt:lpstr>
      <vt:lpstr>Results Tracker</vt:lpstr>
      <vt:lpstr>Sheet1</vt:lpstr>
      <vt:lpstr>Units for Indicators</vt:lpstr>
      <vt:lpstr>Sheet2</vt:lpstr>
      <vt:lpstr>'Project Indicators'!_Hlk531633921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2019-01-07T18:30:11Z</cp:lastPrinted>
  <dcterms:created xsi:type="dcterms:W3CDTF">2010-11-30T14:15:01Z</dcterms:created>
  <dcterms:modified xsi:type="dcterms:W3CDTF">2019-01-22T17:07:38Z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fb048d-772f-4b8d-86c5-8006d710b21b,4;edfa6b03-c144-4c18-8471-09dbee134889,5;edfa6b03-c144-4c18-8471-09dbee134889,5;edfa6b03-c144-4c18-8471-09dbee134889,5;edfa6b03-c144-4c18-8471-09dbee134889,5;edfa6b03-c144-4c18-8471-09dbee134889,5;edfa6b03-c144-4c18-8471-09dbee134889,5;edfa6b03-c144-4c18-8471-09dbee134889,5;edfa6b03-c144-4c18-8471-09dbee134889,5;edfa6b03-c144-4c18-8471-09dbee134889,5;</vt:lpwstr>
  </property>
</Properties>
</file>