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showInkAnnotation="0" defaultThemeVersion="124226"/>
  <mc:AlternateContent xmlns:mc="http://schemas.openxmlformats.org/markup-compatibility/2006">
    <mc:Choice Requires="x15">
      <x15ac:absPath xmlns:x15ac="http://schemas.microsoft.com/office/spreadsheetml/2010/11/ac" url="P:\Adaptation Fund\Projects and Programs\Project reports\Egypt\PPR 5\"/>
    </mc:Choice>
  </mc:AlternateContent>
  <xr:revisionPtr revIDLastSave="0" documentId="8_{6D6AA572-884E-481C-9446-E491DB1FB1B4}" xr6:coauthVersionLast="31" xr6:coauthVersionMax="31" xr10:uidLastSave="{00000000-0000-0000-0000-000000000000}"/>
  <bookViews>
    <workbookView xWindow="0" yWindow="0" windowWidth="18620" windowHeight="6340" tabRatio="665" activeTab="3" xr2:uid="{00000000-000D-0000-FFFF-FFFF00000000}"/>
  </bookViews>
  <sheets>
    <sheet name="Overview" sheetId="23" r:id="rId1"/>
    <sheet name=" Financial data" sheetId="14" r:id="rId2"/>
    <sheet name="Procurements" sheetId="15" state="hidden" r:id="rId3"/>
    <sheet name="Risk Assesment" sheetId="18" r:id="rId4"/>
    <sheet name="Rating" sheetId="12" r:id="rId5"/>
    <sheet name=" Project Indicators" sheetId="19" r:id="rId6"/>
    <sheet name="Lessons Learned" sheetId="20" r:id="rId7"/>
    <sheet name="Results Tracker" sheetId="11" r:id="rId8"/>
    <sheet name="Units for Indicators" sheetId="6" r:id="rId9"/>
    <sheet name="Financial Annex" sheetId="24" r:id="rId10"/>
  </sheets>
  <externalReferences>
    <externalReference r:id="rId11"/>
    <externalReference r:id="rId12"/>
    <externalReference r:id="rId13"/>
  </externalReferences>
  <definedNames>
    <definedName name="iincome">#REF!</definedName>
    <definedName name="income" localSheetId="7">#REF!</definedName>
    <definedName name="income">#REF!</definedName>
    <definedName name="incomelevel">'Results Tracker'!$E$137:$E$139</definedName>
    <definedName name="info">'Results Tracker'!$E$156:$E$158</definedName>
    <definedName name="Month" localSheetId="1">#REF!</definedName>
    <definedName name="Month" localSheetId="5">#REF!</definedName>
    <definedName name="Month" localSheetId="6">#REF!</definedName>
    <definedName name="Month" localSheetId="0">#REF!</definedName>
    <definedName name="Month" localSheetId="2">#REF!</definedName>
    <definedName name="Month" localSheetId="4">#REF!</definedName>
    <definedName name="Month" localSheetId="3">#REF!</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 localSheetId="1">#REF!</definedName>
    <definedName name="Year" localSheetId="5">#REF!</definedName>
    <definedName name="Year" localSheetId="6">#REF!</definedName>
    <definedName name="Year" localSheetId="0">#REF!</definedName>
    <definedName name="Year" localSheetId="2">#REF!</definedName>
    <definedName name="Year" localSheetId="4">#REF!</definedName>
    <definedName name="Year" localSheetId="3">#REF!</definedName>
    <definedName name="Year">[1]Dropdowns!$H$2:$H$36</definedName>
    <definedName name="yesno">'Results Tracker'!$E$143:$E$144</definedName>
  </definedNames>
  <calcPr calcId="179017"/>
</workbook>
</file>

<file path=xl/calcChain.xml><?xml version="1.0" encoding="utf-8"?>
<calcChain xmlns="http://schemas.openxmlformats.org/spreadsheetml/2006/main">
  <c r="E9" i="14" l="1"/>
  <c r="F40" i="14" l="1"/>
  <c r="F25" i="14"/>
  <c r="F24" i="14"/>
  <c r="F23" i="14"/>
  <c r="F22" i="14"/>
  <c r="F21" i="14"/>
  <c r="F20" i="14"/>
  <c r="F19" i="14"/>
  <c r="F18" i="14"/>
  <c r="F17" i="14"/>
  <c r="C13" i="24"/>
  <c r="D12" i="24"/>
  <c r="E12" i="24" s="1"/>
  <c r="D11" i="24"/>
  <c r="E11" i="24" s="1"/>
  <c r="D10" i="24"/>
  <c r="F10" i="24" s="1"/>
  <c r="D9" i="24"/>
  <c r="F9" i="24" s="1"/>
  <c r="D8" i="24"/>
  <c r="F8" i="24" s="1"/>
  <c r="D7" i="24"/>
  <c r="F7" i="24" s="1"/>
  <c r="D6" i="24"/>
  <c r="F6" i="24" s="1"/>
  <c r="D5" i="24"/>
  <c r="F5" i="24" s="1"/>
  <c r="D4" i="24"/>
  <c r="F4" i="24" s="1"/>
  <c r="E7" i="24" l="1"/>
  <c r="F41" i="14"/>
  <c r="F42" i="14" s="1"/>
  <c r="F43" i="14" s="1"/>
  <c r="F11" i="24"/>
  <c r="F27" i="14"/>
  <c r="D13" i="24"/>
  <c r="F13" i="24" s="1"/>
  <c r="E8" i="24"/>
  <c r="F12" i="24"/>
  <c r="E4" i="24"/>
  <c r="E6" i="24"/>
  <c r="E10" i="24"/>
  <c r="E5" i="24"/>
  <c r="I5" i="24" s="1"/>
  <c r="E9" i="24"/>
  <c r="E13" i="24" l="1"/>
  <c r="I4" i="24"/>
  <c r="E49" i="15" l="1"/>
  <c r="F48" i="15"/>
  <c r="E48" i="15"/>
  <c r="E46" i="15"/>
  <c r="F45" i="15"/>
  <c r="E45" i="15"/>
  <c r="F42" i="15"/>
  <c r="E41" i="15"/>
  <c r="E40" i="15"/>
  <c r="F39" i="15"/>
  <c r="E39" i="15"/>
  <c r="E38" i="15"/>
  <c r="F37" i="15"/>
  <c r="E37" i="15"/>
  <c r="E36" i="15"/>
  <c r="E35" i="15"/>
  <c r="F34" i="15"/>
  <c r="E34" i="15"/>
  <c r="E33" i="15"/>
  <c r="E32" i="15"/>
  <c r="F31" i="15"/>
  <c r="E31" i="15"/>
  <c r="E30" i="15"/>
  <c r="E29" i="15"/>
  <c r="F28" i="15"/>
  <c r="E28" i="15"/>
  <c r="E27" i="15"/>
  <c r="E26" i="15"/>
  <c r="E25" i="15"/>
  <c r="E24" i="15"/>
  <c r="F22" i="15"/>
  <c r="E22" i="15"/>
  <c r="G13" i="15"/>
  <c r="E13" i="15"/>
  <c r="G12" i="15"/>
  <c r="E12" i="15"/>
  <c r="G11" i="15"/>
  <c r="E11" i="15"/>
  <c r="H11" i="15" s="1"/>
  <c r="H12" i="15" l="1"/>
  <c r="H13" i="15"/>
</calcChain>
</file>

<file path=xl/sharedStrings.xml><?xml version="1.0" encoding="utf-8"?>
<sst xmlns="http://schemas.openxmlformats.org/spreadsheetml/2006/main" count="1781" uniqueCount="957">
  <si>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</si>
  <si>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</si>
  <si>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</si>
  <si>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</si>
  <si>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</si>
  <si>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</si>
  <si>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</si>
  <si>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</si>
  <si>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</si>
  <si>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</si>
  <si>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</si>
  <si>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</si>
  <si>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</si>
  <si>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</si>
  <si>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</si>
  <si>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</si>
  <si>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</si>
  <si>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</si>
  <si>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</si>
  <si>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</si>
  <si>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</si>
  <si>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</si>
  <si>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</si>
  <si>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</si>
  <si>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</si>
  <si>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</si>
  <si>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</si>
  <si>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</si>
  <si>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</si>
  <si>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</si>
  <si>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</si>
  <si>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</si>
  <si>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</si>
  <si>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</si>
  <si>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</si>
  <si>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</si>
  <si>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</si>
  <si>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</si>
  <si>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</si>
  <si>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</si>
  <si>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</si>
  <si>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</si>
  <si>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</si>
  <si>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</si>
  <si>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</si>
  <si>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</si>
  <si>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</si>
  <si>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</si>
  <si>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</si>
  <si>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</si>
  <si>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</si>
  <si>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</si>
  <si>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</si>
  <si>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</si>
  <si>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</si>
  <si>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</si>
  <si>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</si>
  <si>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</si>
  <si>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</si>
  <si>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</si>
  <si>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</si>
  <si>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</si>
  <si>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</si>
  <si>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</si>
  <si>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</si>
  <si>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</si>
  <si>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</si>
  <si>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</si>
  <si>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</si>
  <si>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</si>
  <si>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</si>
  <si>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</si>
  <si>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</si>
  <si>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</si>
  <si>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</si>
  <si>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</si>
  <si>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</si>
  <si>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</si>
  <si>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</si>
  <si>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</si>
  <si>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</si>
  <si>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</si>
  <si>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</si>
  <si>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</si>
  <si>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</si>
  <si>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</si>
  <si>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</si>
  <si>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</si>
  <si>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</si>
  <si>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</si>
  <si>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</si>
  <si>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</si>
  <si>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</si>
  <si>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</si>
  <si>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</si>
  <si>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</si>
  <si>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</si>
  <si>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</si>
  <si>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</si>
  <si>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</si>
  <si>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</si>
  <si>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</si>
  <si>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</si>
  <si>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</si>
  <si>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</si>
  <si>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</si>
  <si>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</si>
  <si>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</si>
  <si>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</si>
  <si>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</si>
  <si>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</si>
  <si>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</si>
  <si>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</si>
  <si>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</si>
  <si>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</si>
  <si>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</si>
  <si>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</si>
  <si>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</si>
  <si>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</si>
  <si>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</si>
  <si>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</si>
  <si>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</si>
  <si>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</si>
  <si>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</si>
  <si>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</si>
  <si>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</si>
  <si>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</si>
  <si>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</si>
  <si>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</si>
  <si>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</si>
  <si>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</si>
  <si>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</si>
  <si>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</si>
  <si>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</si>
  <si>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</si>
  <si>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</si>
  <si>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</si>
  <si>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</si>
  <si>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</si>
  <si>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</si>
  <si>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</si>
  <si>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</si>
  <si>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</si>
  <si>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</si>
  <si>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</si>
  <si>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</si>
  <si>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</si>
  <si>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</si>
  <si>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</si>
  <si>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</si>
  <si>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</si>
  <si>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</si>
  <si>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</si>
  <si>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</si>
  <si>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</si>
  <si>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</si>
  <si>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</si>
  <si>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</si>
  <si>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</si>
  <si>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</si>
  <si>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</si>
  <si>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</si>
  <si>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</si>
  <si>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</si>
  <si>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</si>
  <si>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</si>
  <si>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</si>
  <si>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</si>
  <si>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</si>
  <si>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</si>
  <si>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</si>
  <si>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</si>
  <si>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</si>
  <si>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</si>
  <si>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</si>
  <si>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</si>
  <si>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</si>
  <si>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</si>
  <si>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</si>
  <si>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</si>
  <si>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</si>
  <si>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</si>
  <si>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</si>
  <si>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</si>
  <si>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</si>
  <si>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</si>
  <si>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</si>
  <si>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</si>
  <si>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</si>
  <si>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</si>
  <si>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</si>
  <si>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</si>
  <si>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</si>
  <si>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</si>
  <si>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</si>
  <si>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</si>
  <si>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</si>
  <si>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</si>
  <si>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</si>
  <si>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</si>
  <si>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</si>
  <si>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</si>
  <si>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</si>
  <si>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</si>
  <si>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</si>
  <si>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</si>
  <si>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</si>
  <si>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</si>
  <si>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</si>
  <si>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</si>
  <si>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</si>
  <si>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</si>
  <si>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</si>
  <si>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</si>
  <si>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</si>
  <si>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</si>
  <si>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</si>
  <si>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</si>
  <si>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</si>
  <si>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</si>
  <si>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</si>
  <si>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</si>
  <si>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</si>
  <si>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</si>
  <si>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</si>
  <si>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</si>
  <si>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</si>
  <si>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</si>
  <si>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</si>
  <si>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</si>
  <si>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</si>
  <si>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</si>
  <si>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</si>
  <si>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</si>
  <si>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</si>
  <si>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</si>
  <si>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</si>
  <si>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</si>
  <si>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</si>
  <si>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</si>
  <si>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</si>
  <si>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</si>
  <si>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</si>
  <si>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</si>
  <si>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</si>
  <si>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</si>
  <si>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</si>
  <si>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</si>
  <si>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</si>
  <si>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</si>
  <si>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</si>
  <si>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</si>
  <si>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</si>
  <si>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</si>
  <si>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</si>
  <si>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</si>
  <si>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</si>
  <si>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</si>
  <si>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</si>
  <si>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</si>
  <si>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</si>
  <si>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</si>
  <si>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</si>
  <si>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</si>
  <si>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</si>
  <si>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</si>
  <si>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</si>
  <si>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</si>
  <si>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</si>
  <si>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</si>
  <si>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</si>
  <si>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</si>
  <si>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</si>
  <si>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</si>
  <si>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</si>
  <si>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</si>
  <si>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</si>
  <si>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</si>
  <si>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</si>
  <si>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</si>
  <si>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</si>
  <si>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</si>
  <si>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</si>
  <si>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</si>
  <si>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</si>
  <si>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</si>
  <si>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</si>
  <si>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</si>
  <si>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</si>
  <si>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</si>
  <si>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</si>
  <si>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</si>
  <si>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</si>
  <si>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</si>
  <si>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</si>
  <si>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</si>
  <si>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</si>
  <si>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</si>
  <si>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</si>
  <si>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</si>
  <si>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</si>
  <si>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</si>
  <si>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</si>
  <si>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</si>
  <si>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</si>
  <si>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</si>
  <si>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</si>
  <si>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</si>
  <si>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</si>
  <si>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</si>
  <si>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</si>
  <si>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</si>
  <si>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</si>
  <si>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</si>
  <si>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</si>
  <si>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</si>
  <si>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</si>
  <si>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</si>
  <si>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</si>
  <si>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</si>
  <si>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</si>
  <si>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</si>
  <si>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</si>
  <si>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</si>
  <si>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</si>
  <si>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</si>
  <si>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</si>
  <si>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</si>
  <si>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</si>
  <si>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</si>
  <si>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</si>
  <si>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Arial"/>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</si>
  <si>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</si>
  <si>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</si>
  <si>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</si>
  <si>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</si>
  <si>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</si>
  <si>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</si>
  <si>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</si>
  <si>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</si>
  <si>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</si>
  <si>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</si>
  <si>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</si>
  <si>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</si>
  <si>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</si>
  <si>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</si>
  <si>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</si>
  <si>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</si>
  <si>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</si>
  <si>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</si>
  <si>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Arial"/>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</si>
  <si>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</si>
  <si>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</si>
  <si>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</si>
  <si>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</si>
  <si>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</si>
  <si>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</si>
  <si>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</si>
  <si>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</si>
  <si>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</si>
  <si>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</si>
  <si>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</si>
  <si>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</si>
  <si>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</si>
  <si>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</si>
  <si>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</si>
  <si>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</si>
  <si>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</si>
  <si>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</si>
  <si>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</si>
  <si>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</si>
  <si>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</si>
  <si>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</si>
  <si>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</si>
  <si>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</si>
  <si>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</si>
  <si>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</si>
  <si>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</si>
  <si>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</si>
  <si>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</si>
  <si>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</si>
  <si>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</si>
  <si>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</si>
  <si>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</si>
  <si>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</si>
  <si>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</si>
  <si>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</si>
  <si>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Arial"/>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</si>
  <si>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</si>
  <si>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</si>
  <si>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</si>
  <si>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</si>
  <si>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</si>
  <si>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</si>
  <si>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</si>
  <si>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</si>
  <si>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</si>
  <si>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</si>
  <si>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</si>
  <si>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</si>
  <si>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</si>
  <si>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</si>
  <si>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</si>
  <si>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</si>
  <si>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</si>
  <si>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</si>
  <si>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Arial"/>
        <family val="2"/>
      </rPr>
      <t>Core Indicator</t>
    </r>
    <r>
      <rPr>
        <sz val="11"/>
        <color theme="1"/>
        <rFont val="Calibri"/>
        <family val="2"/>
        <scheme val="minor"/>
      </rPr>
      <t xml:space="preserve"> 6.1.2: Increased income, or avoided decrease in income</t>
    </r>
  </si>
  <si>
    <r>
      <t xml:space="preserve">Number of households </t>
    </r>
    <r>
      <rPr>
        <i/>
        <sz val="9"/>
        <color indexed="8"/>
        <rFont val="Arial"/>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</si>
  <si>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</si>
  <si>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</si>
  <si>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</si>
  <si>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</si>
  <si>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</si>
  <si>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</si>
  <si>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</si>
  <si>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</si>
  <si>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</si>
  <si>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</si>
  <si>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</si>
  <si>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</si>
  <si>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</si>
  <si>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</si>
  <si>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</si>
  <si>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</si>
  <si>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</si>
  <si>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</si>
  <si>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</si>
  <si>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</si>
  <si>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</si>
  <si>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</si>
  <si>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</si>
  <si>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</si>
  <si>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</si>
  <si>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</si>
  <si>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</si>
  <si>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</si>
  <si>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</si>
  <si>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</si>
  <si>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</si>
  <si>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</si>
  <si>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</si>
  <si>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</si>
  <si>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</si>
  <si>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</si>
  <si>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</si>
  <si>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</si>
  <si>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</si>
  <si>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</si>
  <si>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</si>
  <si>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</si>
  <si>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</si>
  <si>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</si>
  <si>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</si>
  <si>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</si>
  <si>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</si>
  <si>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</si>
  <si>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</si>
  <si>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</si>
  <si>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</si>
  <si>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</si>
  <si>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</si>
  <si>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</si>
  <si>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</si>
  <si>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</si>
  <si>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</si>
  <si>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</si>
  <si>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</si>
  <si>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</si>
  <si>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</si>
  <si>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</si>
  <si>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</si>
  <si>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</si>
  <si>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</si>
  <si>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</si>
  <si>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</si>
  <si>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</si>
  <si>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</si>
  <si>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</si>
  <si>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</si>
  <si>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</si>
  <si>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</si>
  <si>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</si>
  <si>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</si>
  <si>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</si>
  <si>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</si>
  <si>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</si>
  <si>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</si>
  <si>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</si>
  <si>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</si>
  <si>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</si>
  <si>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</si>
  <si>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</si>
  <si>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</si>
  <si>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</si>
  <si>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</si>
  <si>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</si>
  <si>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</si>
  <si>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</si>
  <si>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</si>
  <si>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</si>
  <si>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</si>
  <si>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</si>
  <si>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</si>
  <si>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</si>
  <si>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</si>
  <si>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</si>
  <si>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</si>
  <si>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</si>
  <si>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</si>
  <si>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</si>
  <si>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</si>
  <si>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</si>
  <si>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</si>
  <si>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</si>
  <si>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</si>
  <si>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</si>
  <si>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</si>
  <si>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</si>
  <si>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</si>
  <si>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</si>
  <si>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</si>
  <si>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</si>
  <si>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</si>
  <si>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</si>
  <si>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</si>
  <si>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</si>
  <si>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</si>
  <si>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</si>
  <si>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</si>
  <si>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</si>
  <si>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</si>
  <si>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</si>
  <si>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</si>
  <si>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</si>
  <si>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</si>
  <si>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</si>
  <si>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</si>
  <si>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</si>
  <si>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</si>
  <si>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</si>
  <si>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</si>
  <si>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</si>
  <si>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</si>
  <si>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</si>
  <si>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</si>
  <si>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</si>
  <si>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</si>
  <si>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</si>
  <si>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</si>
  <si>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</si>
  <si>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</si>
  <si>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</si>
  <si>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</si>
  <si>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</si>
  <si>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</si>
  <si>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</si>
  <si>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</si>
  <si>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</si>
  <si>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</si>
  <si>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</si>
  <si>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</si>
  <si>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</si>
  <si>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Arial"/>
        <family val="2"/>
      </rPr>
      <t>(developed/improved)</t>
    </r>
  </si>
  <si>
    <t>Forests</t>
  </si>
  <si>
    <t>4: Response capability</t>
  </si>
  <si>
    <t>Supporting livelihoods</t>
  </si>
  <si>
    <r>
      <t xml:space="preserve">2: Physical asset </t>
    </r>
    <r>
      <rPr>
        <i/>
        <sz val="11"/>
        <color indexed="8"/>
        <rFont val="Arial"/>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</si>
  <si>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</si>
  <si>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</si>
  <si>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</si>
  <si>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</si>
  <si>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</si>
  <si>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</si>
  <si>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</si>
  <si>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</si>
  <si>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</si>
  <si>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</si>
  <si>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</si>
  <si>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</si>
  <si>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</si>
  <si>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</si>
  <si>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</si>
  <si>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</si>
  <si>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</si>
  <si>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</si>
  <si>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</si>
  <si>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</si>
  <si>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</si>
  <si>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</si>
  <si>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</si>
  <si>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</si>
  <si>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</si>
  <si>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</si>
  <si>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</si>
  <si>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</si>
  <si>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</si>
  <si>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</si>
  <si>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</si>
  <si>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</si>
  <si>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</si>
  <si>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</si>
  <si>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</si>
  <si>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</si>
  <si>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</si>
  <si>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</si>
  <si>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</si>
  <si>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</si>
  <si>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</si>
  <si>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</si>
  <si>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</si>
  <si>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</si>
  <si>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</si>
  <si>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</si>
  <si>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</si>
  <si>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</si>
  <si>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</si>
  <si>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</si>
  <si>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</si>
  <si>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</si>
  <si>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</si>
  <si>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</si>
  <si>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</si>
  <si>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</si>
  <si>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</si>
  <si>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</si>
  <si>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</si>
  <si>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</si>
  <si>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</si>
  <si>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</si>
  <si>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</si>
  <si>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</si>
  <si>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</si>
  <si>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</si>
  <si>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</si>
  <si>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</si>
  <si>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</si>
  <si>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</si>
  <si>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</si>
  <si>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</si>
  <si>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</si>
  <si>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</si>
  <si>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</si>
  <si>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</si>
  <si>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</si>
  <si>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</si>
  <si>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</si>
  <si>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</si>
  <si>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</si>
  <si>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</si>
  <si>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</si>
  <si>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</si>
  <si>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</si>
  <si>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</si>
  <si>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</si>
  <si>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</si>
  <si>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</si>
  <si>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</si>
  <si>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</si>
  <si>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</si>
  <si>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</si>
  <si>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</si>
  <si>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</si>
  <si>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</si>
  <si>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</si>
  <si>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</si>
  <si>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</si>
  <si>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</si>
  <si>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</si>
  <si>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</si>
  <si>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</si>
  <si>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</si>
  <si>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</si>
  <si>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</si>
  <si>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</si>
  <si>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</si>
  <si>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</si>
  <si>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</si>
  <si>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</si>
  <si>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</si>
  <si>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Arial"/>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</si>
  <si>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</si>
  <si>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xml:space="preserve">Egypt </t>
  </si>
  <si>
    <t>WFP</t>
  </si>
  <si>
    <t>1.1. Community
level mobilization
and climate
adaptation
planning
(including
awareness)</t>
  </si>
  <si>
    <t>HS</t>
  </si>
  <si>
    <t>1.2. Establishment
of a climate
change and food
security
monitoring system</t>
  </si>
  <si>
    <t>1.3. Introduction
and use of water
saving irrigation
and other
adaptation
techniques</t>
  </si>
  <si>
    <t xml:space="preserve">1.4. Building
resilience in
agricultural
production </t>
  </si>
  <si>
    <t>1.5. Building
resilience through
livestock and
poultry
production'</t>
  </si>
  <si>
    <t xml:space="preserve"> 2.1. Training of
government
technical staff</t>
  </si>
  <si>
    <t>Output 2.2 Documentation of lessons learned and best practice</t>
  </si>
  <si>
    <t>2.3Sharing project results and lessons learned and mainstreaming new approaches in 
local and national planning</t>
  </si>
  <si>
    <t>Output 2.4. Integration of climate adaptation solutions into University curriculum</t>
  </si>
  <si>
    <t>Please Provide the Name and Contact information of person(s) responsible for completing the Rating section</t>
  </si>
  <si>
    <t xml:space="preserve">Othman Elshaikh </t>
  </si>
  <si>
    <t xml:space="preserve">Project manager </t>
  </si>
  <si>
    <t>othmanelshaikh@gmail.com</t>
  </si>
  <si>
    <t>1.5. Building resilience through livestock and poultry production'</t>
  </si>
  <si>
    <t>Output 2.3 Sharing project results and lessons learned and mainstreaming new approaches in local and national planning</t>
  </si>
  <si>
    <t xml:space="preserve">Ithar Khalil </t>
  </si>
  <si>
    <t>ithar.khalil@wfp.org</t>
  </si>
  <si>
    <r>
      <t xml:space="preserve">Project actions/activities planned for current reporting period are progressing on track or exceeding expectations to achieve </t>
    </r>
    <r>
      <rPr>
        <b/>
        <sz val="12"/>
        <rFont val="Calibri"/>
        <family val="2"/>
      </rPr>
      <t>all</t>
    </r>
    <r>
      <rPr>
        <sz val="12"/>
        <rFont val="Calibri"/>
        <family val="2"/>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</si>
  <si>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2"/>
        <rFont val="Calibri"/>
        <family val="2"/>
      </rPr>
      <t>most</t>
    </r>
    <r>
      <rPr>
        <sz val="12"/>
        <rFont val="Calibri"/>
        <family val="2"/>
      </rPr>
      <t xml:space="preserve"> of its major outcomes/outputs with only minor shortcomings.</t>
    </r>
  </si>
  <si>
    <r>
      <t xml:space="preserve">Project actions/activities planned for current reporting period  are progressing on track to achieve </t>
    </r>
    <r>
      <rPr>
        <b/>
        <sz val="12"/>
        <rFont val="Calibri"/>
        <family val="2"/>
      </rPr>
      <t>most</t>
    </r>
    <r>
      <rPr>
        <sz val="12"/>
        <rFont val="Calibri"/>
        <family val="2"/>
      </rPr>
      <t xml:space="preserve">   major relevant outcomes/outputs, </t>
    </r>
    <r>
      <rPr>
        <b/>
        <sz val="12"/>
        <rFont val="Calibri"/>
        <family val="2"/>
      </rPr>
      <t>but</t>
    </r>
    <r>
      <rPr>
        <sz val="12"/>
        <rFont val="Calibri"/>
        <family val="2"/>
      </rPr>
      <t xml:space="preserve"> with either significant shortcomings or modest overall relevance. </t>
    </r>
  </si>
  <si>
    <r>
      <t xml:space="preserve">Project actions/activities planned for current reporting period  are </t>
    </r>
    <r>
      <rPr>
        <b/>
        <sz val="12"/>
        <rFont val="Calibri"/>
        <family val="2"/>
      </rPr>
      <t>not</t>
    </r>
    <r>
      <rPr>
        <sz val="12"/>
        <rFont val="Calibri"/>
        <family val="2"/>
      </rPr>
      <t xml:space="preserve"> progressing on track to achieve  major outcomes/outputs with </t>
    </r>
    <r>
      <rPr>
        <b/>
        <sz val="12"/>
        <rFont val="Calibri"/>
        <family val="2"/>
      </rPr>
      <t>major shortcomings</t>
    </r>
    <r>
      <rPr>
        <sz val="12"/>
        <rFont val="Calibri"/>
        <family val="2"/>
      </rPr>
      <t xml:space="preserve"> or is expected to achieve only some of its major outcomes/outputs.</t>
    </r>
  </si>
  <si>
    <r>
      <t xml:space="preserve">Project actions/activities planned for current reporting period  are </t>
    </r>
    <r>
      <rPr>
        <b/>
        <sz val="12"/>
        <rFont val="Calibri"/>
        <family val="2"/>
      </rPr>
      <t>not</t>
    </r>
    <r>
      <rPr>
        <sz val="12"/>
        <rFont val="Calibri"/>
        <family val="2"/>
      </rPr>
      <t xml:space="preserve"> progressing on track to achieve most of its major outcomes/outputs.</t>
    </r>
  </si>
  <si>
    <r>
      <t xml:space="preserve">Project actions/activities planned for current reporting period  are </t>
    </r>
    <r>
      <rPr>
        <b/>
        <sz val="12"/>
        <rFont val="Calibri"/>
        <family val="2"/>
      </rPr>
      <t>not</t>
    </r>
    <r>
      <rPr>
        <sz val="12"/>
        <rFont val="Calibri"/>
        <family val="2"/>
      </rPr>
      <t xml:space="preserve"> on track and shows that it is </t>
    </r>
    <r>
      <rPr>
        <b/>
        <sz val="12"/>
        <rFont val="Calibri"/>
        <family val="2"/>
      </rPr>
      <t>failing</t>
    </r>
    <r>
      <rPr>
        <sz val="12"/>
        <rFont val="Calibri"/>
        <family val="2"/>
      </rPr>
      <t xml:space="preserve"> to achieve, and is not expected to achieve, any of its outcomes/outputs.</t>
    </r>
  </si>
  <si>
    <t>Building Resilient Food Security Systems to Benefit the Southern Egypt Region .</t>
  </si>
  <si>
    <t>Southern Egypt Region” Project in Egypt</t>
  </si>
  <si>
    <t xml:space="preserve">The World Food Programme estimates that Southern Egypt, a region that is already economically stressed and whose food supplies are under constant threat of disruption, stands to lose a minimum of 30 percent of its food production by 2050 as a result of climate change impacts. These impacts include reduced crop and livestock productivity, increasing crop-water demand and reduced water use efficiency, and increases in pest and disease infestations.
In response, the Government has proposed a project that aims to 1) improve the adaptive capacity of the Southern zone of Egypt in the face of anticipated climate-induced reduction in food production through the introduction and use of water saving irrigation and other adaptation techniques; the establishment of agro-forestry greenhouses and plots with sub-surface irrigation, including nurseries for growing trees and new varieties; and the development of livestock and poultry hubs for selection and breeding of new heat resistant varieties. 2) build institutional capacity at the national, regional, and local levels to enable sustainability and replication throughout the zone and the country to understand climate trends and impacts; replicate adaptation interventions through the training of government technical staff; document and share lessons learned and best practices; share project results; mainstream new approaches in local and regional planning; and target universities through including these lessons in the curriculum. The two objectives are cornerstones of Egypt's National Adaptation Strategy.  </t>
  </si>
  <si>
    <t>United Nations World Food Programme</t>
  </si>
  <si>
    <t>MULTILATERAL IMPLEMENTING ENTITY</t>
  </si>
  <si>
    <t xml:space="preserve">Assuit, Sohag , Qena, Luxor, Asswan </t>
  </si>
  <si>
    <t>8: Water body based operational program</t>
  </si>
  <si>
    <t>29 June, 2012.</t>
  </si>
  <si>
    <t>23 July, 2012.</t>
  </si>
  <si>
    <t>March 31, 2013</t>
  </si>
  <si>
    <t>September, 2015</t>
  </si>
  <si>
    <t>June, 2018</t>
  </si>
  <si>
    <t xml:space="preserve">http://climatechange-eg.org/
</t>
  </si>
  <si>
    <t>Eng. Othman El Shaikh</t>
  </si>
  <si>
    <t>othmanelshiakh@gmail.com</t>
  </si>
  <si>
    <t xml:space="preserve">Dr. Ithar Khalil, WFP Egypt Country Office </t>
  </si>
  <si>
    <t>Output 2.3</t>
  </si>
  <si>
    <t>Output 2.4</t>
  </si>
  <si>
    <t>Output 1.1</t>
  </si>
  <si>
    <t>Output 1.2</t>
  </si>
  <si>
    <t>Output 1.3</t>
  </si>
  <si>
    <t>Output 1.4</t>
  </si>
  <si>
    <t>Output 1.5</t>
  </si>
  <si>
    <t>Output 2.1</t>
  </si>
  <si>
    <t>Output 2.2</t>
  </si>
  <si>
    <t>Output2.4</t>
  </si>
  <si>
    <t>Project Execution Costs</t>
  </si>
  <si>
    <t>Project
Management Fee</t>
  </si>
  <si>
    <t>Signature Date</t>
  </si>
  <si>
    <t>Veterinary equipment</t>
  </si>
  <si>
    <t xml:space="preserve">El Fatmya for Trade </t>
  </si>
  <si>
    <t>Scored the highest in
 technical &amp; financial evaluations</t>
  </si>
  <si>
    <t>Tony Medico</t>
  </si>
  <si>
    <t>Samrilio Co.</t>
  </si>
  <si>
    <t>Ingaz Co.</t>
  </si>
  <si>
    <t>Delta For Trade</t>
  </si>
  <si>
    <t>Bid for canal lining materials for Isna-Luxor  Gov.</t>
  </si>
  <si>
    <t>Samir for Construction</t>
  </si>
  <si>
    <t>Sobhi for Construction</t>
  </si>
  <si>
    <t xml:space="preserve">printed materiald   </t>
  </si>
  <si>
    <t xml:space="preserve">Shado Print </t>
  </si>
  <si>
    <t xml:space="preserve">Beeatshro for printing </t>
  </si>
  <si>
    <t>Next for Trade</t>
  </si>
  <si>
    <t>Unforeseen changes in poverty, hunger, nutrition, and other socio-economic variables due to external factors such as Triple F crisis, pandemics, climate change.</t>
  </si>
  <si>
    <t>Medium</t>
  </si>
  <si>
    <t>Potential conflict between farmers engaged in adaptation and applying new techniques and traditional farmers who are not.</t>
  </si>
  <si>
    <t xml:space="preserve">Low </t>
  </si>
  <si>
    <t xml:space="preserve"> This risk has not materialized in the reporting period.</t>
  </si>
  <si>
    <t xml:space="preserve">Lack of trust in the government honouring its commitments to offer the announced benefits to the beneficiaries. </t>
  </si>
  <si>
    <t xml:space="preserve">low </t>
  </si>
  <si>
    <t xml:space="preserve">Non-sustainability of the project due to institutional or financial factors </t>
  </si>
  <si>
    <t xml:space="preserve">Security risk: Egypt in general has witnessed an increase in crime compared to the past, which poses a risk to property </t>
  </si>
  <si>
    <t xml:space="preserve">Political Risk i.e. non-smooth transition from the interim to the elected Government, leading to changes which impact project implementation. 
- Finally, all political parties of all ideological backgrounds already indicated they would honour Egypt’s commitments towards international agreements, UNFCCC included  
</t>
  </si>
  <si>
    <t xml:space="preserve"> This risk has not materialised in the reporting period.</t>
  </si>
  <si>
    <t xml:space="preserve">Objective </t>
  </si>
  <si>
    <t xml:space="preserve">Proportion of Southern Egypt farming communities that are more climate resilient through adoption of water efficient irrigation, risk reduction measures in agriculture and livestock, diversified income sources, and access to early warning systems and adaptation guidance </t>
  </si>
  <si>
    <t>Over 90% of southern Egypt rural inhabitants are vulnerable to climate change and variability and demonstrate low level of knowledge of risk reduction measures</t>
  </si>
  <si>
    <t xml:space="preserve">Although it is coming to our attention that increasing numbers of farmers from neighbouring villages and districts are interested in replicating project interventions, an in-depth assessment is needed to quantify the percentage of people replicating throughout the Southern zone.   </t>
  </si>
  <si>
    <t xml:space="preserve">Over 50% of southern Egypt farming communities practice risk reduction measures </t>
  </si>
  <si>
    <t>Outcome 1</t>
  </si>
  <si>
    <t>Percentage of target population in Southern Egypt demonstrating knowledge of climate change and variability and means to reduce risk to their livelihoods</t>
  </si>
  <si>
    <t xml:space="preserve"> 30% of sample
interviewed as part of
the baseline
assessment knew
about climate change
with varied levels of
understanding</t>
  </si>
  <si>
    <t xml:space="preserve"> Over 90% of target
population understand
climate change
phenomenon, risks to
livelihoods, and
adaptation solutions</t>
  </si>
  <si>
    <t>Number of people adopting optimal efficiency in irrigation using low-cost technologies Such as; 
• Canal lining and other surface irrigation low-cost solutions
• Water user associations established and active in effective management of water resources and waterways</t>
  </si>
  <si>
    <t>More than 90% of
people reported doing
clearing of canals.
Less than 1% reported
adopting any other
measures to conserve
water.
No water associations
available</t>
  </si>
  <si>
    <t xml:space="preserve"> Over 20,000 direct and
28000 indirect people
adopting optimal
efficiency in irrigation
using low-cost
technologies
A minimum of 12 water
user associations
established and actively
operating</t>
  </si>
  <si>
    <t>Number of people adopting at least one climate risk reduction measure in agriculture and livestock</t>
  </si>
  <si>
    <t>1,800 people reported
adopting at least one
risk reduction
measure in agriculture
and livestock.</t>
  </si>
  <si>
    <t>38,000 direct and over
100,000 indirect people
adopting at least one
climate risk reduction
measures in agriculture
and livestock</t>
  </si>
  <si>
    <t>output 1.1</t>
  </si>
  <si>
    <t xml:space="preserve">
Number of people participating in awareness sessions and mobilized to participate in project activities
</t>
  </si>
  <si>
    <t>Baseline value are
those people who
participated in the
baseline survey
conducted as part of
project preparation,
which are over 1500
people</t>
  </si>
  <si>
    <t>Over 130,000 people over the project life</t>
  </si>
  <si>
    <t>output 1.2</t>
  </si>
  <si>
    <t>Number of people using the system</t>
  </si>
  <si>
    <t>Zero, because no such
system is in place at
the moment</t>
  </si>
  <si>
    <t>Over 100 direct participants in Cairo and participating governorates trained to use the system</t>
  </si>
  <si>
    <t>Number of people benefiting from the system with climate information, early warning and adaptation guidance</t>
  </si>
  <si>
    <t>Over 130,000 direct beneficiaries from the system and over one million indirect beneficiaries from the potential scale-up of system use.</t>
  </si>
  <si>
    <t>Number of acres benefiting from optimal irrigation efficiency using low-cost solutions.</t>
  </si>
  <si>
    <t>Less than 1% at the
baseline</t>
  </si>
  <si>
    <t>Over 4000 acres directly benefiting</t>
  </si>
  <si>
    <t>Proportion of target communities benefiting from adequate services of water users associations.</t>
  </si>
  <si>
    <t>Zero at the baseline
because no water
users associations
were established in
the target zone.</t>
  </si>
  <si>
    <t>All canals undergoing improved irrigation efficiency will also benefit from water user associations established and strengthened under the project.</t>
  </si>
  <si>
    <t>output 1.4</t>
  </si>
  <si>
    <t xml:space="preserve">
Number of people from among the target population benefiting from demonstration farms, extension services, and farm-to-farm visits to enhance their resilience and reduce climate risks.
</t>
  </si>
  <si>
    <t>None of the population
are currently
benefiting from any
interventions for this
purpose.</t>
  </si>
  <si>
    <t>Over 37,000 people benefit directly and over 100,000 indirectly benefiting from access to heat resistant strategic plants, as well as learn how to change sowing dates, and other soft techniques to reduce climate risks.</t>
  </si>
  <si>
    <t>Number of people engaged in income diversification strategies to reduce risks and vulnerability of food security to climate.</t>
  </si>
  <si>
    <t>Less than 5% of
people are engaged in
income diversification
strategies.</t>
  </si>
  <si>
    <t>The above figure includes about 10,000 beneficiaries are engaged in income diversification schemes (intercropping, high value crops, and/or organic farming</t>
  </si>
  <si>
    <t xml:space="preserve">No. of women trained on risk reduction in raising large ruminants, small ruminants and poultry; animal nutrition and alternative fodder. </t>
  </si>
  <si>
    <t>Zero women 
trained on climate risk
reduction to livestock</t>
  </si>
  <si>
    <t>Over 36,000 women will be trained on reduction techniques of climate risk to livestock</t>
  </si>
  <si>
    <t>Proportion of women accessing adequate vet services in their villages as it relates to climate related risks and diseases.</t>
  </si>
  <si>
    <t>About 98% of
respondents to the
baseline survey
indicated inadequacy
of vet services in their
villages.</t>
  </si>
  <si>
    <t>Over 90% of women engaged in raising livestock will have access to proper vet services equipped to reduce climate risk</t>
  </si>
  <si>
    <t>Number of women benefiting from small loans to acquire heat tolerant livestock varieties.</t>
  </si>
  <si>
    <t>No access to
specialized livestock
financing schemes is
currently available in
target communities.</t>
  </si>
  <si>
    <t>18,200 women will have access to specialized livestock revolving schemes during project life.</t>
  </si>
  <si>
    <t xml:space="preserve">Outcome 2
</t>
  </si>
  <si>
    <t>% increase in 
budget allocated to
adaptation in local,
regional and
national plans.</t>
  </si>
  <si>
    <t>Zero</t>
  </si>
  <si>
    <t>A positive trend sufficient to sustain and scale-up
interventions of this project</t>
  </si>
  <si>
    <t>Key institutions needed capacity development to deliver services for climate risk reduction in rural communities.</t>
  </si>
  <si>
    <t>There are no programs or staff
dedicated to adaptation services in key local governmental and non-governmental institutions.</t>
  </si>
  <si>
    <t>Government programs developed to deliver:
• Climate information hubs to scale up use of systems
developed under output 1.2
• Adaptation knowledge and services embedded in government extension services 
• Revolving funds extending beyond the project areas to benefit other communities in Southern Egypt aiming to spread water conservation technologies and heat tolerant varieties in agriculture and livestock</t>
  </si>
  <si>
    <t xml:space="preserve">
Number of people trained; % of trainees that are able to properly retain message from training. 
</t>
  </si>
  <si>
    <t>Training programmes for government on climate risk management to benefit rural
communities will still be developed. Number of people
trained is zero at the baseline.</t>
  </si>
  <si>
    <t xml:space="preserve">Software developed and launched nationally to link climate stations belonging to different government agencies together, and developing adaptation guidance for each climate scenario for use by online users nationwide. </t>
  </si>
  <si>
    <t>Number of advocacy meetings</t>
  </si>
  <si>
    <t>300 officials at local and central government, as well as parliament, aware of climate proofing agriculture and water management</t>
  </si>
  <si>
    <t xml:space="preserve">Number of awareness materials printed
</t>
  </si>
  <si>
    <t>No materials are produced on climate risk reduction in agriculture</t>
  </si>
  <si>
    <t xml:space="preserve">
• At least five different printed products
• At least 4 different press releases issued
</t>
  </si>
  <si>
    <t>output 2.2</t>
  </si>
  <si>
    <t>Number of online messages</t>
  </si>
  <si>
    <t>At least 10</t>
  </si>
  <si>
    <t>Number of TV spots and programmes aired.</t>
  </si>
  <si>
    <t xml:space="preserve">• At least 10 TV spots produced and aired
• At least 10 radio spots produced and aired
</t>
  </si>
  <si>
    <t>output 2.3</t>
  </si>
  <si>
    <t xml:space="preserve">Number of awareness and advocacy events held for new parliamentarians and policy makers. 
</t>
  </si>
  <si>
    <t>Number of students benefiting from lessons learned from project interventions</t>
  </si>
  <si>
    <t>300 yearly from the 3 key universities in Southern Egypt</t>
  </si>
  <si>
    <t xml:space="preserve">No material changes have been made to the project document since the start of implementation.                                                                                                          </t>
  </si>
  <si>
    <t>NA</t>
  </si>
  <si>
    <t xml:space="preserve">* There are several ways to implement climate adaptation interventions. Generally, approaches that empower partners, engage stakeholders or seek more profound impact take longer to implement than others. However, on the longer term such activities are more sustainable and are more effective in implementation of concrete adaptation interventions.  For example, building the capacity of local partners and then entrusting them with hosting and operating assets such as climate information centers is more sustainable than directly offering climate information to farmers through the project, as it would cease after its life time. 
*the use of domestic varieties, national experts and low-cost techniques is a good means for enhancing sustainability of adaptation interventions. It is supports upscaling and replication.  
*As climate impacts household’s livelihoods and food security in several ways, an integrated approach that deploys several interventions such as enhancing crop tolerance, increasing productivity, improving natural resources usage efficiency, diversification of income sources, etc is needed to effectively build resilience.
 </t>
  </si>
  <si>
    <t>The project's positive results achieved in building the communities resilience to climate impacts on their food security and livelihoods. In particular, the project's ability to safeguard production against weather spells, enhance efficiency of natural resources usage and diversify incomes are among the most successful aspects that have profoundly impacted the project communities.</t>
  </si>
  <si>
    <t>Several measures have been adopted to improve results. Examples of this include use of innovative techniques such as theatre performances to mobilize the communities. Likewise, the use of live performances rather than recorded replays for stronger results is another example. The different activities undertaken to build the capacity of the partner NGOs for example to enhance their management and communication skills has improved their abilities to engage with community members and effectively manage the different activities. The capacity building of the WUAs has improved their abilities to undertake the different water management activities. The change of the goats’ supplier has also improved the types and physical conditions of the goats received. Likewise, the extension of the goats’ loan cycle to be 12 instead of 6 months is also to improve the results from this lending mechanism.</t>
  </si>
  <si>
    <t xml:space="preserve">Several studies on climate effects on agriculture and associated economic impacts in Egypt have been consulted during the development of the project. Information and data from several studies, reports and publications on the socio-economic status of the Southern Egypt area has also been key in the design of the project. As mentioned in the project document, intensive consultations with the various stakeholders of the project has also generated a wealth of information that has effectively influenced the design of the different interventions and implementation mechanisms of the project.  During implementation, the project generates reports that are shared with the different stakeholders for dissemination of information. The Steering Committee convenes regularly to review project technical reports.  
The project also produces several knowledge products such as flyers, brochures, visibility printed materials as well as on-line materials that the different project stakeholders and local governments have access to. In addition, the project stakeholders had the opportunity to visit project activities in the field and compare studies with local scenarios. Feedback received from the various stakeholders engaged in the different activities/ committees informs the implementation.  
</t>
  </si>
  <si>
    <t xml:space="preserve">The project design and implementation has given ample learning opportunities, not only from the results, but also from the different processes. Its participatory approach engaged the different stakeholders in a way by which they learned about climate change, its impacts on agriculture, different adaptation techniques as well as how such techniques could be deployed to safeguard livelihoods against climate impacts. This on-the job training, along with the different course trainings, technical support, exchange visits, and other forms of  learning has enabled the different stakeholder groups to realize how they can effectively contribute to building resilience and has substantially enhanced their capacities to actually assume responsibilities in this regards, contributing to the different project outcomes. </t>
  </si>
  <si>
    <t xml:space="preserve">Government in-kind contributions were as follows:
- Space was provided in the directorates of different governorates for project sub-offices and the PMU.
- Government facilitated access to subsidized inputs
- Use of media including radio and TV to cover achievements of project activities.
- Important events related to the project were recorded by government provided cameraman as well as broadcast nationally.
- Programmes demonstrating project activities were broadcast for farmers through the national tv channel on agriculture.
</t>
  </si>
  <si>
    <t xml:space="preserve">hozayen2004@hotmail.com </t>
  </si>
  <si>
    <t>sherif_a2z@yahoo.com</t>
  </si>
  <si>
    <t>Mr.  Sherif abd el Rahim   Head of Central Department of Climate Change  
Egyptian Environmental Affairs Agency (EEAA)</t>
  </si>
  <si>
    <t xml:space="preserve"> An  estimated 80% of target population understand climate change phenomenon, risks to livelihoods, and adaptation solutions</t>
  </si>
  <si>
    <t xml:space="preserve">15 new wheat varieties were introduced for improved weather shock tolerance and reduced water consumption. Improved agricultural practices including raised bed cultivation, change of sowing dates and modified stem spacing continued. 2 models for Intercropping of fava-beans with sugar cane and wheat with sugar cane were effectively demonstrated. Very positive results were recorded- including 35% increases in productivity and 20-25% savings in water. Festive harvest days were organised, bringing together the different  stakeholders including villagers, NGOs, governmental staff and, covered by the local television and the Egyptian Satellite Agriculture channel, were very effective in case-showing the achieved results for up scaling and replication throughout the villages. All planned targets under this output were successfully achieved.  </t>
  </si>
  <si>
    <t>Audio-visual material:                                                                                                                                              - Aswan harvesting days broadcast on Tiba satellite TV channel   
- General Supervisor interview on  Misr Elzeraea (Egyptian Agricultural Satellite) channel 
- project manager  interview  on   Tiba satellite Channel   
-  Minister of Agriculture during field trip in Sohag and visit to canals lined by the project 
- T.V. interview with the Minister of Agriculture during the inauguration of the project PMU
- Programme on the training on sorghum production and project interventions-shown on Tiba channel  
- Project wheat production expert  interview- Tiba channel                                                                                  -3 Interviews with the project manager on South Valley local radio channel                                                              -1 interview with the project manager on the General Program national radio channel
- Project documentary (20 Minutes)                                                                                                                            
On-line material:                                                                                                                                                      - Project website                                                                                                                                                         -Project YouTube channel (https://www.youtube.com/channel/UCSwyykkhNwFgvZTL0mCFP4Q)
Facebook groups ( one for each governorate ) aimed to create a link between volunteers and  project experts:
Assuit group: https://www.facebook.com/groups/1391044347832895/
Souhag group: https://www.facebook.com/groups/1391044347832895/
Qena group: https://www.facebook.com/groups/1428651090707357/
Luxor group: https://www.facebook.com/groups/485776041523036/
Aswan group: https://www.facebook.com/groups/1403712143226253/                                                                -'Tackling Climate Change in Upper Egypt' Story on project published on WFP Egypt Country page and WFP Arabic website                                                                                                                                          -WFP MENA Tweeted about the story adding a link to the WFP Egypt Country page. Retweeted 53 times, received 29 favourites and 15,000 impressions. The story was discussed as a model for successful social media outreach during annual WFP regional communications workshop                                                                                       
Printed material:
• 2 flyers on interventions towards  decreasing the negative effect of extreme weather events in  newly reclaimed and old lands
project youtube chanel :  https://www.youtube.com/channel/UCSwyykkhNwFgvZTL0mCFP4Q  
-  2 brochures on climate adaptation in  wheat production                                                                                • Interview with Prof. Hani Elkateb (Scientific consultant of President Abdel Fattah El SiSi): Climate Change project is one of the most profitable projects in Upper Egypt (newspaper article in Ahram El Ektidadi newspaper)                                                                                                                                                                                                         -148 articles in national governmental newspapers and magazines (Ahram, Akhbar, Gomhoreia, El Mesaa, Roz al Yousef, Ahram Weekly, and El Ahram El Mesaaei), independent newspapers (El Watan, Watani, El Youm El Sabee, Masr El Youm, and El Fagr) and local newspapers (Sout Luxor, Sout Sohag and Sout Aswan)</t>
  </si>
  <si>
    <t>`</t>
  </si>
  <si>
    <t>Arnot Co.for Construction</t>
  </si>
  <si>
    <t>Bid for canal lining materials for Banban-Aswan  Gov.</t>
  </si>
  <si>
    <t>Yosef for Construction</t>
  </si>
  <si>
    <t>Fared for Construction</t>
  </si>
  <si>
    <t>Almothda for Construction</t>
  </si>
  <si>
    <t>Maka for Construction</t>
  </si>
  <si>
    <t>RTS Co.</t>
  </si>
  <si>
    <t>Alahly Co.</t>
  </si>
  <si>
    <t>Nas Tecnolgy Co.</t>
  </si>
  <si>
    <t>Toshiba Co.</t>
  </si>
  <si>
    <t>Z. Desin Co.</t>
  </si>
  <si>
    <t>Seven ProdacionCo.</t>
  </si>
  <si>
    <t>Elctronic Machines        (5 Photocoper)</t>
  </si>
  <si>
    <t>Elctronic Machines (50Computer&amp;50Printers)</t>
  </si>
  <si>
    <t>5 documentaries  for Project</t>
  </si>
  <si>
    <t xml:space="preserve">Many of the project intervensions are already being replicated both in the project villages as  well as in new villages. The project intervensions in wheat have already been adopted by the  National Wheat campaign for ntaional upscaling. </t>
  </si>
  <si>
    <t xml:space="preserve"> The Ministry is an essential partner in the project and a main beneficiary of its results. AS SUCH, AND WITNESSING THE POSITIVE RESULTS, IT WOULD BE IN ITS BEST INTEREST TO SUSTAIN THE ACTVITIES. 
 The project’s unprecedented reliance on the full participation of the target groups and their organizations at community level in all stages.
 The project’s coordinating committees, from the central level to the grassroots level, includes representatives from many ministries and governmental authorities, and the project succeeded in creating strong linkages with these.
The project’s alignment, not just with the national strategies and priorities, but also its alignment with and direct participation in the technical aspects of the Ministry of Agriculture’s action plans. This was represented in the project’s adoption of the varieties that the ministry targets spreading as part of its strategy. It was also seen in the adoption of raised bed farming, and the rehabilitation of Mesqas, both of which are part of the Ministry of Agriculture’s nationwide aims. Furthermore, the project makes a major contribution to the National Wheat Campaign through applying and spreading the general recommendations issued by the Crop Research Institute (affiliated to the Ministry of Agriculture), especially Upper Egypt. All these factors create a direct benefit for state organizations in supporting the project’s sustainability on an institutional level and merging its components within its structure.
 The inclusion of the project’s offices, whether the headquarters or the governorate offices, inside governmental directorates, and through official decisions. Further, in order to protect the project’s headquarters in light of the repeated changes in leadership, the existence of an institutional governmental party that takes responsibility for, and participates or takes complete ownership of all the project’s activities
 The project’s reliance in its technical aspects on permanent official research bodies, some of which are affiliated with regional universities, while other are affiliated to governmental research centers (most of them are affiliated with the agricultural research centers affiliated to the Ministry of Agriculture). Even the experts who cooperated with the project on an individual basis belong to the same authorities, which created organic ties and mutual concerns in the project with the related research institutes
 The project’s reliance in its agricultural components on domestic varieties, which were recommended by Egyptian research institutes, rather than imported crops. This increases the chances of sustaining execution through the existing mechanisms, whereby it would have been much more complicated and difficult had the project relied on imported seeds, especially as the seeds used are breeding (fundamental) seeds, which means they can be used for replanting for 4-5 years
 The existence of a simplified plan and explicit or implicit agreements for the handover after the completion of the project
 The office space of the Headquarters is additionally secured through an open-ended legal lease contract, so long as the project continues the formalization of relations with the partner authorities, and documenting in different ways through cooperation agreements that define current and future responsibilities
- The project capacity building of and reliance on local stakeholders, namely local NGOs for the management of the different activities/ outputs  
</t>
  </si>
  <si>
    <t xml:space="preserve">Project Execution Costs </t>
  </si>
  <si>
    <t xml:space="preserve">Explanatory notes on variance between planned and actual expenditures of outputs during the reporting period  </t>
  </si>
  <si>
    <t>AMOUNT spent US$</t>
  </si>
  <si>
    <t>Difference (positive amount indicates amount overspent)</t>
  </si>
  <si>
    <t>Reason for over or underspending</t>
  </si>
  <si>
    <t xml:space="preserve">%AMOUNT spent </t>
  </si>
  <si>
    <t xml:space="preserve">EGY/MIE/Food/2011/1
</t>
  </si>
  <si>
    <t>Payment to Date(USD)</t>
  </si>
  <si>
    <t>MOU</t>
  </si>
  <si>
    <t>Directorate of Agriculture in  Aswan</t>
  </si>
  <si>
    <t>May2016</t>
  </si>
  <si>
    <t>Animal Production Research Institute</t>
  </si>
  <si>
    <t xml:space="preserve">AOI </t>
  </si>
  <si>
    <t>N.A</t>
  </si>
  <si>
    <t>30.4.2019</t>
  </si>
  <si>
    <t xml:space="preserve"> Canal lining in the period between irrigation intervals in 1000 acres  
 introduce solar panels as a source of electricity for pumping for irrrigation  for 300 beneficiaries
soil laser leveling in 1000  acres to benefit 2000 beneficiaries  
enhancement of local NGOs capacity to establish WUAs to benefit 2000 beneficiaries   
Training on soft skills on water saving technologies fo 500  beneficiaries </t>
  </si>
  <si>
    <t xml:space="preserve">* Improvement transportation capacity to 100 local extension workers to scale up climate adaptation interventions and early warning messages at governorates levels.
 training the PMU staff on related technical topics (15  beneficiaries )
 Training of 200 governemental  focal points on utilization of the system developed under output 1.2 and means of disseminating information    
</t>
  </si>
  <si>
    <t xml:space="preserve">* 3 visibility materials (desk calendar and blocknote, desk organiser) were designed , printed and used for dissemination among partner agencies, and national local authorities, including local and national political representatives.
* project website was kept updated
* 5 Facebook groups were maintained with 7000  beneficiaries, the groups are successfully linking project experts, local youth and volunteers
*3 documentaries were produced on the project interventions for climate-resilience. The CDs are disseminated to concerned stakeholders including the governorates, NGOs and the Ministry of Agriculture. 
                                                                  </t>
  </si>
  <si>
    <t xml:space="preserve">
*3 Presentations were made to the Minister of Agriculture and senior government officials
*10 Site visits organized bringing 100 relevant officials to visit the project fields and see the achievements 
* A total of 28 meetings were convened for local steering, Project steering and technical committees 
* Annual workshop was organised, brining together 70 project actors from community, department, regional and national levels organized to discuss opportunities and constraints, and share experience and learning.
.
</t>
  </si>
  <si>
    <t>The project continued to make good progress towards achieving expected results during the fifth year of implementation. In particular, the project has made excellent progress in activities on the ground, such as water supply interventions, early warning solutions to extreme weather events, and in-kind micro-credit scheme. 
The PMU has developed effective structures to complete the necessary arrangements for implementation - after learning the lessons during the first four years of implementation - and the implementation on the ground is going well. The PMU and government counterparts have also been able to find cost-effective ways of implementing activities (including extensive community involvement), which means that the project achieves its objectives and results within the allocated budgets. This has allowed (and will continue) to raise the level of project intervention to neighboring villages.
No critical risks affecting project progress are identified.
In general, because of the project for excellent interventions on the ground, I will assess the project's performance as satisfactory to a high degree of Highly Satisfactory.</t>
  </si>
  <si>
    <t>Projected in PPR4(US$)</t>
  </si>
  <si>
    <t xml:space="preserve">1.2  Monitoring System
</t>
  </si>
  <si>
    <t xml:space="preserve">1.1 Community Mobilization
</t>
  </si>
  <si>
    <t xml:space="preserve">1.3  Water Saving Techniques
</t>
  </si>
  <si>
    <t xml:space="preserve">1.4 Resilience in Agriculture Production
</t>
  </si>
  <si>
    <t xml:space="preserve">1.5 Resilience in Livestock Production
</t>
  </si>
  <si>
    <t>2.1  
Training of Government Officials</t>
  </si>
  <si>
    <t xml:space="preserve">2.2 Lessons Learned
</t>
  </si>
  <si>
    <t xml:space="preserve">2.3 Results Sharing
</t>
  </si>
  <si>
    <t xml:space="preserve">2.4Academic Integration
</t>
  </si>
  <si>
    <r>
      <t>Estimated cumulative total disbursement as of</t>
    </r>
    <r>
      <rPr>
        <b/>
        <sz val="11"/>
        <color indexed="10"/>
        <rFont val="Times New Roman"/>
        <family val="1"/>
      </rPr>
      <t xml:space="preserve"> [31/3/2018]</t>
    </r>
  </si>
  <si>
    <t>TOTAL ACTIVITY</t>
  </si>
  <si>
    <t>01/04/17 - 31/03/18</t>
  </si>
  <si>
    <t xml:space="preserve">
 Due to late project start-up, and although the current reporting period is referred to as YEAR 5, it technically and financially refers to the targets of YEAR4 in the project document. For synchronization, the annual work plan and forecast expenditures of the reporting year were developed in relation to the actual start date of the project.  
</t>
  </si>
  <si>
    <t xml:space="preserve"> As is normally the practice for any WFP projects, gender equality is encouraged at all levels, such as membership of steering and project support commitees, project staff, loans beneficiaries and other activities. 
-The Agro-processing activities included the construction of two units for sub-bed drying of tomatoes and pomegranate peeling. Managed by the local NGOs, women were the primary target of the labor force of these units. Like the animal loans, these units introduced the concept of adding value to crops to significantly increase their selling price and have created a new livelihood for women in the villages.   
- The project also had positive effects on women empowerment that went beyond what was foresen in the project design. Whilst the loans scheme aimed to diversify income sources through animal keeping projects for women (taking into consideration the cultural norms), it was noted that the new income from these loans continued to allow  the women to take up new occupations by setting up SMEs and trading clothes and handicrafts. This created a micro economy within the project areas that is run by women.</t>
  </si>
  <si>
    <t>* Mobility of extension workers was supported by motorcycles during the reporting period. This significanlty impacted their outreach and ability to disseminate good practices from the project to much wider circles of farmers beyond the project villages and throughout the different districts of the project governorates. 
*The deployment of volunteers to mobilize communities and raise awareness is very effective in the catalysing the spread to new neighbouring villages</t>
  </si>
  <si>
    <t xml:space="preserve">
Mobilization and training of 500  volunteers in the neighboring villages to raise awareness about climate change impacts and different adaptation techniques  
Dissemination of project interventions through   theater in the project and neighboring villages to some 15000   beneficiaries 
+F8:H13</t>
  </si>
  <si>
    <t xml:space="preserve">
 spread early warning messages by localized short messages SMS  to 20000  beneficiaries 
maintain ,operate and spread early warning system to reach 50,000 beneficiaries
</t>
  </si>
  <si>
    <t>canal lining in the period between irrigation intervals was completed in 1000 acres, with a total lenght of 10000  meters.
The installation of six solar water irrigation pumps was completed and 500 farmers were trained on their management, operation and maintenance skills. 
soil laser leveling completed in 2963  acres, benefiting a total of 5690 beneficiary 
capacity of 40 local NGOs enhanced and 45 new WUAs established, benefiting 2320 beneficiaries
450 beneficiaries were trained on soft skills on water saving technologies. Training were done in collaboration with irrigation directorates.</t>
  </si>
  <si>
    <t xml:space="preserve"> extension fields and on-farm training for introduction of heat tolerant 
varieties of common crops  &amp;  dissemination of changing of sowing dates and intercropping practices in 2500  Acre 
extension fields for introduction improved agricultural techniques for cash  crops cultivation in 250 acres .
Enhancing  the value of cash crops by  introducting simple post-harvest equipment by on farm training to 2500  beneficiaries
Farm-to-farm visits  for 400  beneficiaries
</t>
  </si>
  <si>
    <t xml:space="preserve">*to improve the extension sector capacity to scale-up climate adaptation interventions,100 extension workers received 100 motorcycles from the project.
 training the PMU staff on related  at Cairo university on  training skills (15  beneficiaries )
195 governmental  focal points were trained on the utilization of the system developed under output 1.2 and the use of the andriod system to disseminate information among farmers. 
</t>
  </si>
  <si>
    <t xml:space="preserve"> produce 3 short documentation films each focus on one of the project interventions under component 1
spread the  local practitioners network through facebook groups
undertake inception workshop with partners  to introduce the new versions of the early warning system   
 *5 flyers each focusing on one of the project interventions under component 1
</t>
  </si>
  <si>
    <t xml:space="preserve">Presentations to Ministers and senior government officials
Organise 15 visits by 100 relevant officials to project sites 
Organize events for project beneficiaries to present their experiences
 to 300 new potential beneficiaries
Conduct an annual workshop to assemble project actors from community, department, regional and national  level to discuss opportunities and constraints, and share experience and learning.  
</t>
  </si>
  <si>
    <t xml:space="preserve"> Organization20 trainings  and  field  visits for 500 students 
</t>
  </si>
  <si>
    <r>
      <t xml:space="preserve">
</t>
    </r>
    <r>
      <rPr>
        <sz val="12"/>
        <rFont val="Arial"/>
        <family val="2"/>
      </rPr>
      <t xml:space="preserve">*20 trainings organized-516 students from three universities participated in trainings and field visits to the project sites to get exposed to project interventions in climate adaptation .
</t>
    </r>
  </si>
  <si>
    <t xml:space="preserve">The project continued to effectively engage volunteers and raise awareness of local stakeholders on climate change and its impacts on their livelihoods. The deploy of large numbers of volunteers (765) has successfully widened outreach and catalysed progressive expansion to new villages.  The use of attractive community mobilzation techniques, namely on-farm theater continued where 120 performances were staged. reaching 195,000 beneficiaries (130% of planned figures). </t>
  </si>
  <si>
    <t xml:space="preserve">Introduction of canal lining, soil laser leveling and other soft irrigation management techniques continued successfully and actvities were achieved as planned. The installation of solar panels -carried over from last year's plan- was successfully completed during this reporting period.  </t>
  </si>
  <si>
    <t xml:space="preserve">Capacities of 195 extension workers (97% of planned figures) on early warning and loss reduction messaging were enhanced.  In addition, outreach of extension officers was substaniatly supported through motorcycles for enhanced  mobility. </t>
  </si>
  <si>
    <t xml:space="preserve">The project has been made visible at several levels through presentations to the minister of Agriculture and other senior officials. Site visits have also been effectively undertaken. However, it was not possible to organise events for project beneficiaries to share their experineces with others due for upscaling due to shortage of time during this reporting period.  The annual workshop of the project implemented, successfully bring the different stakeholders together for experience sharing and team building.     </t>
  </si>
  <si>
    <t>s</t>
  </si>
  <si>
    <t xml:space="preserve"> Organization of 20 trainings  and field  visits for 500 students 
</t>
  </si>
  <si>
    <r>
      <t xml:space="preserve">The project successfully engaged 516 students </t>
    </r>
    <r>
      <rPr>
        <sz val="12"/>
        <rFont val="Arial"/>
        <family val="2"/>
      </rPr>
      <t>during the repoting period. The project continued to  collaborate with 3 Universities and 5 secondary schools</t>
    </r>
  </si>
  <si>
    <t xml:space="preserve">During the reporting period, the project continued to perfom in a highly satisfactory manner. It continued to effectively mobilize beneficiaries and extended its outreach to 20 new villgaes. It continued to effectively alert farmers on upcoming extreme weather events and offer recommendations on how to reduce losses. As a result, wheat farmers were able to effectively face heat waves - recording sustancially lower losses than others. Physical and soft water savings technicques continued to reach new beneficiaries, effectively supporting them to realise 35% reductions in water consumption. Installation and operationization of all planned 6 solar pumps was succesfully completed. Overall, a comparison of actual verses planned progress of all the outputs, concludes that the project has progressed very well during this reporting period. </t>
  </si>
  <si>
    <t xml:space="preserve">Projected amount was calculated based on high estimates of prices for canal lining materials, to accommodate for unexpected sharp rises- due to inflation- throughout the year.   </t>
  </si>
  <si>
    <t xml:space="preserve">Projected amount was calculated based on high estimates of prices of animals to accommodate for unexpected sharp rises- due to inflation- throughout the year.   </t>
  </si>
  <si>
    <t xml:space="preserve">Train 15000 beneficiaries on  specifics of animal raising/keeping utrition  
assistance in provision of improved vet services in five units to benefit 10000 beneficiaries
introduce  ducks for inkind loans in collaboration with partners NGOs to 2300  beneficiaries
 Recycling of goat loans to 600 new beneficiaries
</t>
  </si>
  <si>
    <t xml:space="preserve">Knowledge and visibility products have been developed and effectively used (3 documentaries and 5 flyers).  The Facebook groups have effectively increased the project visibility and outreach, however, the u-tube channel of the project was not updated during the reporting period.  Although a new version of the early warning system was developed to add tomotao to its list of crops, the undertaking of an inception workshop to introduce it was not deamed a priority as partners were found well capacitatied to operate it.   </t>
  </si>
  <si>
    <t>Financial information</t>
  </si>
  <si>
    <t xml:space="preserve">
765 volunteers were mobiliezed and trained in 20 new neighboring villages to raise awareness about climate change, its impacts on agriculture, and education of communities on potential preparedness techniques in agriculture and livestock. 
120 on- farm theater performances were made, disseminating  project interventions  to  19500  beneficiaries in  49  villages
               </t>
  </si>
  <si>
    <t xml:space="preserve">
* 45000 usages of the online early warning system were recorded  and 7000 farmers got messages from the early warning system through the extension workers and  local radio stations established by the project and hosted in the local NGOs.   
* Negotiations are under way with SMS providers to ensure that the early climate warning services continue to be scaled up after project funding ends, through financial allocations to CSR.
</t>
  </si>
  <si>
    <t xml:space="preserve"> " extension fields implemented- intoduced 10 varities of  wheat, maize, sorghum and water-saving sugar cane varieties and disseminated changing of sowing dates and intercropping practices- in 2756 acre.
extension fields were implemented to introduce pomegranate, basilicum, and  tomato cultivation techniques in of 285  acres.
 Value of tomato and pomegranate enhanced through the establishment of 5 simple post-harvest units for tomato sundrying and and pomegranate deseeding, beefiting 2500   beneficiaries.
325 beneficiaries were engaged in 50 farm-to-farm visits to demonstration field is research stations of the Agriculture Research Center that exposed them to new intervensions 
 100  harvest days were undertaken to demonstrate the project interventions and its positive impacts.
</t>
  </si>
  <si>
    <t xml:space="preserve"> 15,500 were trained on  specifics of raising/keeping of duck 
Equipment provided to five vet units that benefited 9563 benficairies during the reporting period 
Ducks  and honey bees were introduced as inkind loans for 2300 beneficiaries. Goat loans were recycled to 600 new beneficiaries. </t>
  </si>
  <si>
    <t xml:space="preserve">Use of the early warning system continued successfully, were 45,000 usages of the on-line version were recorded. In addition, 7000 farmers got messages of the system through extension officers and local stations established  in the climate information centers established by the project in the partner NGOs.  A minimun of 104,000 farmers are estimated to have benefited indirectly through the verbal spreading of the warning alerts within the villages (word of mouth). The system supported  farmers reduce their wheat losses due to 2 consecutive heat waves to an average of 6%, compared to a 35% loss rate reported by other farmers.   Dissemination of alert messages through SMS was delayed as dicsussions on sustainable mechanisms for funding of service after the project lifetime is taking longer than anticipated.  </t>
  </si>
  <si>
    <t xml:space="preserve">Operationalization of the animal loans schemes continued successfully  in the 5 governorates, recaching 2300 new beneficiaries during this reporting period. The project- supported vet units are successfully serving the beneficiaries of the animal loans as well as other animal keepers from the project villgaes as well as neighbouring villages. Partner NGOs continue to successfully manage the loans and the on-farm breading programme for the goats under the revolving fund scheme. Duck loans  contined, with a very high demand rate. 
</t>
  </si>
  <si>
    <t xml:space="preserve">* Improvement of transportation capacity of  extension workers through 100 motocycles to scale up climate adaptation interventions and early warning messages at governorates levels.
 training the PMU staff on related technical topics (15  beneficiaries )
 Training of 200 governemental  focal points on utilization of the system developed under output 1.2 and means of disseminating information    
</t>
  </si>
  <si>
    <t xml:space="preserve">Building climate resilience is a multidimensional issue in which several stakeholders have different, yet complementary roles to play. To effectively achieve its objectives, such measures thus involve cooperation among numerous stakeholders, at the central, regional and local levels.  Innately, each of these stakeholder groups had its own needs, priorities, governance and/or governing regulations as well as way of doing things.   Thus measures and tools are needed to integrate inputs, create synergies and facilitate cooperation among these diversified players, towards the successful and sustained realization of the project objectives. Many lessons can be drawn from the consultative approach used by the project to enhance stakeholder engagement and building ownership and how this has affected efficiency, effectiveness and potentials for sustainability after its lifetime. In particular: 
*Intensive consultations with the different stakeholders at the early phases of the project cycle was a good means for their engagement.  Likewise, their involvement in different committees had benefits on several fronts. Firstly, and as each stakeholder group provided input from its own perspective, these consultations provided a good platform for integrating and complementing these multi-dimensional inputs in a way that enriched the design.  
Secondly, it created a sense of involvement that gradually evolved into ownership of the different activities, and triggered their support in the different phases of the project. It has also initiated a team-spirit that smoothened effective collaboration towards one goal. 
*Deployment of local volunteers has been effective in many aspects. Being from the same villages, they substantially facilitated the project outreach and community mobilization activities. The deployment of female volunteers has been very effective as it supported activities that would have otherwise been difficult e.g. the household visits, and thereafter women’s participation in project activities. Entrusting volunteers with management of outputs such as the climate information centers after the project lifetime will also effectively enhance sustainability of such outputs. 
*The involvement of stakeholders at the different local, sub-national and national levels has supported the project in several ways. The support of the local committees enhanced the daily management of the activities. Higher-level committees, on the other hand, gave longer-term support and guidance. Engaging senior-level officials, they were effective tools in addressing major challenges faced by the project.   They were also effective in the duplication and upscaling of project activities on a wider geographical coverage. 
*Brining representatives from all the project villages together with senior governmental officials as well the technical experts of the interventions they are implementing annually was very effective.  It created a heterogeneous network of practitioners that shares experiences across the governorates, discusses challenges and highlights success stories, provides technical and managerial support as needed and shapes the project interventions in the upcoming year. Equally important, it creates sustainable working relationships that would help these key players maintain and even further develop the activities in the future.  
</t>
  </si>
  <si>
    <t>Yes, as indicated in the project annual reports issued so far, several governmental focal points and officials, volunteers, community members and farmers have been trained on several aspects such as communication skills, climate-smart agriculture, strategic planning, computer skills, and animal keeping among others. NGO members have been capacitated in the domains of financial and project management as well as loans management. Through its engagement with academia, the project has supported the learning of university and secondary agriculture of climate adaptation techniques in agriculture.</t>
  </si>
  <si>
    <t xml:space="preserve">* 300 officials at local and central government, as well as parliament, aware of climate proofing agriculture and water management.
* The Egyptian Parliament stressed the importance of disseminating climate adaptation interventions  and commended the  project interventions.
</t>
  </si>
  <si>
    <t xml:space="preserve">As was the case in previous years, the project continued to build local trust and ownership through the involvement of communities in the identification of priorities, activity planning and implementation.  Wide sharing of the Government's honouring of its commitments in the project implementation  in festive harvest days that acknowledged the government's role and the resulting positive achievements also continued. The project continued to bring concerned government officials together with community members, media, and civil society, which continued to ffectively promoted the trust in the Government's active role in supporting the project and realising its announced objectives.  </t>
  </si>
  <si>
    <t xml:space="preserve">No crimes of this nature have been recorded during the reporting period. As per normal practice, animal heads supplied during the reporting period for loans were insured. </t>
  </si>
  <si>
    <t xml:space="preserve">The substantially positive results achieved continued to demonstrate the economic feasibility of the project interventions. As a result, the numbers of farmers replicating and up scaling in their lands, mostly at their own expenses continued to increase during this reporting period. The Ministry of Agriculture continued to adopt the wheat cultivation interventions in its programmes and during the reporting period. Further, project interventions were adopted in the Ministry's sugar cane and sorghum national campaings. As in previous years, the project prioritised building capacities of the new partner NGOs that joined the project during this reporting period to anchor the project at the local level. It also continued to oversee and support the NGOs with whom partnerships were established during the previous reporting period. Enhancing capacities of the new loans beneficiaries through specialized trainings to help them sustainably manage their projects continued. Engagement of extension officers in trainings and demonstration fields continued to be a priority.   </t>
  </si>
  <si>
    <t xml:space="preserve">
• 74 water user associations have been established.              
   •   19000 direct beneficiaries started adopting improved efficiency in irrigation using low cost technologies where canal lining activities have been finished  in14 in addition to 35 neighboring villages of the project villages. Canals to be lined were selected  in partnership with local communities and the engineering designs and cost estimates have been prepared by local experts .
 </t>
  </si>
  <si>
    <t xml:space="preserve">35,000 direct farmers and extension workers are adopting some climate risk reduction measures in agriculture and livestock . In addition of 70,000 indirect beneficiaries.
</t>
  </si>
  <si>
    <t>4,962 acres directly benefited from 60 water users associations established and water saving  activates</t>
  </si>
  <si>
    <t xml:space="preserve">To date   all canals undergoing efficiency improvement benefited from water users associations   under the umbrella  of local NGOs . </t>
  </si>
  <si>
    <t>To date, 35,598 people benefited directly from the project activities that provided access to heat resistant strategic plants  (wheat and sorghum , sugar cane and maize), as well as how to change sowing dates, and other soft techniques to reduce climate risks. In addition, some 89,500 people benefited indirectly through seeing the achieved results and adopting the introduced practices in their own fields.</t>
  </si>
  <si>
    <t xml:space="preserve">7,000farmers were engaged in intercropping activities and high value crops </t>
  </si>
  <si>
    <t>25,500 beneficiaries from the training on reduction techniques of climate risk to livestock</t>
  </si>
  <si>
    <t>90 % borrowers engaged in raising livestock will have access to proper vet services equipped to reduce climate risk</t>
  </si>
  <si>
    <t>17,500 women benefiting from small loans to acquire heat tolerant livestock varieties</t>
  </si>
  <si>
    <t>Senior governmental officials indicated that the interventions introduced by the project will be added to the National Campaign to increase the productivity of wheat as of next year.  
*requests from local authorities and MALR seniors to scale up the project interventions in different  directs .
* Most of the project interventions are included in the national climate adaptation plan.</t>
  </si>
  <si>
    <t>45 Climate information centres have been established in partner NGOs to deliver services for climate risk reduction. In addition 45 similar centres have been established in the disrict-level offices of the agricultural directorates of the 5 project governorates. The NGO centres have 300 dedicated volunteers while there are 2 staff members in each government center. In addition a MOU has been signed between BMU  and extension sector in the ministry of agriculture aimed to  host the early warning units in the MALR organogram .</t>
  </si>
  <si>
    <t xml:space="preserve">*to improve the extension sector capacity to scale-up climate adaptation interventions,100 extension workers received 100 motorcycles from the project under MOU between the project and extension sector. 
* 250 governmental focal points have been trained on managment of agro- meteorological data, comunication skills, utilization of the system developed under output 1.2 and means of desemination information.                             
 210  governmental  focal points were trained on the utilization of the system developed under output 1.2 and the use of the andriod system to disseminate information among farmers. </t>
  </si>
  <si>
    <t>*seven brochures, 121press releases issued, 6 visibility materials (desk calendar and blocknote, desk organiser) were designed, printed and disseminated and more than (50) articles were written about the project.          
*7  documentary film produced on project interventions and disseminated to concerned stakeholders.</t>
  </si>
  <si>
    <t>5 Facebook groups, one for each governorate, were maintained with an average number of 7000 participants in each. In addition, aYoutube channel with 1000 views is effectively used. As well as the project website was kept updated.
* In addition to 35000 visits to the project website</t>
  </si>
  <si>
    <t xml:space="preserve">*35  Tv spots was produced and aired.                                  * 25  radio interviews were conducted with project stakeholders about the different intervensions and success in their villages </t>
  </si>
  <si>
    <t>*80 advocacy events have been held for policy makers (presentations, site visits, events).                                       * Annual workshop to discuss opportunities and constraints has been held for all active actors with the participation 70 participants. In addition, preparations to the annual workshop to be held in May.
* Project mid-term evaluation was conducted in 2015.
*10  Presentations were made to the Minister of Agriculture and senior government officials
*60 Site visits organized bringing 301 relevant officials to visit the project fields and see the achievements 
*27 events were organized for beneficiaries to present their experiences to other potential beneficiaries, with 570 average number of  beneficiaries in each
* A total of 28 meetings were convened for local steering, Project steering and technical committees 
* Annual workshop was organised, brining together 70 project actors from community, department, regional and national levels organized to discuss opportunities and constraints, and share experience and learning.
.</t>
  </si>
  <si>
    <t xml:space="preserve">                                 
 *2145 university students from three universities participated in project interventions in climate adaptation and have been trained on compute skills.</t>
  </si>
  <si>
    <r>
      <t xml:space="preserve">Dr. Ali Hozyen - </t>
    </r>
    <r>
      <rPr>
        <sz val="11"/>
        <rFont val="Times New Roman"/>
        <family val="1"/>
      </rPr>
      <t xml:space="preserve">Supervisor General </t>
    </r>
    <r>
      <rPr>
        <sz val="11"/>
        <color rgb="FFFF0000"/>
        <rFont val="Times New Roman"/>
        <family val="1"/>
      </rPr>
      <t xml:space="preserve"> - </t>
    </r>
    <r>
      <rPr>
        <sz val="11"/>
        <color indexed="8"/>
        <rFont val="Times New Roman"/>
        <family val="1"/>
      </rPr>
      <t>Executive Agency for Comprehensive Development Projects
 (EACDP)- Ministry of Agriculture</t>
    </r>
  </si>
  <si>
    <t xml:space="preserve">Food prices have been closely monitored to identify significant changes in prices and inform activities accordingly. 10 new varieties of wheat, maize, sorghum and sugar cane and improved agricultural practices were introduced, contributing to the strengthening of community resilience to extreme weather events and increasing temperatures. The use of early warning system to relay information on upcoming extreme weather events to farmers continued, significanlty reducing losses in such events.  </t>
  </si>
  <si>
    <t xml:space="preserve"> 74,000 have direct access to the  software. It is estimated that 115,000 indirect beneficiaries are reached. In addition, the software now generates early warning messages for wheat maize sorghum and sugar cane .</t>
  </si>
  <si>
    <r>
      <t>Replication and upscaling of many of the project interventions is already done by farmers in the project villages. Local units and NGOs from other villages have also approached the project to expand its activities to their villages.  N</t>
    </r>
    <r>
      <rPr>
        <sz val="11"/>
        <rFont val="Times New Roman"/>
        <family val="1"/>
      </rPr>
      <t>ew interventions are adopted by different governmental authorities such as extension campaign for sorghum, wheat vegetables, and sugarcane.</t>
    </r>
  </si>
  <si>
    <t xml:space="preserve">119,500 people  participated  in awareness sessions and mobilized to participate in project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</si>
</sst>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_-* #,##0.00\-;_-* &quot;-&quot;??_-;_-@_-"/>
    <numFmt numFmtId="165" formatCode="dd\-mmm\-yyyy"/>
    <numFmt numFmtId="166" formatCode="#,##0.0"/>
  </numFmts>
  <fonts count="7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b/>
      <u/>
      <sz val="11"/>
      <color indexed="8"/>
      <name val="Arial"/>
      <family val="2"/>
    </font>
    <font>
      <i/>
      <sz val="11"/>
      <color indexed="8"/>
      <name val="Arial"/>
      <family val="2"/>
    </font>
    <font>
      <i/>
      <sz val="9"/>
      <color indexed="8"/>
      <name val="Arial"/>
      <family val="2"/>
    </font>
    <font>
      <b/>
      <sz val="12"/>
      <name val="Calibri"/>
      <family val="2"/>
    </font>
    <font>
      <sz val="12"/>
      <name val="Calibri"/>
      <family val="2"/>
    </font>
    <font>
      <sz val="9"/>
      <name val="Times New Roman"/>
      <family val="1"/>
    </font>
    <font>
      <sz val="8"/>
      <name val="Times New Roman"/>
      <family val="1"/>
    </font>
    <font>
      <i/>
      <sz val="8"/>
      <name val="Times New Roman"/>
      <family val="1"/>
    </font>
    <font>
      <b/>
      <sz val="8"/>
      <name val="Times New Roman"/>
      <family val="1"/>
    </font>
    <font>
      <sz val="12"/>
      <name val="Times New Roman"/>
      <family val="1"/>
    </font>
    <font>
      <sz val="12"/>
      <name val="Arial"/>
      <family val="2"/>
    </font>
    <font>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i/>
      <sz val="12"/>
      <name val="Calibri"/>
      <family val="2"/>
      <scheme val="minor"/>
    </font>
    <font>
      <sz val="12"/>
      <name val="Calibri"/>
      <family val="2"/>
      <scheme val="minor"/>
    </font>
    <font>
      <sz val="8"/>
      <name val="Calibri"/>
      <family val="2"/>
      <scheme val="minor"/>
    </font>
    <font>
      <b/>
      <sz val="8"/>
      <name val="Calibri"/>
      <family val="2"/>
      <scheme val="minor"/>
    </font>
    <font>
      <sz val="11"/>
      <color rgb="FFFF0000"/>
      <name val="Times New Roman"/>
      <family val="1"/>
    </font>
    <font>
      <sz val="11"/>
      <name val="Calibri"/>
      <family val="2"/>
      <scheme val="minor"/>
    </font>
    <font>
      <b/>
      <sz val="12"/>
      <name val="Calibri"/>
      <family val="2"/>
      <scheme val="minor"/>
    </font>
    <font>
      <u/>
      <sz val="12"/>
      <name val="Calibri"/>
      <family val="2"/>
      <scheme val="minor"/>
    </font>
    <font>
      <b/>
      <sz val="11"/>
      <color rgb="FFFF0000"/>
      <name val="Calibri"/>
      <family val="2"/>
      <scheme val="minor"/>
    </font>
    <font>
      <b/>
      <sz val="11"/>
      <color rgb="FFFF0000"/>
      <name val="Times New Roman"/>
      <family val="1"/>
    </font>
    <font>
      <sz val="11"/>
      <color rgb="FF00B050"/>
      <name val="Calibri"/>
      <family val="2"/>
      <scheme val="minor"/>
    </font>
    <font>
      <sz val="10"/>
      <color theme="1"/>
      <name val="Calibri"/>
      <family val="2"/>
      <scheme val="minor"/>
    </font>
    <font>
      <sz val="12"/>
      <color theme="1"/>
      <name val="Calibri"/>
      <family val="2"/>
      <scheme val="minor"/>
    </font>
    <font>
      <sz val="11"/>
      <color theme="0"/>
      <name val="Calibri"/>
      <family val="2"/>
      <scheme val="minor"/>
    </font>
    <font>
      <b/>
      <sz val="11"/>
      <color rgb="FFFFFFFF"/>
      <name val="Times New Roman"/>
      <family val="1"/>
    </font>
    <font>
      <b/>
      <i/>
      <sz val="12"/>
      <name val="Calibri"/>
      <family val="2"/>
      <scheme val="minor"/>
    </font>
    <font>
      <sz val="18"/>
      <color theme="1"/>
      <name val="Calibri"/>
      <family val="2"/>
      <scheme val="minor"/>
    </font>
    <font>
      <b/>
      <sz val="16"/>
      <color theme="1"/>
      <name val="Calibri"/>
      <family val="2"/>
      <scheme val="minor"/>
    </font>
    <font>
      <sz val="8"/>
      <name val="Arial"/>
      <family val="2"/>
    </font>
    <font>
      <b/>
      <sz val="11"/>
      <name val="Calibri"/>
      <family val="2"/>
      <scheme val="minor"/>
    </font>
    <font>
      <sz val="9"/>
      <name val="Calibri"/>
      <family val="2"/>
      <scheme val="minor"/>
    </font>
    <font>
      <sz val="11"/>
      <name val="Calibri"/>
      <family val="2"/>
    </font>
    <font>
      <b/>
      <sz val="11"/>
      <name val="Calibri"/>
      <family val="2"/>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39997558519241921"/>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0" fontId="33" fillId="2" borderId="0" applyNumberFormat="0" applyBorder="0" applyAlignment="0" applyProtection="0"/>
    <xf numFmtId="164" fontId="32" fillId="0" borderId="0" applyFont="0" applyFill="0" applyBorder="0" applyAlignment="0" applyProtection="0"/>
    <xf numFmtId="0" fontId="32" fillId="0" borderId="0" applyFont="0" applyFill="0" applyBorder="0" applyAlignment="0" applyProtection="0"/>
    <xf numFmtId="0" fontId="34" fillId="3" borderId="0" applyNumberFormat="0" applyBorder="0" applyAlignment="0" applyProtection="0"/>
    <xf numFmtId="0" fontId="35" fillId="0" borderId="0" applyNumberFormat="0" applyFill="0" applyBorder="0" applyAlignment="0" applyProtection="0">
      <alignment vertical="top"/>
      <protection locked="0"/>
    </xf>
    <xf numFmtId="0" fontId="36" fillId="4" borderId="0" applyNumberFormat="0" applyBorder="0" applyAlignment="0" applyProtection="0"/>
    <xf numFmtId="9" fontId="32" fillId="0" borderId="0" applyFont="0" applyFill="0" applyBorder="0" applyAlignment="0" applyProtection="0"/>
  </cellStyleXfs>
  <cellXfs count="739">
    <xf numFmtId="0" fontId="0" fillId="0" borderId="0" xfId="0"/>
    <xf numFmtId="0" fontId="37" fillId="0" borderId="0" xfId="0" applyFont="1" applyFill="1" applyProtection="1"/>
    <xf numFmtId="0" fontId="37"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3" xfId="0" applyFont="1" applyFill="1" applyBorder="1" applyAlignment="1" applyProtection="1">
      <alignment horizontal="center"/>
    </xf>
    <xf numFmtId="0" fontId="1" fillId="5" borderId="1" xfId="0" applyFont="1" applyFill="1" applyBorder="1" applyAlignment="1" applyProtection="1">
      <alignment vertical="top" wrapText="1"/>
      <protection locked="0"/>
    </xf>
    <xf numFmtId="0" fontId="1" fillId="5" borderId="2"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37" fillId="0" borderId="0" xfId="0" applyFont="1" applyAlignment="1">
      <alignment horizontal="left" vertical="center"/>
    </xf>
    <xf numFmtId="0" fontId="37" fillId="0" borderId="0" xfId="0" applyFont="1"/>
    <xf numFmtId="0" fontId="37" fillId="0" borderId="0" xfId="0" applyFont="1" applyFill="1"/>
    <xf numFmtId="0" fontId="2" fillId="0" borderId="0" xfId="0" applyFont="1" applyFill="1" applyBorder="1" applyAlignment="1" applyProtection="1">
      <alignment vertical="top" wrapText="1"/>
    </xf>
    <xf numFmtId="0" fontId="37"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37" fillId="0" borderId="0" xfId="0" applyFont="1" applyAlignment="1"/>
    <xf numFmtId="0" fontId="12" fillId="5" borderId="1" xfId="0" applyFont="1" applyFill="1" applyBorder="1" applyAlignment="1" applyProtection="1">
      <alignment vertical="top" wrapText="1"/>
    </xf>
    <xf numFmtId="0" fontId="12" fillId="5" borderId="1" xfId="0" applyFont="1" applyFill="1" applyBorder="1" applyAlignment="1" applyProtection="1">
      <alignment horizontal="center" vertical="top" wrapText="1"/>
    </xf>
    <xf numFmtId="0" fontId="11" fillId="5" borderId="7" xfId="0" applyFont="1" applyFill="1" applyBorder="1" applyAlignment="1" applyProtection="1">
      <alignment vertical="top" wrapText="1"/>
    </xf>
    <xf numFmtId="0" fontId="11" fillId="5" borderId="3" xfId="0" applyFont="1" applyFill="1" applyBorder="1" applyAlignment="1" applyProtection="1">
      <alignment vertical="top" wrapText="1"/>
    </xf>
    <xf numFmtId="0" fontId="11" fillId="5" borderId="4" xfId="0" applyFont="1" applyFill="1" applyBorder="1" applyAlignment="1" applyProtection="1">
      <alignment vertical="top" wrapText="1"/>
    </xf>
    <xf numFmtId="0" fontId="38" fillId="6" borderId="8" xfId="0" applyFont="1" applyFill="1" applyBorder="1" applyAlignment="1">
      <alignment horizontal="center" vertical="center" wrapText="1"/>
    </xf>
    <xf numFmtId="0" fontId="13" fillId="7" borderId="9" xfId="0" applyFont="1" applyFill="1" applyBorder="1" applyAlignment="1" applyProtection="1">
      <alignment horizontal="left" vertical="top" wrapText="1"/>
    </xf>
    <xf numFmtId="0" fontId="39" fillId="7" borderId="10" xfId="0" applyFont="1" applyFill="1" applyBorder="1" applyAlignment="1" applyProtection="1">
      <alignment vertical="top" wrapText="1"/>
    </xf>
    <xf numFmtId="0" fontId="1" fillId="7" borderId="11"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1" fillId="7" borderId="0" xfId="0" applyFont="1" applyFill="1" applyBorder="1" applyAlignment="1" applyProtection="1">
      <alignment horizontal="left" vertical="center" wrapText="1"/>
    </xf>
    <xf numFmtId="0" fontId="1" fillId="7" borderId="12" xfId="0" applyFont="1" applyFill="1" applyBorder="1" applyAlignment="1" applyProtection="1">
      <alignment vertical="top" wrapText="1"/>
    </xf>
    <xf numFmtId="0" fontId="1" fillId="7" borderId="13" xfId="0" applyFont="1" applyFill="1" applyBorder="1" applyProtection="1"/>
    <xf numFmtId="0" fontId="11" fillId="7" borderId="11" xfId="0" applyFont="1" applyFill="1" applyBorder="1" applyAlignment="1" applyProtection="1">
      <alignment vertical="top" wrapText="1"/>
    </xf>
    <xf numFmtId="0" fontId="11" fillId="7" borderId="14" xfId="0" applyFont="1" applyFill="1" applyBorder="1" applyAlignment="1" applyProtection="1">
      <alignment vertical="top" wrapText="1"/>
    </xf>
    <xf numFmtId="0" fontId="11" fillId="7" borderId="0" xfId="0" applyFont="1" applyFill="1" applyBorder="1" applyProtection="1"/>
    <xf numFmtId="0" fontId="11" fillId="7" borderId="0" xfId="0" applyFont="1" applyFill="1" applyBorder="1" applyAlignment="1" applyProtection="1">
      <alignment vertical="top" wrapText="1"/>
    </xf>
    <xf numFmtId="0" fontId="12" fillId="7" borderId="0" xfId="0" applyFont="1" applyFill="1" applyBorder="1" applyAlignment="1" applyProtection="1">
      <alignment vertical="top" wrapText="1"/>
    </xf>
    <xf numFmtId="0" fontId="37" fillId="7" borderId="16" xfId="0" applyFont="1" applyFill="1" applyBorder="1" applyAlignment="1">
      <alignment horizontal="left" vertical="center"/>
    </xf>
    <xf numFmtId="0" fontId="37" fillId="7" borderId="17" xfId="0" applyFont="1" applyFill="1" applyBorder="1" applyAlignment="1">
      <alignment horizontal="left" vertical="center"/>
    </xf>
    <xf numFmtId="0" fontId="37" fillId="7" borderId="17" xfId="0" applyFont="1" applyFill="1" applyBorder="1"/>
    <xf numFmtId="0" fontId="37" fillId="7" borderId="18" xfId="0" applyFont="1" applyFill="1" applyBorder="1"/>
    <xf numFmtId="0" fontId="37" fillId="7" borderId="14" xfId="0" applyFont="1" applyFill="1" applyBorder="1" applyAlignment="1">
      <alignment horizontal="left" vertical="center"/>
    </xf>
    <xf numFmtId="0" fontId="1" fillId="7" borderId="11" xfId="0" applyFont="1" applyFill="1" applyBorder="1" applyAlignment="1" applyProtection="1">
      <alignment vertical="top" wrapText="1"/>
    </xf>
    <xf numFmtId="0" fontId="1" fillId="7" borderId="14"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wrapText="1"/>
    </xf>
    <xf numFmtId="0" fontId="2" fillId="7" borderId="12" xfId="0" applyFont="1" applyFill="1" applyBorder="1" applyAlignment="1" applyProtection="1">
      <alignment vertical="top" wrapText="1"/>
    </xf>
    <xf numFmtId="0" fontId="1" fillId="7" borderId="13" xfId="0" applyFont="1" applyFill="1" applyBorder="1" applyAlignment="1" applyProtection="1">
      <alignment vertical="top" wrapText="1"/>
    </xf>
    <xf numFmtId="0" fontId="37" fillId="7" borderId="17" xfId="0" applyFont="1" applyFill="1" applyBorder="1" applyProtection="1"/>
    <xf numFmtId="0" fontId="37" fillId="7" borderId="18" xfId="0" applyFont="1" applyFill="1" applyBorder="1" applyProtection="1"/>
    <xf numFmtId="0" fontId="37" fillId="7" borderId="0" xfId="0" applyFont="1" applyFill="1" applyBorder="1" applyProtection="1"/>
    <xf numFmtId="0" fontId="37" fillId="7" borderId="11"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1"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2" xfId="0" applyFont="1" applyFill="1" applyBorder="1" applyProtection="1"/>
    <xf numFmtId="0" fontId="40" fillId="0" borderId="1" xfId="0" applyFont="1" applyBorder="1" applyAlignment="1">
      <alignment horizontal="center" readingOrder="1"/>
    </xf>
    <xf numFmtId="0" fontId="0" fillId="7" borderId="16" xfId="0" applyFill="1" applyBorder="1"/>
    <xf numFmtId="0" fontId="0" fillId="7" borderId="17" xfId="0" applyFill="1" applyBorder="1"/>
    <xf numFmtId="0" fontId="0" fillId="7" borderId="18" xfId="0" applyFill="1" applyBorder="1"/>
    <xf numFmtId="0" fontId="0" fillId="7" borderId="14" xfId="0" applyFill="1" applyBorder="1"/>
    <xf numFmtId="0" fontId="0" fillId="7" borderId="0" xfId="0" applyFill="1" applyBorder="1"/>
    <xf numFmtId="0" fontId="10" fillId="7" borderId="11" xfId="0" applyFont="1" applyFill="1" applyBorder="1" applyAlignment="1" applyProtection="1"/>
    <xf numFmtId="0" fontId="0" fillId="7" borderId="11" xfId="0" applyFill="1" applyBorder="1"/>
    <xf numFmtId="0" fontId="41" fillId="7" borderId="16" xfId="0" applyFont="1" applyFill="1" applyBorder="1" applyAlignment="1">
      <alignment vertical="center"/>
    </xf>
    <xf numFmtId="0" fontId="41" fillId="7" borderId="14" xfId="0" applyFont="1" applyFill="1" applyBorder="1" applyAlignment="1">
      <alignment vertical="center"/>
    </xf>
    <xf numFmtId="0" fontId="41" fillId="7" borderId="0" xfId="0" applyFont="1" applyFill="1" applyBorder="1" applyAlignment="1">
      <alignment vertical="center"/>
    </xf>
    <xf numFmtId="0" fontId="2" fillId="5" borderId="1" xfId="0" applyFont="1" applyFill="1" applyBorder="1" applyAlignment="1" applyProtection="1">
      <alignment horizontal="center" vertical="center" wrapText="1"/>
    </xf>
    <xf numFmtId="0" fontId="37" fillId="7" borderId="16" xfId="0" applyFont="1" applyFill="1" applyBorder="1"/>
    <xf numFmtId="0" fontId="37" fillId="7" borderId="14" xfId="0" applyFont="1" applyFill="1" applyBorder="1"/>
    <xf numFmtId="0" fontId="37" fillId="7" borderId="11" xfId="0" applyFont="1" applyFill="1" applyBorder="1"/>
    <xf numFmtId="0" fontId="42" fillId="7" borderId="0" xfId="0" applyFont="1" applyFill="1" applyBorder="1"/>
    <xf numFmtId="0" fontId="43" fillId="7" borderId="0" xfId="0" applyFont="1" applyFill="1" applyBorder="1"/>
    <xf numFmtId="0" fontId="42" fillId="0" borderId="19" xfId="0" applyFont="1" applyFill="1" applyBorder="1" applyAlignment="1">
      <alignment vertical="top" wrapText="1"/>
    </xf>
    <xf numFmtId="0" fontId="42" fillId="0" borderId="20" xfId="0" applyFont="1" applyFill="1" applyBorder="1" applyAlignment="1">
      <alignment vertical="top" wrapText="1"/>
    </xf>
    <xf numFmtId="0" fontId="42" fillId="0" borderId="1" xfId="0" applyFont="1" applyFill="1" applyBorder="1" applyAlignment="1">
      <alignment vertical="top" wrapText="1"/>
    </xf>
    <xf numFmtId="0" fontId="42" fillId="0" borderId="21" xfId="0" applyFont="1" applyFill="1" applyBorder="1" applyAlignment="1">
      <alignment vertical="top" wrapText="1"/>
    </xf>
    <xf numFmtId="0" fontId="42" fillId="0" borderId="1" xfId="0" applyFont="1" applyFill="1" applyBorder="1"/>
    <xf numFmtId="0" fontId="37" fillId="0" borderId="1" xfId="0" applyFont="1" applyFill="1" applyBorder="1" applyAlignment="1">
      <alignment vertical="top" wrapText="1"/>
    </xf>
    <xf numFmtId="0" fontId="37" fillId="7" borderId="12" xfId="0" applyFont="1" applyFill="1" applyBorder="1"/>
    <xf numFmtId="0" fontId="44" fillId="0" borderId="1" xfId="0" applyFont="1" applyFill="1" applyBorder="1" applyAlignment="1">
      <alignment horizontal="center" vertical="top" wrapText="1"/>
    </xf>
    <xf numFmtId="0" fontId="44" fillId="0" borderId="21" xfId="0" applyFont="1" applyFill="1" applyBorder="1" applyAlignment="1">
      <alignment horizontal="center" vertical="top" wrapText="1"/>
    </xf>
    <xf numFmtId="0" fontId="44" fillId="0" borderId="1" xfId="0" applyFont="1" applyFill="1" applyBorder="1" applyAlignment="1">
      <alignment horizontal="center" vertical="top"/>
    </xf>
    <xf numFmtId="1" fontId="1" fillId="5" borderId="22" xfId="0" applyNumberFormat="1" applyFont="1" applyFill="1" applyBorder="1" applyAlignment="1" applyProtection="1">
      <alignment horizontal="left"/>
      <protection locked="0"/>
    </xf>
    <xf numFmtId="1" fontId="1" fillId="5" borderId="1" xfId="0" applyNumberFormat="1" applyFont="1" applyFill="1" applyBorder="1" applyAlignment="1" applyProtection="1">
      <alignment horizontal="left"/>
      <protection locked="0"/>
    </xf>
    <xf numFmtId="0" fontId="37" fillId="0" borderId="0" xfId="0" applyFont="1" applyFill="1" applyAlignment="1" applyProtection="1">
      <alignment horizontal="right"/>
    </xf>
    <xf numFmtId="0" fontId="37" fillId="7" borderId="16" xfId="0" applyFont="1" applyFill="1" applyBorder="1" applyAlignment="1" applyProtection="1">
      <alignment horizontal="right"/>
    </xf>
    <xf numFmtId="0" fontId="37" fillId="7" borderId="17" xfId="0" applyFont="1" applyFill="1" applyBorder="1" applyAlignment="1" applyProtection="1">
      <alignment horizontal="right"/>
    </xf>
    <xf numFmtId="0" fontId="37" fillId="7" borderId="14" xfId="0" applyFont="1" applyFill="1" applyBorder="1" applyAlignment="1" applyProtection="1">
      <alignment horizontal="right"/>
    </xf>
    <xf numFmtId="0" fontId="37"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4" xfId="0" applyFont="1" applyFill="1" applyBorder="1" applyAlignment="1" applyProtection="1">
      <alignment horizontal="right" vertical="top" wrapText="1"/>
    </xf>
    <xf numFmtId="0" fontId="45"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2" xfId="0" applyFont="1" applyFill="1" applyBorder="1" applyAlignment="1" applyProtection="1">
      <alignment horizontal="right"/>
    </xf>
    <xf numFmtId="0" fontId="2" fillId="5" borderId="23" xfId="0" applyFont="1" applyFill="1" applyBorder="1" applyAlignment="1" applyProtection="1">
      <alignment horizontal="right" vertical="center" wrapText="1"/>
    </xf>
    <xf numFmtId="0" fontId="2" fillId="5" borderId="24" xfId="0"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1" fillId="7" borderId="0" xfId="0" applyFont="1" applyFill="1" applyBorder="1" applyAlignment="1" applyProtection="1">
      <alignment horizontal="left" vertical="top" wrapText="1"/>
    </xf>
    <xf numFmtId="0" fontId="37" fillId="7" borderId="15" xfId="0" applyFont="1" applyFill="1" applyBorder="1"/>
    <xf numFmtId="0" fontId="37" fillId="7" borderId="13" xfId="0" applyFont="1" applyFill="1" applyBorder="1"/>
    <xf numFmtId="0" fontId="0" fillId="0" borderId="0" xfId="0" applyProtection="1"/>
    <xf numFmtId="0" fontId="0" fillId="8" borderId="1" xfId="0" applyFill="1" applyBorder="1" applyProtection="1">
      <protection locked="0"/>
    </xf>
    <xf numFmtId="0" fontId="0" fillId="0" borderId="10" xfId="0" applyBorder="1" applyProtection="1"/>
    <xf numFmtId="0" fontId="46" fillId="9" borderId="27" xfId="0" applyFont="1" applyFill="1" applyBorder="1" applyAlignment="1" applyProtection="1">
      <alignment horizontal="left" vertical="center" wrapText="1"/>
    </xf>
    <xf numFmtId="0" fontId="46" fillId="9" borderId="28" xfId="0" applyFont="1" applyFill="1" applyBorder="1" applyAlignment="1" applyProtection="1">
      <alignment horizontal="left" vertical="center" wrapText="1"/>
    </xf>
    <xf numFmtId="0" fontId="46" fillId="9" borderId="29" xfId="0" applyFont="1" applyFill="1" applyBorder="1" applyAlignment="1" applyProtection="1">
      <alignment horizontal="left" vertical="center" wrapText="1"/>
    </xf>
    <xf numFmtId="0" fontId="47" fillId="0" borderId="30" xfId="0" applyFont="1" applyBorder="1" applyAlignment="1" applyProtection="1">
      <alignment horizontal="left" vertical="center"/>
    </xf>
    <xf numFmtId="0" fontId="36" fillId="4" borderId="28" xfId="6" applyFont="1" applyBorder="1" applyAlignment="1" applyProtection="1">
      <alignment horizontal="center" vertical="center"/>
      <protection locked="0"/>
    </xf>
    <xf numFmtId="0" fontId="48" fillId="4" borderId="28" xfId="6" applyFont="1" applyBorder="1" applyAlignment="1" applyProtection="1">
      <alignment horizontal="center" vertical="center"/>
      <protection locked="0"/>
    </xf>
    <xf numFmtId="0" fontId="48" fillId="4" borderId="31" xfId="6" applyFont="1" applyBorder="1" applyAlignment="1" applyProtection="1">
      <alignment horizontal="center" vertical="center"/>
      <protection locked="0"/>
    </xf>
    <xf numFmtId="0" fontId="47" fillId="0" borderId="32" xfId="0" applyFont="1" applyBorder="1" applyAlignment="1" applyProtection="1">
      <alignment horizontal="left" vertical="center"/>
    </xf>
    <xf numFmtId="0" fontId="36" fillId="10" borderId="28" xfId="6" applyFont="1" applyFill="1" applyBorder="1" applyAlignment="1" applyProtection="1">
      <alignment horizontal="center" vertical="center"/>
      <protection locked="0"/>
    </xf>
    <xf numFmtId="0" fontId="48" fillId="10" borderId="28" xfId="6" applyFont="1" applyFill="1" applyBorder="1" applyAlignment="1" applyProtection="1">
      <alignment horizontal="center" vertical="center"/>
      <protection locked="0"/>
    </xf>
    <xf numFmtId="0" fontId="48" fillId="10" borderId="31" xfId="6" applyFont="1" applyFill="1" applyBorder="1" applyAlignment="1" applyProtection="1">
      <alignment horizontal="center" vertical="center"/>
      <protection locked="0"/>
    </xf>
    <xf numFmtId="0" fontId="49" fillId="0" borderId="28" xfId="0" applyFont="1" applyBorder="1" applyAlignment="1" applyProtection="1">
      <alignment horizontal="left" vertical="center"/>
    </xf>
    <xf numFmtId="10" fontId="48" fillId="4" borderId="28" xfId="6" applyNumberFormat="1" applyFont="1" applyBorder="1" applyAlignment="1" applyProtection="1">
      <alignment horizontal="center" vertical="center"/>
      <protection locked="0"/>
    </xf>
    <xf numFmtId="10" fontId="48" fillId="4" borderId="31" xfId="6" applyNumberFormat="1" applyFont="1" applyBorder="1" applyAlignment="1" applyProtection="1">
      <alignment horizontal="center" vertical="center"/>
      <protection locked="0"/>
    </xf>
    <xf numFmtId="0" fontId="49" fillId="0" borderId="27" xfId="0" applyFont="1" applyBorder="1" applyAlignment="1" applyProtection="1">
      <alignment horizontal="left" vertical="center"/>
    </xf>
    <xf numFmtId="10" fontId="48" fillId="10" borderId="28" xfId="6" applyNumberFormat="1" applyFont="1" applyFill="1" applyBorder="1" applyAlignment="1" applyProtection="1">
      <alignment horizontal="center" vertical="center"/>
      <protection locked="0"/>
    </xf>
    <xf numFmtId="10" fontId="48" fillId="10" borderId="31"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6" fillId="9" borderId="33" xfId="0" applyFont="1" applyFill="1" applyBorder="1" applyAlignment="1" applyProtection="1">
      <alignment horizontal="center" vertical="center" wrapText="1"/>
    </xf>
    <xf numFmtId="0" fontId="46" fillId="9" borderId="34" xfId="0" applyFont="1" applyFill="1" applyBorder="1" applyAlignment="1" applyProtection="1">
      <alignment horizontal="center" vertical="center" wrapText="1"/>
    </xf>
    <xf numFmtId="0" fontId="47" fillId="0" borderId="28" xfId="0" applyFont="1" applyFill="1" applyBorder="1" applyAlignment="1" applyProtection="1">
      <alignment vertical="center" wrapText="1"/>
    </xf>
    <xf numFmtId="0" fontId="36" fillId="4" borderId="28" xfId="6" applyBorder="1" applyAlignment="1" applyProtection="1">
      <alignment wrapText="1"/>
      <protection locked="0"/>
    </xf>
    <xf numFmtId="0" fontId="36" fillId="10" borderId="28" xfId="6" applyFill="1" applyBorder="1" applyAlignment="1" applyProtection="1">
      <alignment wrapText="1"/>
      <protection locked="0"/>
    </xf>
    <xf numFmtId="0" fontId="50" fillId="5" borderId="28" xfId="0" applyFont="1" applyFill="1" applyBorder="1" applyAlignment="1" applyProtection="1">
      <alignment vertical="center" wrapText="1"/>
    </xf>
    <xf numFmtId="10" fontId="36" fillId="4" borderId="28" xfId="6" applyNumberFormat="1" applyBorder="1" applyAlignment="1" applyProtection="1">
      <alignment horizontal="center" vertical="center" wrapText="1"/>
      <protection locked="0"/>
    </xf>
    <xf numFmtId="10" fontId="36" fillId="10" borderId="28" xfId="6" applyNumberFormat="1" applyFill="1" applyBorder="1" applyAlignment="1" applyProtection="1">
      <alignment horizontal="center" vertical="center" wrapText="1"/>
      <protection locked="0"/>
    </xf>
    <xf numFmtId="0" fontId="46" fillId="9" borderId="28" xfId="0" applyFont="1" applyFill="1" applyBorder="1" applyAlignment="1" applyProtection="1">
      <alignment horizontal="center" vertical="center" wrapText="1"/>
    </xf>
    <xf numFmtId="0" fontId="46" fillId="9" borderId="31" xfId="0" applyFont="1" applyFill="1" applyBorder="1" applyAlignment="1" applyProtection="1">
      <alignment horizontal="center" vertical="center" wrapText="1"/>
    </xf>
    <xf numFmtId="0" fontId="51" fillId="4" borderId="35" xfId="6" applyFont="1" applyBorder="1" applyAlignment="1" applyProtection="1">
      <alignment vertical="center" wrapText="1"/>
      <protection locked="0"/>
    </xf>
    <xf numFmtId="0" fontId="51" fillId="4" borderId="28" xfId="6" applyFont="1" applyBorder="1" applyAlignment="1" applyProtection="1">
      <alignment horizontal="center" vertical="center"/>
      <protection locked="0"/>
    </xf>
    <xf numFmtId="0" fontId="51" fillId="4" borderId="31" xfId="6" applyFont="1" applyBorder="1" applyAlignment="1" applyProtection="1">
      <alignment horizontal="center" vertical="center"/>
      <protection locked="0"/>
    </xf>
    <xf numFmtId="0" fontId="51" fillId="10" borderId="28" xfId="6" applyFont="1" applyFill="1" applyBorder="1" applyAlignment="1" applyProtection="1">
      <alignment horizontal="center" vertical="center"/>
      <protection locked="0"/>
    </xf>
    <xf numFmtId="0" fontId="51" fillId="10" borderId="35" xfId="6" applyFont="1" applyFill="1" applyBorder="1" applyAlignment="1" applyProtection="1">
      <alignment vertical="center" wrapText="1"/>
      <protection locked="0"/>
    </xf>
    <xf numFmtId="0" fontId="51" fillId="10" borderId="31" xfId="6" applyFont="1" applyFill="1" applyBorder="1" applyAlignment="1" applyProtection="1">
      <alignment horizontal="center" vertical="center"/>
      <protection locked="0"/>
    </xf>
    <xf numFmtId="0" fontId="51" fillId="4" borderId="31" xfId="6" applyFont="1" applyBorder="1" applyAlignment="1" applyProtection="1">
      <alignment vertical="center"/>
      <protection locked="0"/>
    </xf>
    <xf numFmtId="0" fontId="51" fillId="10" borderId="31" xfId="6" applyFont="1" applyFill="1" applyBorder="1" applyAlignment="1" applyProtection="1">
      <alignment vertical="center"/>
      <protection locked="0"/>
    </xf>
    <xf numFmtId="0" fontId="51" fillId="4" borderId="36" xfId="6" applyFont="1" applyBorder="1" applyAlignment="1" applyProtection="1">
      <alignment vertical="center"/>
      <protection locked="0"/>
    </xf>
    <xf numFmtId="0" fontId="51" fillId="10" borderId="36"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6" fillId="9" borderId="33" xfId="0" applyFont="1" applyFill="1" applyBorder="1" applyAlignment="1" applyProtection="1">
      <alignment horizontal="center" vertical="center"/>
    </xf>
    <xf numFmtId="0" fontId="46" fillId="9" borderId="29" xfId="0" applyFont="1" applyFill="1" applyBorder="1" applyAlignment="1" applyProtection="1">
      <alignment horizontal="center" vertical="center"/>
    </xf>
    <xf numFmtId="0" fontId="36" fillId="4" borderId="28" xfId="6" applyBorder="1" applyAlignment="1" applyProtection="1">
      <alignment horizontal="center" vertical="center"/>
      <protection locked="0"/>
    </xf>
    <xf numFmtId="10" fontId="36" fillId="4" borderId="28" xfId="6" applyNumberFormat="1" applyBorder="1" applyAlignment="1" applyProtection="1">
      <alignment horizontal="center" vertical="center"/>
      <protection locked="0"/>
    </xf>
    <xf numFmtId="0" fontId="36" fillId="10" borderId="28" xfId="6" applyFill="1" applyBorder="1" applyAlignment="1" applyProtection="1">
      <alignment horizontal="center" vertical="center"/>
      <protection locked="0"/>
    </xf>
    <xf numFmtId="10" fontId="36" fillId="10" borderId="28" xfId="6" applyNumberFormat="1" applyFill="1" applyBorder="1" applyAlignment="1" applyProtection="1">
      <alignment horizontal="center" vertical="center"/>
      <protection locked="0"/>
    </xf>
    <xf numFmtId="0" fontId="46" fillId="9" borderId="37" xfId="0" applyFont="1" applyFill="1" applyBorder="1" applyAlignment="1" applyProtection="1">
      <alignment horizontal="center" vertical="center" wrapText="1"/>
    </xf>
    <xf numFmtId="0" fontId="36" fillId="4" borderId="28" xfId="6" applyBorder="1" applyProtection="1">
      <protection locked="0"/>
    </xf>
    <xf numFmtId="0" fontId="51" fillId="4" borderId="38" xfId="6" applyFont="1" applyBorder="1" applyAlignment="1" applyProtection="1">
      <alignment vertical="center" wrapText="1"/>
      <protection locked="0"/>
    </xf>
    <xf numFmtId="0" fontId="51" fillId="4" borderId="39" xfId="6" applyFont="1" applyBorder="1" applyAlignment="1" applyProtection="1">
      <alignment horizontal="center" vertical="center"/>
      <protection locked="0"/>
    </xf>
    <xf numFmtId="0" fontId="36" fillId="10" borderId="28" xfId="6" applyFill="1" applyBorder="1" applyProtection="1">
      <protection locked="0"/>
    </xf>
    <xf numFmtId="0" fontId="51" fillId="10" borderId="38" xfId="6" applyFont="1" applyFill="1" applyBorder="1" applyAlignment="1" applyProtection="1">
      <alignment vertical="center" wrapText="1"/>
      <protection locked="0"/>
    </xf>
    <xf numFmtId="0" fontId="51" fillId="10" borderId="39"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6" fillId="9" borderId="6" xfId="0" applyFont="1" applyFill="1" applyBorder="1" applyAlignment="1" applyProtection="1">
      <alignment horizontal="center" vertical="center" wrapText="1"/>
    </xf>
    <xf numFmtId="0" fontId="46" fillId="9" borderId="40" xfId="0" applyFont="1" applyFill="1" applyBorder="1" applyAlignment="1" applyProtection="1">
      <alignment horizontal="center" vertical="center"/>
    </xf>
    <xf numFmtId="0" fontId="36" fillId="4" borderId="28" xfId="6" applyBorder="1" applyAlignment="1" applyProtection="1">
      <alignment vertical="center" wrapText="1"/>
      <protection locked="0"/>
    </xf>
    <xf numFmtId="0" fontId="36" fillId="4" borderId="35" xfId="6" applyBorder="1" applyAlignment="1" applyProtection="1">
      <alignment vertical="center" wrapText="1"/>
      <protection locked="0"/>
    </xf>
    <xf numFmtId="0" fontId="36" fillId="10" borderId="28" xfId="6" applyFill="1" applyBorder="1" applyAlignment="1" applyProtection="1">
      <alignment vertical="center" wrapText="1"/>
      <protection locked="0"/>
    </xf>
    <xf numFmtId="0" fontId="36" fillId="10" borderId="35" xfId="6" applyFill="1" applyBorder="1" applyAlignment="1" applyProtection="1">
      <alignment vertical="center" wrapText="1"/>
      <protection locked="0"/>
    </xf>
    <xf numFmtId="0" fontId="36" fillId="4" borderId="31" xfId="6" applyBorder="1" applyAlignment="1" applyProtection="1">
      <alignment horizontal="center" vertical="center"/>
      <protection locked="0"/>
    </xf>
    <xf numFmtId="0" fontId="36" fillId="10" borderId="31"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6" fillId="9" borderId="34" xfId="0" applyFont="1" applyFill="1" applyBorder="1" applyAlignment="1" applyProtection="1">
      <alignment horizontal="center" vertical="center"/>
    </xf>
    <xf numFmtId="0" fontId="36" fillId="4" borderId="31" xfId="6" applyBorder="1" applyAlignment="1" applyProtection="1">
      <alignment vertical="center" wrapText="1"/>
      <protection locked="0"/>
    </xf>
    <xf numFmtId="0" fontId="36" fillId="10" borderId="31" xfId="6" applyFill="1" applyBorder="1" applyAlignment="1" applyProtection="1">
      <alignment vertical="center" wrapText="1"/>
      <protection locked="0"/>
    </xf>
    <xf numFmtId="0" fontId="46" fillId="9" borderId="30" xfId="0" applyFont="1" applyFill="1" applyBorder="1" applyAlignment="1" applyProtection="1">
      <alignment horizontal="center" vertical="center" wrapText="1"/>
    </xf>
    <xf numFmtId="0" fontId="36" fillId="4" borderId="41" xfId="6" applyBorder="1" applyAlignment="1" applyProtection="1">
      <protection locked="0"/>
    </xf>
    <xf numFmtId="10" fontId="36" fillId="4" borderId="37" xfId="6" applyNumberFormat="1" applyBorder="1" applyAlignment="1" applyProtection="1">
      <alignment horizontal="center" vertical="center"/>
      <protection locked="0"/>
    </xf>
    <xf numFmtId="0" fontId="36" fillId="10" borderId="41" xfId="6" applyFill="1" applyBorder="1" applyAlignment="1" applyProtection="1">
      <protection locked="0"/>
    </xf>
    <xf numFmtId="10" fontId="36" fillId="10" borderId="37" xfId="6" applyNumberFormat="1" applyFill="1" applyBorder="1" applyAlignment="1" applyProtection="1">
      <alignment horizontal="center" vertical="center"/>
      <protection locked="0"/>
    </xf>
    <xf numFmtId="0" fontId="46" fillId="9" borderId="38" xfId="0" applyFont="1" applyFill="1" applyBorder="1" applyAlignment="1" applyProtection="1">
      <alignment horizontal="center" vertical="center"/>
    </xf>
    <xf numFmtId="0" fontId="46" fillId="9" borderId="28" xfId="0" applyFont="1" applyFill="1" applyBorder="1" applyAlignment="1" applyProtection="1">
      <alignment horizontal="center" wrapText="1"/>
    </xf>
    <xf numFmtId="0" fontId="46" fillId="9" borderId="31" xfId="0" applyFont="1" applyFill="1" applyBorder="1" applyAlignment="1" applyProtection="1">
      <alignment horizontal="center" wrapText="1"/>
    </xf>
    <xf numFmtId="0" fontId="46" fillId="9" borderId="27" xfId="0" applyFont="1" applyFill="1" applyBorder="1" applyAlignment="1" applyProtection="1">
      <alignment horizontal="center" wrapText="1"/>
    </xf>
    <xf numFmtId="0" fontId="51" fillId="4" borderId="28" xfId="6" applyFont="1" applyBorder="1" applyAlignment="1" applyProtection="1">
      <alignment horizontal="center" vertical="center" wrapText="1"/>
      <protection locked="0"/>
    </xf>
    <xf numFmtId="0" fontId="51" fillId="10" borderId="28" xfId="6" applyFont="1" applyFill="1" applyBorder="1" applyAlignment="1" applyProtection="1">
      <alignment horizontal="center" vertical="center" wrapText="1"/>
      <protection locked="0"/>
    </xf>
    <xf numFmtId="0" fontId="36" fillId="4" borderId="38" xfId="6" applyBorder="1" applyAlignment="1" applyProtection="1">
      <alignment vertical="center"/>
      <protection locked="0"/>
    </xf>
    <xf numFmtId="0" fontId="36" fillId="4" borderId="0" xfId="6" applyProtection="1"/>
    <xf numFmtId="0" fontId="34" fillId="3" borderId="0" xfId="4" applyProtection="1"/>
    <xf numFmtId="0" fontId="33" fillId="2" borderId="0" xfId="1" applyProtection="1"/>
    <xf numFmtId="0" fontId="0" fillId="0" borderId="0" xfId="0" applyAlignment="1" applyProtection="1">
      <alignment wrapText="1"/>
    </xf>
    <xf numFmtId="0" fontId="52" fillId="7" borderId="17" xfId="0" applyFont="1" applyFill="1" applyBorder="1" applyAlignment="1">
      <alignment vertical="top" wrapText="1"/>
    </xf>
    <xf numFmtId="0" fontId="52" fillId="7" borderId="18" xfId="0" applyFont="1" applyFill="1" applyBorder="1" applyAlignment="1">
      <alignment vertical="top" wrapText="1"/>
    </xf>
    <xf numFmtId="0" fontId="35" fillId="7" borderId="12" xfId="5" applyFill="1" applyBorder="1" applyAlignment="1" applyProtection="1">
      <alignment vertical="top" wrapText="1"/>
    </xf>
    <xf numFmtId="0" fontId="35" fillId="7" borderId="13" xfId="5" applyFill="1" applyBorder="1" applyAlignment="1" applyProtection="1">
      <alignment vertical="top" wrapText="1"/>
    </xf>
    <xf numFmtId="0" fontId="0" fillId="11" borderId="1" xfId="0" applyFill="1" applyBorder="1" applyProtection="1"/>
    <xf numFmtId="0" fontId="36" fillId="10" borderId="27" xfId="6" applyFill="1" applyBorder="1" applyAlignment="1" applyProtection="1">
      <alignment vertical="center"/>
      <protection locked="0"/>
    </xf>
    <xf numFmtId="0" fontId="0" fillId="0" borderId="0" xfId="0" applyAlignment="1">
      <alignment vertical="center" wrapText="1"/>
    </xf>
    <xf numFmtId="0" fontId="11" fillId="7" borderId="0" xfId="0" applyFont="1" applyFill="1" applyBorder="1" applyAlignment="1" applyProtection="1">
      <alignment horizontal="center"/>
    </xf>
    <xf numFmtId="0" fontId="8" fillId="7" borderId="0" xfId="0" applyFont="1" applyFill="1" applyBorder="1" applyAlignment="1" applyProtection="1">
      <alignment horizontal="center" wrapText="1"/>
    </xf>
    <xf numFmtId="0" fontId="2" fillId="5" borderId="23"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0" fillId="0" borderId="42" xfId="0" applyBorder="1" applyAlignment="1" applyProtection="1">
      <alignment horizontal="left" vertical="center" wrapText="1"/>
    </xf>
    <xf numFmtId="0" fontId="8" fillId="7" borderId="0" xfId="0" applyFont="1" applyFill="1" applyBorder="1" applyAlignment="1" applyProtection="1">
      <alignment horizontal="center" vertical="center" wrapText="1"/>
    </xf>
    <xf numFmtId="0" fontId="53" fillId="7" borderId="0" xfId="0" applyFont="1" applyFill="1" applyBorder="1" applyAlignment="1" applyProtection="1">
      <alignment horizontal="left" vertical="center" wrapText="1"/>
    </xf>
    <xf numFmtId="0" fontId="53" fillId="7" borderId="15" xfId="0" applyFont="1" applyFill="1" applyBorder="1" applyAlignment="1" applyProtection="1">
      <alignment horizontal="left" vertical="center" wrapText="1"/>
    </xf>
    <xf numFmtId="0" fontId="53" fillId="7" borderId="12" xfId="0" applyFont="1" applyFill="1" applyBorder="1" applyAlignment="1" applyProtection="1">
      <alignment horizontal="left" vertical="center" wrapText="1"/>
    </xf>
    <xf numFmtId="0" fontId="54" fillId="5" borderId="1" xfId="0" applyFont="1" applyFill="1" applyBorder="1" applyAlignment="1" applyProtection="1">
      <alignment horizontal="left" vertical="center" wrapText="1"/>
    </xf>
    <xf numFmtId="0" fontId="54" fillId="5" borderId="44" xfId="0" applyFont="1" applyFill="1" applyBorder="1" applyAlignment="1" applyProtection="1">
      <alignment horizontal="left" vertical="center" wrapText="1"/>
    </xf>
    <xf numFmtId="0" fontId="54" fillId="5" borderId="45" xfId="0" applyFont="1" applyFill="1" applyBorder="1" applyAlignment="1" applyProtection="1">
      <alignment horizontal="left" vertical="center" wrapText="1"/>
    </xf>
    <xf numFmtId="0" fontId="54" fillId="5" borderId="46" xfId="0" applyFont="1" applyFill="1" applyBorder="1" applyAlignment="1" applyProtection="1">
      <alignment horizontal="left" vertical="center" wrapText="1"/>
    </xf>
    <xf numFmtId="0" fontId="12" fillId="5" borderId="1" xfId="0" applyFont="1" applyFill="1" applyBorder="1" applyAlignment="1" applyProtection="1">
      <alignment horizontal="center"/>
    </xf>
    <xf numFmtId="14" fontId="0" fillId="0" borderId="0" xfId="0" applyNumberFormat="1" applyAlignment="1">
      <alignment horizontal="center"/>
    </xf>
    <xf numFmtId="0" fontId="35" fillId="5" borderId="1" xfId="5" applyFill="1" applyBorder="1" applyAlignment="1" applyProtection="1">
      <alignment vertical="top" wrapText="1"/>
      <protection locked="0"/>
    </xf>
    <xf numFmtId="0" fontId="35" fillId="5" borderId="3" xfId="5" applyFill="1" applyBorder="1" applyAlignment="1" applyProtection="1">
      <protection locked="0"/>
    </xf>
    <xf numFmtId="0" fontId="1" fillId="5" borderId="2" xfId="0" applyFont="1" applyFill="1" applyBorder="1" applyAlignment="1" applyProtection="1">
      <alignment wrapText="1"/>
      <protection locked="0"/>
    </xf>
    <xf numFmtId="0" fontId="11" fillId="5" borderId="2" xfId="0" applyFont="1" applyFill="1" applyBorder="1" applyProtection="1">
      <protection locked="0"/>
    </xf>
    <xf numFmtId="0" fontId="35" fillId="0" borderId="0" xfId="5" applyAlignment="1" applyProtection="1"/>
    <xf numFmtId="43" fontId="1" fillId="5" borderId="10" xfId="3" applyNumberFormat="1" applyFont="1" applyFill="1" applyBorder="1" applyAlignment="1" applyProtection="1">
      <alignment vertical="top" wrapText="1"/>
    </xf>
    <xf numFmtId="0" fontId="0" fillId="0" borderId="0" xfId="0" applyAlignment="1">
      <alignment horizontal="center"/>
    </xf>
    <xf numFmtId="2" fontId="0" fillId="0" borderId="0" xfId="0" applyNumberFormat="1" applyAlignment="1">
      <alignment horizontal="center"/>
    </xf>
    <xf numFmtId="2" fontId="0" fillId="0" borderId="0" xfId="0" applyNumberFormat="1"/>
    <xf numFmtId="0" fontId="0" fillId="7" borderId="17" xfId="0" applyFill="1" applyBorder="1" applyAlignment="1">
      <alignment horizontal="center"/>
    </xf>
    <xf numFmtId="2" fontId="0" fillId="7" borderId="17" xfId="0" applyNumberFormat="1" applyFill="1" applyBorder="1" applyAlignment="1">
      <alignment horizontal="center"/>
    </xf>
    <xf numFmtId="2" fontId="0" fillId="7" borderId="17" xfId="0" applyNumberFormat="1" applyFill="1" applyBorder="1"/>
    <xf numFmtId="0" fontId="11" fillId="7" borderId="11" xfId="0" applyFont="1" applyFill="1" applyBorder="1" applyProtection="1"/>
    <xf numFmtId="0" fontId="11" fillId="7" borderId="0" xfId="0" applyFont="1" applyFill="1" applyBorder="1" applyAlignment="1" applyProtection="1">
      <alignment horizontal="center" vertical="top" wrapText="1"/>
    </xf>
    <xf numFmtId="2" fontId="11" fillId="7" borderId="0" xfId="0" applyNumberFormat="1" applyFont="1" applyFill="1" applyBorder="1" applyAlignment="1" applyProtection="1">
      <alignment horizontal="center"/>
    </xf>
    <xf numFmtId="2" fontId="11" fillId="7" borderId="0" xfId="0" applyNumberFormat="1" applyFont="1" applyFill="1" applyBorder="1" applyProtection="1"/>
    <xf numFmtId="2" fontId="12" fillId="7" borderId="0" xfId="0" applyNumberFormat="1" applyFont="1" applyFill="1" applyBorder="1" applyAlignment="1" applyProtection="1">
      <alignment vertical="top" wrapText="1"/>
    </xf>
    <xf numFmtId="0" fontId="12" fillId="5" borderId="30" xfId="0" applyFont="1" applyFill="1" applyBorder="1" applyAlignment="1" applyProtection="1">
      <alignment horizontal="center" vertical="top" wrapText="1"/>
    </xf>
    <xf numFmtId="0" fontId="11" fillId="7" borderId="15" xfId="0" applyFont="1" applyFill="1" applyBorder="1" applyAlignment="1" applyProtection="1">
      <alignment horizontal="center" vertical="top" wrapText="1"/>
    </xf>
    <xf numFmtId="0" fontId="11" fillId="5" borderId="2" xfId="0" applyFont="1" applyFill="1" applyBorder="1" applyAlignment="1" applyProtection="1">
      <alignment vertical="top" wrapText="1"/>
    </xf>
    <xf numFmtId="3" fontId="11" fillId="5" borderId="18" xfId="0" applyNumberFormat="1" applyFont="1" applyFill="1" applyBorder="1" applyAlignment="1" applyProtection="1">
      <alignment vertical="top" wrapText="1"/>
    </xf>
    <xf numFmtId="3" fontId="11" fillId="5" borderId="11" xfId="0" applyNumberFormat="1" applyFont="1" applyFill="1" applyBorder="1" applyAlignment="1" applyProtection="1">
      <alignment vertical="top" wrapText="1"/>
    </xf>
    <xf numFmtId="3" fontId="11" fillId="5" borderId="3" xfId="0" applyNumberFormat="1" applyFont="1" applyFill="1" applyBorder="1" applyAlignment="1" applyProtection="1">
      <alignment vertical="top" wrapText="1"/>
    </xf>
    <xf numFmtId="3" fontId="11" fillId="5" borderId="4" xfId="0" applyNumberFormat="1" applyFont="1" applyFill="1" applyBorder="1" applyAlignment="1" applyProtection="1">
      <alignment vertical="top" wrapText="1"/>
    </xf>
    <xf numFmtId="3" fontId="11" fillId="5" borderId="13" xfId="0" applyNumberFormat="1" applyFont="1" applyFill="1" applyBorder="1" applyAlignment="1" applyProtection="1">
      <alignment vertical="top" wrapText="1"/>
    </xf>
    <xf numFmtId="3" fontId="11" fillId="5" borderId="7" xfId="0" applyNumberFormat="1" applyFont="1" applyFill="1" applyBorder="1" applyAlignment="1" applyProtection="1">
      <alignment vertical="top" wrapText="1"/>
    </xf>
    <xf numFmtId="0" fontId="25" fillId="5" borderId="3" xfId="0" applyFont="1" applyFill="1" applyBorder="1" applyAlignment="1" applyProtection="1">
      <alignment vertical="top" wrapText="1"/>
    </xf>
    <xf numFmtId="0" fontId="25" fillId="5" borderId="7" xfId="0" applyFont="1" applyFill="1" applyBorder="1" applyAlignment="1" applyProtection="1">
      <alignment horizontal="center" vertical="top" wrapText="1"/>
    </xf>
    <xf numFmtId="0" fontId="25" fillId="5" borderId="3" xfId="0" applyFont="1" applyFill="1" applyBorder="1" applyAlignment="1" applyProtection="1">
      <alignment horizontal="center" vertical="top" wrapText="1"/>
    </xf>
    <xf numFmtId="0" fontId="26" fillId="7" borderId="27" xfId="0" applyFont="1" applyFill="1" applyBorder="1" applyAlignment="1" applyProtection="1">
      <alignment wrapText="1"/>
    </xf>
    <xf numFmtId="0" fontId="42" fillId="0" borderId="1" xfId="0" applyFont="1" applyFill="1" applyBorder="1" applyAlignment="1">
      <alignment horizontal="left" vertical="top" wrapText="1"/>
    </xf>
    <xf numFmtId="0" fontId="11" fillId="5" borderId="1" xfId="0" applyFont="1" applyFill="1" applyBorder="1" applyAlignment="1" applyProtection="1">
      <alignment vertical="top" wrapText="1"/>
    </xf>
    <xf numFmtId="0" fontId="42" fillId="0" borderId="1" xfId="0" applyFont="1" applyFill="1" applyBorder="1" applyAlignment="1">
      <alignment wrapText="1"/>
    </xf>
    <xf numFmtId="0" fontId="55" fillId="7" borderId="38" xfId="0" applyFont="1" applyFill="1" applyBorder="1" applyAlignment="1">
      <alignment wrapText="1"/>
    </xf>
    <xf numFmtId="0" fontId="55" fillId="0" borderId="28" xfId="0" applyFont="1" applyBorder="1" applyAlignment="1">
      <alignment wrapText="1"/>
    </xf>
    <xf numFmtId="0" fontId="55" fillId="0" borderId="0" xfId="0" applyFont="1" applyBorder="1" applyAlignment="1">
      <alignment wrapText="1"/>
    </xf>
    <xf numFmtId="0" fontId="26" fillId="7" borderId="38" xfId="0" applyFont="1" applyFill="1" applyBorder="1" applyAlignment="1" applyProtection="1">
      <alignment wrapText="1"/>
    </xf>
    <xf numFmtId="0" fontId="28" fillId="7" borderId="38" xfId="0" applyFont="1" applyFill="1" applyBorder="1" applyAlignment="1" applyProtection="1">
      <alignment wrapText="1"/>
    </xf>
    <xf numFmtId="0" fontId="28" fillId="7" borderId="28" xfId="0" applyFont="1" applyFill="1" applyBorder="1" applyAlignment="1">
      <alignment horizontal="center" vertical="center" wrapText="1"/>
    </xf>
    <xf numFmtId="0" fontId="28" fillId="5" borderId="28" xfId="0" applyFont="1" applyFill="1" applyBorder="1" applyAlignment="1" applyProtection="1">
      <alignment horizontal="center" vertical="center" wrapText="1"/>
    </xf>
    <xf numFmtId="0" fontId="28" fillId="7" borderId="27" xfId="0" applyFont="1" applyFill="1" applyBorder="1" applyAlignment="1" applyProtection="1">
      <alignment wrapText="1"/>
    </xf>
    <xf numFmtId="0" fontId="56" fillId="0" borderId="28" xfId="0" applyFont="1" applyBorder="1" applyAlignment="1">
      <alignment wrapText="1"/>
    </xf>
    <xf numFmtId="0" fontId="56" fillId="0" borderId="0" xfId="0" applyFont="1" applyBorder="1" applyAlignment="1">
      <alignment wrapText="1"/>
    </xf>
    <xf numFmtId="0" fontId="29" fillId="7" borderId="28" xfId="0" applyFont="1" applyFill="1" applyBorder="1" applyAlignment="1">
      <alignment horizontal="left" vertical="center" wrapText="1"/>
    </xf>
    <xf numFmtId="0" fontId="25" fillId="5" borderId="28" xfId="0" applyFont="1" applyFill="1" applyBorder="1" applyAlignment="1" applyProtection="1">
      <alignment vertical="center" wrapText="1"/>
    </xf>
    <xf numFmtId="0" fontId="25" fillId="5" borderId="28" xfId="0" applyFont="1" applyFill="1" applyBorder="1" applyAlignment="1" applyProtection="1">
      <alignment horizontal="center" vertical="center" wrapText="1"/>
    </xf>
    <xf numFmtId="0" fontId="26" fillId="7" borderId="38" xfId="0" applyFont="1" applyFill="1" applyBorder="1" applyAlignment="1" applyProtection="1">
      <alignment horizontal="left" vertical="center" wrapText="1"/>
    </xf>
    <xf numFmtId="0" fontId="26" fillId="7" borderId="27" xfId="0" applyFont="1" applyFill="1" applyBorder="1" applyAlignment="1" applyProtection="1">
      <alignment horizontal="left" vertical="center" wrapText="1"/>
    </xf>
    <xf numFmtId="0" fontId="25" fillId="5" borderId="28" xfId="0" applyFont="1" applyFill="1" applyBorder="1" applyAlignment="1">
      <alignment horizontal="left" vertical="center" wrapText="1"/>
    </xf>
    <xf numFmtId="0" fontId="29" fillId="7" borderId="28" xfId="0" applyFont="1" applyFill="1" applyBorder="1" applyAlignment="1" applyProtection="1">
      <alignment horizontal="left" vertical="center" wrapText="1"/>
    </xf>
    <xf numFmtId="0" fontId="25" fillId="5" borderId="28" xfId="0" applyFont="1" applyFill="1" applyBorder="1" applyAlignment="1">
      <alignment vertical="center" wrapText="1"/>
    </xf>
    <xf numFmtId="0" fontId="25" fillId="0" borderId="28" xfId="0" applyFont="1" applyBorder="1" applyAlignment="1">
      <alignment horizontal="center" wrapText="1"/>
    </xf>
    <xf numFmtId="0" fontId="25" fillId="0" borderId="28" xfId="0" applyFont="1" applyBorder="1" applyAlignment="1">
      <alignment horizontal="center" vertical="center" wrapText="1"/>
    </xf>
    <xf numFmtId="0" fontId="25" fillId="5" borderId="28" xfId="0" applyNumberFormat="1" applyFont="1" applyFill="1" applyBorder="1" applyAlignment="1" applyProtection="1">
      <alignment horizontal="left" vertical="center" wrapText="1"/>
    </xf>
    <xf numFmtId="0" fontId="25" fillId="5" borderId="28" xfId="0" applyFont="1" applyFill="1" applyBorder="1" applyAlignment="1" applyProtection="1">
      <alignment horizontal="left" vertical="center" wrapText="1" readingOrder="1"/>
    </xf>
    <xf numFmtId="0" fontId="26" fillId="7" borderId="41" xfId="0" applyFont="1" applyFill="1" applyBorder="1" applyAlignment="1" applyProtection="1">
      <alignment vertical="center" wrapText="1"/>
    </xf>
    <xf numFmtId="0" fontId="26" fillId="7" borderId="47" xfId="0" applyFont="1" applyFill="1" applyBorder="1" applyAlignment="1" applyProtection="1">
      <alignment vertical="center" wrapText="1"/>
    </xf>
    <xf numFmtId="0" fontId="55" fillId="0" borderId="37" xfId="0" applyFont="1" applyBorder="1" applyAlignment="1">
      <alignment wrapText="1"/>
    </xf>
    <xf numFmtId="0" fontId="55" fillId="0" borderId="0" xfId="0" applyFont="1" applyBorder="1" applyAlignment="1">
      <alignment horizontal="left" wrapText="1"/>
    </xf>
    <xf numFmtId="0" fontId="55" fillId="0" borderId="0" xfId="0" applyFont="1" applyBorder="1" applyAlignment="1">
      <alignment horizontal="center" wrapText="1"/>
    </xf>
    <xf numFmtId="0" fontId="55" fillId="0" borderId="33" xfId="0" applyFont="1" applyBorder="1" applyAlignment="1">
      <alignment horizontal="left" wrapText="1"/>
    </xf>
    <xf numFmtId="0" fontId="55" fillId="0" borderId="33" xfId="0" applyFont="1" applyBorder="1" applyAlignment="1">
      <alignment wrapText="1"/>
    </xf>
    <xf numFmtId="0" fontId="55" fillId="0" borderId="33" xfId="0" applyFont="1" applyBorder="1" applyAlignment="1">
      <alignment horizontal="center" wrapText="1"/>
    </xf>
    <xf numFmtId="0" fontId="55" fillId="0" borderId="28" xfId="0" applyFont="1" applyBorder="1" applyAlignment="1">
      <alignment horizontal="left" wrapText="1"/>
    </xf>
    <xf numFmtId="0" fontId="55" fillId="5" borderId="28" xfId="0" applyFont="1" applyFill="1" applyBorder="1" applyAlignment="1">
      <alignment wrapText="1"/>
    </xf>
    <xf numFmtId="0" fontId="55" fillId="0" borderId="28" xfId="0" applyFont="1" applyBorder="1" applyAlignment="1">
      <alignment horizontal="center" wrapText="1"/>
    </xf>
    <xf numFmtId="3" fontId="11" fillId="5" borderId="48" xfId="0" applyNumberFormat="1" applyFont="1" applyFill="1" applyBorder="1" applyAlignment="1" applyProtection="1">
      <alignment vertical="top" wrapText="1"/>
    </xf>
    <xf numFmtId="3" fontId="11" fillId="5" borderId="20" xfId="0" applyNumberFormat="1" applyFont="1" applyFill="1" applyBorder="1" applyAlignment="1" applyProtection="1">
      <alignment vertical="top" wrapText="1"/>
    </xf>
    <xf numFmtId="3" fontId="11" fillId="5" borderId="2" xfId="0" applyNumberFormat="1" applyFont="1" applyFill="1" applyBorder="1" applyAlignment="1" applyProtection="1">
      <alignment vertical="top" wrapText="1"/>
    </xf>
    <xf numFmtId="0" fontId="11" fillId="0" borderId="0" xfId="0" applyFont="1"/>
    <xf numFmtId="0" fontId="11" fillId="0" borderId="0" xfId="0" applyFont="1" applyAlignment="1">
      <alignment horizontal="left" vertical="center"/>
    </xf>
    <xf numFmtId="0" fontId="58" fillId="0" borderId="0" xfId="0" applyFont="1" applyAlignment="1"/>
    <xf numFmtId="0" fontId="58" fillId="0" borderId="0" xfId="0" applyFont="1" applyAlignment="1">
      <alignment horizontal="center" vertical="center"/>
    </xf>
    <xf numFmtId="0" fontId="58" fillId="0" borderId="0" xfId="0" applyFont="1"/>
    <xf numFmtId="0" fontId="11" fillId="7" borderId="16" xfId="0" applyFont="1" applyFill="1" applyBorder="1" applyProtection="1"/>
    <xf numFmtId="0" fontId="11" fillId="7" borderId="17" xfId="0" applyFont="1" applyFill="1" applyBorder="1" applyAlignment="1" applyProtection="1">
      <alignment horizontal="left" vertical="center"/>
    </xf>
    <xf numFmtId="0" fontId="11" fillId="7" borderId="17" xfId="0" applyFont="1" applyFill="1" applyBorder="1" applyProtection="1"/>
    <xf numFmtId="0" fontId="58" fillId="7" borderId="17" xfId="0" applyFont="1" applyFill="1" applyBorder="1" applyAlignment="1"/>
    <xf numFmtId="0" fontId="58" fillId="7" borderId="17" xfId="0" applyFont="1" applyFill="1" applyBorder="1" applyAlignment="1">
      <alignment horizontal="center" vertical="center"/>
    </xf>
    <xf numFmtId="0" fontId="11" fillId="7" borderId="18" xfId="0" applyFont="1" applyFill="1" applyBorder="1" applyProtection="1"/>
    <xf numFmtId="0" fontId="58" fillId="7" borderId="14" xfId="0" applyFont="1" applyFill="1" applyBorder="1"/>
    <xf numFmtId="0" fontId="11" fillId="7" borderId="14" xfId="0" applyFont="1" applyFill="1" applyBorder="1" applyProtection="1"/>
    <xf numFmtId="0" fontId="11" fillId="7" borderId="0" xfId="0" applyFont="1" applyFill="1" applyBorder="1" applyAlignment="1" applyProtection="1">
      <alignment horizontal="left" vertical="center"/>
    </xf>
    <xf numFmtId="0" fontId="58" fillId="7" borderId="0" xfId="0" applyFont="1" applyFill="1" applyBorder="1" applyAlignment="1"/>
    <xf numFmtId="0" fontId="58" fillId="7" borderId="0" xfId="0" applyFont="1" applyFill="1" applyBorder="1" applyAlignment="1">
      <alignment horizontal="center" vertical="center"/>
    </xf>
    <xf numFmtId="0" fontId="12" fillId="7" borderId="0" xfId="0" applyFont="1" applyFill="1" applyBorder="1" applyAlignment="1" applyProtection="1">
      <alignment horizontal="center" vertical="center" wrapText="1"/>
    </xf>
    <xf numFmtId="0" fontId="11" fillId="7" borderId="14" xfId="0" applyFont="1" applyFill="1" applyBorder="1" applyAlignment="1" applyProtection="1">
      <alignment horizontal="left" vertical="center"/>
    </xf>
    <xf numFmtId="0" fontId="59" fillId="7" borderId="11" xfId="0" applyFont="1" applyFill="1" applyBorder="1" applyAlignment="1" applyProtection="1">
      <alignment horizontal="left" vertical="center" wrapText="1"/>
    </xf>
    <xf numFmtId="0" fontId="54" fillId="5" borderId="1" xfId="0" applyFont="1" applyFill="1" applyBorder="1" applyAlignment="1" applyProtection="1">
      <alignment vertical="center" wrapText="1"/>
    </xf>
    <xf numFmtId="0" fontId="54" fillId="5" borderId="1" xfId="0" applyFont="1" applyFill="1" applyBorder="1" applyAlignment="1" applyProtection="1">
      <alignment horizontal="center" vertical="center" wrapText="1"/>
    </xf>
    <xf numFmtId="0" fontId="58" fillId="0" borderId="0" xfId="0" applyFont="1" applyAlignment="1">
      <alignment horizontal="left" vertical="center"/>
    </xf>
    <xf numFmtId="0" fontId="11" fillId="7" borderId="11" xfId="0" applyFont="1" applyFill="1" applyBorder="1" applyAlignment="1" applyProtection="1">
      <alignment horizontal="left" vertical="center"/>
    </xf>
    <xf numFmtId="0" fontId="54" fillId="5" borderId="43" xfId="0" applyFont="1" applyFill="1" applyBorder="1" applyAlignment="1" applyProtection="1">
      <alignment vertical="center" wrapText="1"/>
    </xf>
    <xf numFmtId="0" fontId="54" fillId="5" borderId="1" xfId="0" applyFont="1" applyFill="1" applyBorder="1" applyAlignment="1">
      <alignment horizontal="center" vertical="center"/>
    </xf>
    <xf numFmtId="0" fontId="59" fillId="7" borderId="0" xfId="0" applyFont="1" applyFill="1" applyBorder="1" applyAlignment="1" applyProtection="1">
      <alignment horizontal="left" vertical="center" wrapText="1"/>
    </xf>
    <xf numFmtId="0" fontId="58" fillId="0" borderId="0" xfId="0" applyFont="1" applyAlignment="1">
      <alignment horizontal="left"/>
    </xf>
    <xf numFmtId="0" fontId="11" fillId="7" borderId="0" xfId="0" applyFont="1" applyFill="1" applyBorder="1" applyAlignment="1" applyProtection="1">
      <alignment horizontal="left" vertical="center" wrapText="1"/>
    </xf>
    <xf numFmtId="0" fontId="54" fillId="7" borderId="0" xfId="0" applyFont="1" applyFill="1" applyBorder="1" applyAlignment="1" applyProtection="1">
      <alignment horizontal="left" vertical="center" wrapText="1"/>
    </xf>
    <xf numFmtId="0" fontId="54" fillId="12" borderId="0" xfId="0" applyFont="1" applyFill="1" applyBorder="1" applyAlignment="1" applyProtection="1">
      <alignment horizontal="right" vertical="center"/>
    </xf>
    <xf numFmtId="0" fontId="54" fillId="12" borderId="1" xfId="0" applyFont="1" applyFill="1" applyBorder="1" applyAlignment="1" applyProtection="1">
      <alignment horizontal="center" vertical="center"/>
    </xf>
    <xf numFmtId="0" fontId="54" fillId="7" borderId="0" xfId="0" applyFont="1" applyFill="1" applyBorder="1" applyAlignment="1" applyProtection="1">
      <alignment horizontal="right" vertical="center"/>
    </xf>
    <xf numFmtId="0" fontId="54" fillId="7" borderId="0" xfId="0" applyFont="1" applyFill="1" applyBorder="1" applyAlignment="1" applyProtection="1">
      <alignment horizontal="center" vertical="center"/>
    </xf>
    <xf numFmtId="0" fontId="53" fillId="7" borderId="0" xfId="0" applyFont="1" applyFill="1" applyBorder="1" applyAlignment="1" applyProtection="1">
      <alignment horizontal="left"/>
    </xf>
    <xf numFmtId="0" fontId="53" fillId="7" borderId="0" xfId="0" applyFont="1" applyFill="1" applyBorder="1" applyAlignment="1" applyProtection="1">
      <alignment horizontal="center" vertical="center"/>
    </xf>
    <xf numFmtId="0" fontId="54" fillId="7" borderId="0" xfId="0" applyFont="1" applyFill="1" applyBorder="1" applyAlignment="1" applyProtection="1">
      <alignment horizontal="center" vertical="center" wrapText="1"/>
    </xf>
    <xf numFmtId="0" fontId="54" fillId="5" borderId="43" xfId="0" applyFont="1" applyFill="1" applyBorder="1" applyAlignment="1" applyProtection="1">
      <alignment horizontal="center"/>
      <protection locked="0"/>
    </xf>
    <xf numFmtId="0" fontId="54" fillId="5" borderId="8" xfId="0" applyFont="1" applyFill="1" applyBorder="1" applyAlignment="1" applyProtection="1">
      <alignment horizontal="center"/>
      <protection locked="0"/>
    </xf>
    <xf numFmtId="0" fontId="54" fillId="5" borderId="21" xfId="0" applyFont="1" applyFill="1" applyBorder="1" applyAlignment="1" applyProtection="1">
      <alignment horizontal="center"/>
      <protection locked="0"/>
    </xf>
    <xf numFmtId="0" fontId="60" fillId="5" borderId="8" xfId="5" applyFont="1" applyFill="1" applyBorder="1" applyAlignment="1" applyProtection="1">
      <alignment horizontal="center"/>
      <protection locked="0"/>
    </xf>
    <xf numFmtId="0" fontId="54" fillId="7" borderId="0" xfId="0" applyFont="1" applyFill="1" applyBorder="1" applyAlignment="1">
      <alignment horizontal="center" vertical="center"/>
    </xf>
    <xf numFmtId="0" fontId="11" fillId="7" borderId="49" xfId="0" applyFont="1" applyFill="1" applyBorder="1" applyAlignment="1" applyProtection="1">
      <alignment horizontal="left" vertical="center"/>
    </xf>
    <xf numFmtId="0" fontId="54" fillId="7" borderId="13" xfId="0" applyFont="1" applyFill="1" applyBorder="1" applyAlignment="1"/>
    <xf numFmtId="0" fontId="54" fillId="7" borderId="0" xfId="0" applyFont="1" applyFill="1" applyBorder="1" applyAlignment="1"/>
    <xf numFmtId="0" fontId="58" fillId="0" borderId="0" xfId="0" applyFont="1" applyFill="1"/>
    <xf numFmtId="0" fontId="54" fillId="7" borderId="0" xfId="0" applyFont="1" applyFill="1" applyBorder="1" applyAlignment="1" applyProtection="1">
      <alignment horizontal="left" vertical="center"/>
    </xf>
    <xf numFmtId="0" fontId="54" fillId="5" borderId="1" xfId="0" applyFont="1" applyFill="1" applyBorder="1" applyAlignment="1">
      <alignment horizontal="left" vertical="center" wrapText="1"/>
    </xf>
    <xf numFmtId="0" fontId="53" fillId="7" borderId="0" xfId="0" applyFont="1" applyFill="1" applyBorder="1" applyAlignment="1" applyProtection="1"/>
    <xf numFmtId="0" fontId="54" fillId="7" borderId="0" xfId="0" applyFont="1" applyFill="1"/>
    <xf numFmtId="0" fontId="54" fillId="7" borderId="0" xfId="0" applyFont="1" applyFill="1" applyBorder="1" applyAlignment="1" applyProtection="1">
      <alignment horizontal="right"/>
    </xf>
    <xf numFmtId="0" fontId="54" fillId="7" borderId="0" xfId="0" applyFont="1" applyFill="1" applyAlignment="1">
      <alignment horizontal="left" vertical="center"/>
    </xf>
    <xf numFmtId="0" fontId="54" fillId="7" borderId="0" xfId="0" applyFont="1" applyFill="1" applyBorder="1" applyAlignment="1" applyProtection="1">
      <alignment vertical="top" wrapText="1"/>
    </xf>
    <xf numFmtId="0" fontId="59" fillId="7" borderId="0" xfId="0" applyFont="1" applyFill="1" applyBorder="1" applyProtection="1"/>
    <xf numFmtId="0" fontId="54" fillId="7" borderId="16" xfId="0" applyFont="1" applyFill="1" applyBorder="1" applyAlignment="1" applyProtection="1">
      <alignment vertical="top" wrapText="1"/>
    </xf>
    <xf numFmtId="0" fontId="54" fillId="7" borderId="17" xfId="0" applyFont="1" applyFill="1" applyBorder="1" applyAlignment="1" applyProtection="1">
      <alignment vertical="top" wrapText="1"/>
    </xf>
    <xf numFmtId="0" fontId="54" fillId="7" borderId="18" xfId="0" applyFont="1" applyFill="1" applyBorder="1" applyAlignment="1" applyProtection="1">
      <alignment vertical="top" wrapText="1"/>
    </xf>
    <xf numFmtId="0" fontId="54" fillId="5" borderId="50" xfId="0" applyFont="1" applyFill="1" applyBorder="1" applyAlignment="1" applyProtection="1">
      <alignment horizontal="left" vertical="top" wrapText="1"/>
    </xf>
    <xf numFmtId="0" fontId="54" fillId="5" borderId="18" xfId="0" applyFont="1" applyFill="1" applyBorder="1" applyAlignment="1" applyProtection="1">
      <alignment horizontal="left" vertical="top" wrapText="1"/>
    </xf>
    <xf numFmtId="0" fontId="54" fillId="7" borderId="1" xfId="0" applyFont="1" applyFill="1" applyBorder="1" applyAlignment="1"/>
    <xf numFmtId="0" fontId="54" fillId="7" borderId="1" xfId="0" applyFont="1" applyFill="1" applyBorder="1" applyAlignment="1">
      <alignment horizontal="center" vertical="center"/>
    </xf>
    <xf numFmtId="0" fontId="54" fillId="7" borderId="14" xfId="0" applyFont="1" applyFill="1" applyBorder="1" applyAlignment="1" applyProtection="1">
      <alignment horizontal="left" vertical="center"/>
    </xf>
    <xf numFmtId="0" fontId="54" fillId="7" borderId="0" xfId="0" applyFont="1" applyFill="1" applyBorder="1" applyProtection="1"/>
    <xf numFmtId="0" fontId="54" fillId="7" borderId="11" xfId="0" applyFont="1" applyFill="1" applyBorder="1" applyProtection="1"/>
    <xf numFmtId="0" fontId="54" fillId="5" borderId="39" xfId="0" applyFont="1" applyFill="1" applyBorder="1" applyAlignment="1" applyProtection="1">
      <alignment horizontal="left" vertical="top" wrapText="1"/>
    </xf>
    <xf numFmtId="0" fontId="54" fillId="5" borderId="11" xfId="0" applyFont="1" applyFill="1" applyBorder="1" applyAlignment="1" applyProtection="1">
      <alignment horizontal="left" vertical="top" wrapText="1"/>
    </xf>
    <xf numFmtId="0" fontId="54" fillId="5" borderId="0" xfId="0" applyFont="1" applyFill="1" applyBorder="1" applyAlignment="1" applyProtection="1">
      <alignment horizontal="left" vertical="top" wrapText="1"/>
    </xf>
    <xf numFmtId="0" fontId="54" fillId="5" borderId="51" xfId="0" applyFont="1" applyFill="1" applyBorder="1" applyAlignment="1" applyProtection="1">
      <alignment horizontal="left" vertical="top" wrapText="1"/>
    </xf>
    <xf numFmtId="0" fontId="54" fillId="5" borderId="35" xfId="0" applyFont="1" applyFill="1" applyBorder="1" applyAlignment="1" applyProtection="1">
      <alignment horizontal="left" vertical="top" wrapText="1"/>
    </xf>
    <xf numFmtId="0" fontId="54" fillId="5" borderId="52" xfId="0" applyFont="1" applyFill="1" applyBorder="1" applyAlignment="1" applyProtection="1">
      <alignment horizontal="left" vertical="top" wrapText="1"/>
    </xf>
    <xf numFmtId="0" fontId="54" fillId="5" borderId="53" xfId="0" applyFont="1" applyFill="1" applyBorder="1" applyAlignment="1" applyProtection="1">
      <alignment horizontal="left" vertical="top" wrapText="1"/>
    </xf>
    <xf numFmtId="0" fontId="54" fillId="0" borderId="0" xfId="0" applyFont="1"/>
    <xf numFmtId="0" fontId="54" fillId="7" borderId="12" xfId="0" applyFont="1" applyFill="1" applyBorder="1" applyAlignment="1" applyProtection="1">
      <alignment vertical="top" wrapText="1"/>
    </xf>
    <xf numFmtId="0" fontId="54" fillId="7" borderId="21" xfId="0" applyFont="1" applyFill="1" applyBorder="1" applyAlignment="1" applyProtection="1">
      <alignment vertical="top" wrapText="1"/>
    </xf>
    <xf numFmtId="0" fontId="54" fillId="0" borderId="1" xfId="0" applyFont="1" applyBorder="1" applyAlignment="1"/>
    <xf numFmtId="0" fontId="54" fillId="7" borderId="12" xfId="0" applyFont="1" applyFill="1" applyBorder="1" applyAlignment="1"/>
    <xf numFmtId="0" fontId="54" fillId="7" borderId="12" xfId="0" applyFont="1" applyFill="1" applyBorder="1" applyAlignment="1">
      <alignment horizontal="center" vertical="center"/>
    </xf>
    <xf numFmtId="0" fontId="11" fillId="7" borderId="13" xfId="0" applyFont="1" applyFill="1" applyBorder="1" applyProtection="1"/>
    <xf numFmtId="0" fontId="11" fillId="7" borderId="15" xfId="0" applyFont="1" applyFill="1" applyBorder="1" applyProtection="1"/>
    <xf numFmtId="0" fontId="11" fillId="7" borderId="15" xfId="0" applyFont="1" applyFill="1" applyBorder="1" applyAlignment="1" applyProtection="1">
      <alignment horizontal="left" vertical="center" wrapText="1"/>
    </xf>
    <xf numFmtId="0" fontId="11" fillId="7" borderId="12" xfId="0" applyFont="1" applyFill="1" applyBorder="1" applyAlignment="1" applyProtection="1">
      <alignment vertical="top" wrapText="1"/>
    </xf>
    <xf numFmtId="0" fontId="11" fillId="7" borderId="13" xfId="0" applyFont="1" applyFill="1" applyBorder="1" applyAlignment="1" applyProtection="1">
      <alignment vertical="top" wrapText="1"/>
    </xf>
    <xf numFmtId="0" fontId="61" fillId="0" borderId="0" xfId="0" applyFont="1"/>
    <xf numFmtId="0" fontId="61" fillId="0" borderId="0" xfId="0" applyFont="1" applyFill="1"/>
    <xf numFmtId="0" fontId="62" fillId="0" borderId="0" xfId="0" applyFont="1"/>
    <xf numFmtId="0" fontId="63" fillId="0" borderId="0" xfId="0" applyFont="1"/>
    <xf numFmtId="0" fontId="1" fillId="5" borderId="55" xfId="0" applyFont="1" applyFill="1" applyBorder="1" applyAlignment="1" applyProtection="1">
      <alignment vertical="top" wrapText="1"/>
    </xf>
    <xf numFmtId="43" fontId="37" fillId="0" borderId="0" xfId="0" applyNumberFormat="1" applyFont="1" applyFill="1"/>
    <xf numFmtId="0" fontId="0" fillId="14" borderId="0" xfId="0" applyFill="1"/>
    <xf numFmtId="0" fontId="64" fillId="13" borderId="0" xfId="0" applyFont="1" applyFill="1"/>
    <xf numFmtId="0" fontId="65" fillId="13" borderId="0" xfId="0" applyFont="1" applyFill="1"/>
    <xf numFmtId="9" fontId="66" fillId="0" borderId="0" xfId="7" applyFont="1"/>
    <xf numFmtId="43" fontId="2" fillId="0" borderId="0" xfId="0" applyNumberFormat="1" applyFont="1" applyFill="1" applyBorder="1" applyAlignment="1" applyProtection="1">
      <alignment horizontal="center" vertical="top" wrapText="1"/>
    </xf>
    <xf numFmtId="0" fontId="12" fillId="7" borderId="0" xfId="0" applyFont="1" applyFill="1" applyBorder="1" applyAlignment="1" applyProtection="1">
      <alignment horizontal="left"/>
    </xf>
    <xf numFmtId="0" fontId="11" fillId="0" borderId="13" xfId="0" applyFont="1" applyFill="1" applyBorder="1" applyAlignment="1">
      <alignment vertical="top" wrapText="1"/>
    </xf>
    <xf numFmtId="0" fontId="0" fillId="0" borderId="1" xfId="0" applyFont="1" applyBorder="1" applyAlignment="1">
      <alignment wrapText="1"/>
    </xf>
    <xf numFmtId="0" fontId="55" fillId="0" borderId="0" xfId="0" applyFont="1" applyFill="1" applyBorder="1" applyAlignment="1">
      <alignment wrapText="1"/>
    </xf>
    <xf numFmtId="0" fontId="55" fillId="0" borderId="33" xfId="0" applyFont="1" applyFill="1" applyBorder="1" applyAlignment="1">
      <alignment wrapText="1"/>
    </xf>
    <xf numFmtId="0" fontId="54" fillId="0" borderId="0" xfId="0" applyFont="1" applyFill="1" applyBorder="1" applyAlignment="1" applyProtection="1">
      <alignment horizontal="left" vertical="center"/>
    </xf>
    <xf numFmtId="0" fontId="54" fillId="0" borderId="12" xfId="0" applyFont="1" applyFill="1" applyBorder="1" applyAlignment="1" applyProtection="1">
      <alignment horizontal="left" vertical="center"/>
    </xf>
    <xf numFmtId="0" fontId="58" fillId="7" borderId="0" xfId="0" applyFont="1" applyFill="1"/>
    <xf numFmtId="0" fontId="54" fillId="7" borderId="12" xfId="0" applyFont="1" applyFill="1" applyBorder="1" applyAlignment="1" applyProtection="1">
      <alignment horizontal="center"/>
      <protection locked="0"/>
    </xf>
    <xf numFmtId="0" fontId="54" fillId="5" borderId="8" xfId="0" applyFont="1" applyFill="1" applyBorder="1" applyAlignment="1" applyProtection="1">
      <alignment horizontal="left" vertical="center"/>
    </xf>
    <xf numFmtId="0" fontId="59" fillId="5" borderId="8" xfId="0" applyFont="1" applyFill="1" applyBorder="1" applyAlignment="1" applyProtection="1">
      <alignment horizontal="center" vertical="center" wrapText="1"/>
    </xf>
    <xf numFmtId="0" fontId="54" fillId="7" borderId="0" xfId="0" applyFont="1" applyFill="1" applyBorder="1" applyAlignment="1" applyProtection="1">
      <alignment horizontal="center"/>
      <protection locked="0"/>
    </xf>
    <xf numFmtId="0" fontId="54" fillId="5" borderId="56" xfId="0" applyFont="1" applyFill="1" applyBorder="1" applyAlignment="1" applyProtection="1">
      <alignment horizontal="center"/>
      <protection locked="0"/>
    </xf>
    <xf numFmtId="0" fontId="54" fillId="7" borderId="17" xfId="0" applyFont="1" applyFill="1" applyBorder="1" applyAlignment="1" applyProtection="1">
      <alignment horizontal="left" vertical="center" wrapText="1"/>
    </xf>
    <xf numFmtId="0" fontId="0" fillId="7" borderId="0" xfId="0" applyFill="1"/>
    <xf numFmtId="0" fontId="0" fillId="7" borderId="0" xfId="0" applyFill="1" applyAlignment="1">
      <alignment horizontal="center"/>
    </xf>
    <xf numFmtId="2" fontId="0" fillId="7" borderId="0" xfId="0" applyNumberFormat="1" applyFill="1" applyAlignment="1">
      <alignment horizontal="center"/>
    </xf>
    <xf numFmtId="2" fontId="0" fillId="7" borderId="0" xfId="0" applyNumberFormat="1" applyFill="1"/>
    <xf numFmtId="0" fontId="12" fillId="5" borderId="14" xfId="0" applyFont="1" applyFill="1" applyBorder="1" applyAlignment="1" applyProtection="1">
      <alignment vertical="top" wrapText="1"/>
    </xf>
    <xf numFmtId="0" fontId="12" fillId="5" borderId="15" xfId="0" applyFont="1" applyFill="1" applyBorder="1" applyAlignment="1" applyProtection="1">
      <alignment horizontal="center" vertical="center" wrapText="1"/>
    </xf>
    <xf numFmtId="0" fontId="12" fillId="5" borderId="20" xfId="0" applyFont="1" applyFill="1" applyBorder="1" applyAlignment="1" applyProtection="1">
      <alignment horizontal="center" vertical="center" wrapText="1"/>
    </xf>
    <xf numFmtId="0" fontId="12" fillId="5" borderId="19"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0" fillId="7" borderId="57" xfId="0" applyFill="1" applyBorder="1"/>
    <xf numFmtId="0" fontId="0" fillId="7" borderId="42" xfId="0" applyFill="1" applyBorder="1"/>
    <xf numFmtId="0" fontId="11" fillId="0" borderId="30" xfId="0" applyFont="1" applyFill="1" applyBorder="1" applyAlignment="1" applyProtection="1">
      <alignment vertical="top" wrapText="1"/>
    </xf>
    <xf numFmtId="0" fontId="11" fillId="0" borderId="29" xfId="0" applyFont="1" applyFill="1" applyBorder="1" applyAlignment="1" applyProtection="1">
      <alignment vertical="top" wrapText="1"/>
    </xf>
    <xf numFmtId="0" fontId="8" fillId="0" borderId="5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12" fillId="7" borderId="12" xfId="0" applyFont="1" applyFill="1" applyBorder="1" applyAlignment="1" applyProtection="1">
      <alignment vertical="top" wrapText="1"/>
    </xf>
    <xf numFmtId="0" fontId="10" fillId="7" borderId="0" xfId="0" applyFont="1" applyFill="1" applyBorder="1" applyAlignment="1" applyProtection="1"/>
    <xf numFmtId="0" fontId="0" fillId="7" borderId="48" xfId="0" applyFill="1" applyBorder="1"/>
    <xf numFmtId="0" fontId="11" fillId="7" borderId="20" xfId="0" applyFont="1" applyFill="1" applyBorder="1" applyAlignment="1" applyProtection="1">
      <alignment vertical="top" wrapText="1"/>
    </xf>
    <xf numFmtId="0" fontId="11" fillId="7" borderId="19" xfId="0" applyFont="1" applyFill="1" applyBorder="1" applyAlignment="1" applyProtection="1">
      <alignment horizontal="center" vertical="top" wrapText="1"/>
    </xf>
    <xf numFmtId="3" fontId="64" fillId="7" borderId="0" xfId="0" applyNumberFormat="1" applyFont="1" applyFill="1"/>
    <xf numFmtId="0" fontId="11" fillId="7" borderId="12" xfId="0" applyFont="1" applyFill="1" applyBorder="1" applyAlignment="1" applyProtection="1">
      <alignment horizontal="center" vertical="top" wrapText="1"/>
    </xf>
    <xf numFmtId="0" fontId="8" fillId="7" borderId="0" xfId="0" applyFont="1" applyFill="1" applyBorder="1" applyAlignment="1" applyProtection="1">
      <alignment horizontal="left" vertical="center" wrapText="1"/>
    </xf>
    <xf numFmtId="0" fontId="0" fillId="8" borderId="1" xfId="0" applyFill="1" applyBorder="1" applyAlignment="1" applyProtection="1">
      <alignment wrapText="1"/>
      <protection locked="0"/>
    </xf>
    <xf numFmtId="166" fontId="12" fillId="5" borderId="30" xfId="0" applyNumberFormat="1" applyFont="1" applyFill="1" applyBorder="1" applyAlignment="1" applyProtection="1">
      <alignment horizontal="center" vertical="top" wrapText="1"/>
    </xf>
    <xf numFmtId="165" fontId="57" fillId="5" borderId="4" xfId="0" applyNumberFormat="1" applyFont="1" applyFill="1" applyBorder="1" applyAlignment="1" applyProtection="1">
      <alignment horizontal="left"/>
      <protection locked="0"/>
    </xf>
    <xf numFmtId="0" fontId="31" fillId="5" borderId="24" xfId="0" applyFont="1" applyFill="1" applyBorder="1" applyAlignment="1" applyProtection="1">
      <alignment vertical="top" wrapText="1"/>
    </xf>
    <xf numFmtId="0" fontId="3" fillId="5" borderId="28" xfId="0" applyFont="1" applyFill="1" applyBorder="1" applyAlignment="1" applyProtection="1">
      <alignment vertical="top" wrapText="1"/>
    </xf>
    <xf numFmtId="3" fontId="3" fillId="5" borderId="28" xfId="0" applyNumberFormat="1" applyFont="1" applyFill="1" applyBorder="1" applyAlignment="1" applyProtection="1">
      <alignment vertical="top" wrapText="1"/>
    </xf>
    <xf numFmtId="9" fontId="3" fillId="5" borderId="28" xfId="0" applyNumberFormat="1" applyFont="1" applyFill="1" applyBorder="1" applyAlignment="1" applyProtection="1">
      <alignment vertical="top" wrapText="1"/>
    </xf>
    <xf numFmtId="3" fontId="71" fillId="5" borderId="28" xfId="0" applyNumberFormat="1" applyFont="1" applyFill="1" applyBorder="1" applyAlignment="1">
      <alignment vertical="top" wrapText="1"/>
    </xf>
    <xf numFmtId="9" fontId="3" fillId="5" borderId="33" xfId="0" applyNumberFormat="1" applyFont="1" applyFill="1" applyBorder="1" applyAlignment="1" applyProtection="1">
      <alignment vertical="top" wrapText="1"/>
    </xf>
    <xf numFmtId="0" fontId="31" fillId="5" borderId="28" xfId="0" applyFont="1" applyFill="1" applyBorder="1" applyAlignment="1" applyProtection="1">
      <alignment vertical="center" wrapText="1"/>
    </xf>
    <xf numFmtId="0" fontId="2" fillId="7"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54" fillId="5" borderId="43" xfId="0" applyFont="1" applyFill="1" applyBorder="1" applyAlignment="1" applyProtection="1">
      <alignment horizontal="center" vertical="center" wrapText="1"/>
    </xf>
    <xf numFmtId="0" fontId="54" fillId="5" borderId="43" xfId="0" applyFont="1" applyFill="1" applyBorder="1" applyAlignment="1" applyProtection="1">
      <alignment horizontal="left" vertical="center" wrapText="1"/>
    </xf>
    <xf numFmtId="0" fontId="54" fillId="5" borderId="21" xfId="0" applyFont="1" applyFill="1" applyBorder="1" applyAlignment="1" applyProtection="1">
      <alignment horizontal="left" vertical="center" wrapText="1"/>
    </xf>
    <xf numFmtId="0" fontId="54" fillId="5" borderId="21" xfId="0" applyFont="1" applyFill="1" applyBorder="1" applyAlignment="1" applyProtection="1">
      <alignment horizontal="center" vertical="center" wrapText="1"/>
    </xf>
    <xf numFmtId="0" fontId="54" fillId="5" borderId="8" xfId="0" applyFont="1" applyFill="1" applyBorder="1" applyAlignment="1" applyProtection="1">
      <alignment horizontal="center" vertical="center" wrapText="1"/>
    </xf>
    <xf numFmtId="0" fontId="59" fillId="7" borderId="0" xfId="0" applyFont="1" applyFill="1" applyBorder="1" applyAlignment="1" applyProtection="1">
      <alignment horizontal="center" vertical="center" wrapText="1"/>
    </xf>
    <xf numFmtId="0" fontId="54" fillId="5" borderId="14" xfId="0" applyFont="1" applyFill="1" applyBorder="1" applyAlignment="1" applyProtection="1">
      <alignment horizontal="left" vertical="center" wrapText="1"/>
    </xf>
    <xf numFmtId="0" fontId="54" fillId="5" borderId="0" xfId="0" applyFont="1" applyFill="1" applyBorder="1" applyAlignment="1" applyProtection="1">
      <alignment horizontal="left" vertical="center" wrapText="1"/>
    </xf>
    <xf numFmtId="0" fontId="54" fillId="5" borderId="11" xfId="0" applyFont="1" applyFill="1" applyBorder="1" applyAlignment="1" applyProtection="1">
      <alignment horizontal="left" vertical="center" wrapText="1"/>
    </xf>
    <xf numFmtId="0" fontId="54" fillId="5" borderId="15" xfId="0" applyFont="1" applyFill="1" applyBorder="1" applyAlignment="1" applyProtection="1">
      <alignment horizontal="left" vertical="center" wrapText="1"/>
    </xf>
    <xf numFmtId="0" fontId="54" fillId="5" borderId="12" xfId="0" applyFont="1" applyFill="1" applyBorder="1" applyAlignment="1" applyProtection="1">
      <alignment horizontal="left" vertical="center" wrapText="1"/>
    </xf>
    <xf numFmtId="0" fontId="54" fillId="5" borderId="13" xfId="0" applyFont="1" applyFill="1" applyBorder="1" applyAlignment="1" applyProtection="1">
      <alignment horizontal="left" vertical="center" wrapText="1"/>
    </xf>
    <xf numFmtId="0" fontId="59" fillId="7" borderId="12" xfId="0" applyFont="1" applyFill="1" applyBorder="1" applyAlignment="1" applyProtection="1">
      <alignment horizontal="center" vertical="center" wrapText="1"/>
    </xf>
    <xf numFmtId="0" fontId="54" fillId="5" borderId="8" xfId="0" applyFont="1" applyFill="1" applyBorder="1" applyAlignment="1" applyProtection="1">
      <alignment vertical="center" wrapText="1"/>
    </xf>
    <xf numFmtId="0" fontId="54" fillId="5" borderId="21" xfId="0" applyFont="1" applyFill="1" applyBorder="1" applyAlignment="1" applyProtection="1">
      <alignment vertical="center" wrapText="1"/>
    </xf>
    <xf numFmtId="0" fontId="72" fillId="0" borderId="0" xfId="0" applyFont="1" applyAlignment="1"/>
    <xf numFmtId="0" fontId="37" fillId="0" borderId="14" xfId="0" applyFont="1" applyBorder="1" applyAlignment="1">
      <alignment wrapText="1"/>
    </xf>
    <xf numFmtId="0" fontId="25" fillId="0" borderId="28" xfId="0" applyFont="1" applyBorder="1" applyAlignment="1">
      <alignment horizontal="left" vertical="center" wrapText="1"/>
    </xf>
    <xf numFmtId="0" fontId="25" fillId="5" borderId="28" xfId="0" applyFont="1" applyFill="1" applyBorder="1" applyAlignment="1" applyProtection="1">
      <alignment horizontal="left" vertical="center" wrapText="1"/>
    </xf>
    <xf numFmtId="0" fontId="58" fillId="7" borderId="16" xfId="0" applyFont="1" applyFill="1" applyBorder="1"/>
    <xf numFmtId="0" fontId="58" fillId="7" borderId="17" xfId="0" applyFont="1" applyFill="1" applyBorder="1"/>
    <xf numFmtId="0" fontId="58" fillId="7" borderId="18" xfId="0" applyFont="1" applyFill="1" applyBorder="1"/>
    <xf numFmtId="0" fontId="74" fillId="7" borderId="15" xfId="0" applyFont="1" applyFill="1" applyBorder="1" applyAlignment="1" applyProtection="1">
      <alignment vertical="top" wrapText="1"/>
    </xf>
    <xf numFmtId="0" fontId="74" fillId="7" borderId="12" xfId="0" applyFont="1" applyFill="1" applyBorder="1" applyAlignment="1" applyProtection="1">
      <alignment vertical="top" wrapText="1"/>
    </xf>
    <xf numFmtId="0" fontId="74" fillId="7" borderId="13" xfId="0" applyFont="1" applyFill="1" applyBorder="1" applyAlignment="1" applyProtection="1">
      <alignment vertical="top" wrapText="1"/>
    </xf>
    <xf numFmtId="0" fontId="74" fillId="0" borderId="0" xfId="0" applyFont="1" applyFill="1" applyBorder="1" applyAlignment="1" applyProtection="1">
      <alignment vertical="top" wrapText="1"/>
    </xf>
    <xf numFmtId="0" fontId="75" fillId="0" borderId="0" xfId="0" applyFont="1" applyFill="1" applyBorder="1" applyAlignment="1" applyProtection="1">
      <alignment vertical="top" wrapText="1"/>
    </xf>
    <xf numFmtId="0" fontId="74" fillId="0" borderId="0" xfId="0" applyFont="1" applyFill="1" applyBorder="1" applyAlignment="1" applyProtection="1"/>
    <xf numFmtId="0" fontId="74" fillId="0" borderId="0" xfId="0" applyFont="1" applyFill="1" applyBorder="1" applyProtection="1"/>
    <xf numFmtId="0" fontId="37" fillId="5" borderId="0" xfId="0" applyFont="1" applyFill="1"/>
    <xf numFmtId="0" fontId="37" fillId="5" borderId="0" xfId="0" applyFont="1" applyFill="1" applyAlignment="1">
      <alignment wrapText="1"/>
    </xf>
    <xf numFmtId="0" fontId="11" fillId="5" borderId="5" xfId="0" applyFont="1" applyFill="1" applyBorder="1" applyAlignment="1" applyProtection="1">
      <alignment vertical="top" wrapText="1"/>
    </xf>
    <xf numFmtId="3" fontId="11" fillId="5" borderId="5" xfId="0" applyNumberFormat="1" applyFont="1" applyFill="1" applyBorder="1" applyAlignment="1" applyProtection="1">
      <alignment horizontal="center" vertical="top" wrapText="1"/>
    </xf>
    <xf numFmtId="0" fontId="11" fillId="5" borderId="2" xfId="0" applyFont="1" applyFill="1" applyBorder="1" applyAlignment="1" applyProtection="1">
      <alignment horizontal="center" vertical="top" wrapText="1"/>
    </xf>
    <xf numFmtId="0" fontId="11" fillId="5" borderId="6" xfId="0" applyFont="1" applyFill="1" applyBorder="1" applyAlignment="1" applyProtection="1">
      <alignment vertical="top" wrapText="1"/>
    </xf>
    <xf numFmtId="3" fontId="12" fillId="5" borderId="5" xfId="0" applyNumberFormat="1" applyFont="1" applyFill="1" applyBorder="1" applyAlignment="1" applyProtection="1">
      <alignment horizontal="center" vertical="top" wrapText="1"/>
    </xf>
    <xf numFmtId="0" fontId="11" fillId="5" borderId="6" xfId="0" applyFont="1" applyFill="1" applyBorder="1" applyAlignment="1" applyProtection="1">
      <alignment horizontal="center" vertical="top" wrapText="1"/>
    </xf>
    <xf numFmtId="164" fontId="11" fillId="5" borderId="6" xfId="2" applyFont="1" applyFill="1" applyBorder="1" applyAlignment="1" applyProtection="1">
      <alignment vertical="top" wrapText="1"/>
    </xf>
    <xf numFmtId="0" fontId="46" fillId="9" borderId="26" xfId="0" applyFont="1" applyFill="1" applyBorder="1" applyAlignment="1" applyProtection="1">
      <alignment horizontal="center" vertical="center"/>
    </xf>
    <xf numFmtId="0" fontId="46" fillId="9" borderId="38" xfId="0" applyFont="1" applyFill="1" applyBorder="1" applyAlignment="1" applyProtection="1">
      <alignment horizontal="center" vertical="center" wrapText="1"/>
    </xf>
    <xf numFmtId="0" fontId="46" fillId="9" borderId="27" xfId="0" applyFont="1" applyFill="1" applyBorder="1" applyAlignment="1" applyProtection="1">
      <alignment horizontal="center" vertical="center" wrapText="1"/>
    </xf>
    <xf numFmtId="0" fontId="36" fillId="4" borderId="27" xfId="6" applyBorder="1" applyAlignment="1" applyProtection="1">
      <alignment horizontal="center" vertical="center"/>
      <protection locked="0"/>
    </xf>
    <xf numFmtId="0" fontId="36" fillId="10" borderId="27" xfId="6" applyFill="1" applyBorder="1" applyAlignment="1" applyProtection="1">
      <alignment horizontal="center" vertical="center"/>
      <protection locked="0"/>
    </xf>
    <xf numFmtId="0" fontId="36" fillId="10" borderId="38" xfId="6" applyFill="1" applyBorder="1" applyAlignment="1" applyProtection="1">
      <alignment horizontal="center" vertical="center" wrapText="1"/>
      <protection locked="0"/>
    </xf>
    <xf numFmtId="0" fontId="46" fillId="9" borderId="39" xfId="0" applyFont="1" applyFill="1" applyBorder="1" applyAlignment="1" applyProtection="1">
      <alignment horizontal="center" vertical="center" wrapText="1"/>
    </xf>
    <xf numFmtId="0" fontId="36" fillId="10" borderId="27" xfId="6" applyFill="1" applyBorder="1" applyAlignment="1" applyProtection="1">
      <alignment horizontal="center" vertical="center" wrapText="1"/>
      <protection locked="0"/>
    </xf>
    <xf numFmtId="0" fontId="46" fillId="9" borderId="35" xfId="0" applyFont="1" applyFill="1" applyBorder="1" applyAlignment="1" applyProtection="1">
      <alignment horizontal="center" vertical="center" wrapText="1"/>
    </xf>
    <xf numFmtId="0" fontId="36" fillId="10" borderId="39" xfId="6" applyFill="1" applyBorder="1" applyAlignment="1" applyProtection="1">
      <alignment horizontal="center" vertical="center"/>
      <protection locked="0"/>
    </xf>
    <xf numFmtId="0" fontId="25" fillId="0" borderId="28" xfId="0" applyFont="1" applyFill="1" applyBorder="1" applyAlignment="1">
      <alignment horizontal="left" vertical="center" wrapText="1"/>
    </xf>
    <xf numFmtId="0" fontId="55" fillId="0" borderId="28" xfId="0" applyFont="1" applyFill="1" applyBorder="1" applyAlignment="1">
      <alignment wrapText="1"/>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1" xfId="0" applyFont="1" applyFill="1" applyBorder="1" applyAlignment="1" applyProtection="1">
      <alignment horizontal="right" wrapText="1"/>
    </xf>
    <xf numFmtId="0" fontId="2" fillId="7" borderId="14" xfId="0" applyFont="1" applyFill="1" applyBorder="1" applyAlignment="1" applyProtection="1">
      <alignment horizontal="right" vertical="top" wrapText="1"/>
    </xf>
    <xf numFmtId="0" fontId="2" fillId="7" borderId="11" xfId="0" applyFont="1" applyFill="1" applyBorder="1" applyAlignment="1" applyProtection="1">
      <alignment horizontal="right" vertical="top" wrapText="1"/>
    </xf>
    <xf numFmtId="14" fontId="1" fillId="5" borderId="48" xfId="0" applyNumberFormat="1" applyFont="1" applyFill="1" applyBorder="1" applyAlignment="1" applyProtection="1">
      <alignment horizontal="center"/>
    </xf>
    <xf numFmtId="0" fontId="1" fillId="5" borderId="7" xfId="0" applyFont="1" applyFill="1" applyBorder="1" applyAlignment="1" applyProtection="1">
      <alignment horizontal="center"/>
    </xf>
    <xf numFmtId="0" fontId="2" fillId="7" borderId="0" xfId="0" applyFont="1" applyFill="1" applyBorder="1" applyAlignment="1" applyProtection="1">
      <alignment horizontal="left" vertical="center" wrapText="1"/>
    </xf>
    <xf numFmtId="0" fontId="10" fillId="0" borderId="43" xfId="0" applyFont="1" applyFill="1" applyBorder="1" applyAlignment="1" applyProtection="1">
      <alignment horizontal="center"/>
    </xf>
    <xf numFmtId="0" fontId="10" fillId="0" borderId="8" xfId="0" applyFont="1" applyFill="1" applyBorder="1" applyAlignment="1" applyProtection="1">
      <alignment horizontal="center"/>
    </xf>
    <xf numFmtId="0" fontId="10" fillId="0" borderId="21" xfId="0" applyFont="1" applyFill="1" applyBorder="1" applyAlignment="1" applyProtection="1">
      <alignment horizontal="center"/>
    </xf>
    <xf numFmtId="0" fontId="7" fillId="7" borderId="14" xfId="0" applyFont="1" applyFill="1" applyBorder="1" applyAlignment="1" applyProtection="1">
      <alignment horizontal="center" wrapText="1"/>
    </xf>
    <xf numFmtId="0" fontId="7" fillId="7" borderId="0" xfId="0" applyFont="1" applyFill="1" applyBorder="1" applyAlignment="1" applyProtection="1">
      <alignment horizontal="center" wrapText="1"/>
    </xf>
    <xf numFmtId="0" fontId="7" fillId="7" borderId="0" xfId="0" applyFont="1" applyFill="1" applyBorder="1" applyAlignment="1" applyProtection="1">
      <alignment horizontal="center"/>
    </xf>
    <xf numFmtId="0" fontId="4" fillId="7" borderId="0" xfId="0" applyFont="1" applyFill="1" applyBorder="1" applyAlignment="1" applyProtection="1">
      <alignment horizontal="left" vertical="top" wrapText="1"/>
    </xf>
    <xf numFmtId="3" fontId="1" fillId="5" borderId="43" xfId="0" applyNumberFormat="1" applyFont="1" applyFill="1" applyBorder="1" applyAlignment="1" applyProtection="1">
      <alignment horizontal="center" vertical="top" wrapText="1"/>
      <protection locked="0"/>
    </xf>
    <xf numFmtId="3" fontId="1" fillId="5" borderId="21" xfId="0" applyNumberFormat="1" applyFont="1" applyFill="1" applyBorder="1" applyAlignment="1" applyProtection="1">
      <alignment horizontal="center" vertical="top" wrapText="1"/>
      <protection locked="0"/>
    </xf>
    <xf numFmtId="0" fontId="2" fillId="5" borderId="43" xfId="0" applyFont="1" applyFill="1" applyBorder="1" applyAlignment="1" applyProtection="1">
      <alignment horizontal="center" vertical="top" wrapText="1"/>
      <protection locked="0"/>
    </xf>
    <xf numFmtId="0" fontId="2" fillId="5" borderId="21"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center" wrapText="1"/>
    </xf>
    <xf numFmtId="0" fontId="2" fillId="5" borderId="43" xfId="0" applyFont="1" applyFill="1" applyBorder="1" applyAlignment="1" applyProtection="1">
      <alignment horizontal="center" vertical="top" wrapText="1"/>
    </xf>
    <xf numFmtId="0" fontId="2" fillId="5" borderId="21" xfId="0" applyFont="1" applyFill="1" applyBorder="1" applyAlignment="1" applyProtection="1">
      <alignment horizontal="center" vertical="top" wrapText="1"/>
    </xf>
    <xf numFmtId="3" fontId="1" fillId="5" borderId="43" xfId="0" applyNumberFormat="1" applyFont="1" applyFill="1" applyBorder="1" applyAlignment="1" applyProtection="1">
      <alignment vertical="top" wrapText="1"/>
      <protection locked="0"/>
    </xf>
    <xf numFmtId="3" fontId="1" fillId="5" borderId="21" xfId="0" applyNumberFormat="1" applyFont="1" applyFill="1" applyBorder="1" applyAlignment="1" applyProtection="1">
      <alignment vertical="top" wrapText="1"/>
      <protection locked="0"/>
    </xf>
    <xf numFmtId="0" fontId="1" fillId="5" borderId="43" xfId="0" applyFont="1" applyFill="1" applyBorder="1" applyAlignment="1" applyProtection="1">
      <alignment vertical="top" wrapText="1"/>
      <protection locked="0"/>
    </xf>
    <xf numFmtId="0" fontId="1" fillId="5" borderId="21" xfId="0" applyFont="1" applyFill="1" applyBorder="1" applyAlignment="1" applyProtection="1">
      <alignment vertical="top" wrapText="1"/>
      <protection locked="0"/>
    </xf>
    <xf numFmtId="0" fontId="8" fillId="7" borderId="0" xfId="0" applyFont="1" applyFill="1" applyBorder="1" applyAlignment="1" applyProtection="1">
      <alignment vertical="top" wrapText="1"/>
    </xf>
    <xf numFmtId="0" fontId="2" fillId="7" borderId="12"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1" fillId="5" borderId="48" xfId="0" applyFont="1" applyFill="1" applyBorder="1" applyAlignment="1" applyProtection="1">
      <alignment horizontal="center" vertical="top" wrapText="1"/>
    </xf>
    <xf numFmtId="0" fontId="11" fillId="5" borderId="19" xfId="0" applyFont="1" applyFill="1" applyBorder="1" applyAlignment="1" applyProtection="1">
      <alignment horizontal="center" vertical="top" wrapText="1"/>
    </xf>
    <xf numFmtId="3" fontId="11" fillId="5" borderId="48" xfId="0" applyNumberFormat="1" applyFont="1" applyFill="1" applyBorder="1" applyAlignment="1" applyProtection="1">
      <alignment horizontal="right" vertical="top" wrapText="1"/>
    </xf>
    <xf numFmtId="3" fontId="11" fillId="5" borderId="19" xfId="0" applyNumberFormat="1" applyFont="1" applyFill="1" applyBorder="1" applyAlignment="1" applyProtection="1">
      <alignment horizontal="right" vertical="top" wrapText="1"/>
    </xf>
    <xf numFmtId="1" fontId="11" fillId="5" borderId="0" xfId="0" applyNumberFormat="1" applyFont="1" applyFill="1" applyBorder="1" applyAlignment="1" applyProtection="1">
      <alignment horizontal="center"/>
    </xf>
    <xf numFmtId="1" fontId="11" fillId="5" borderId="11" xfId="0" applyNumberFormat="1" applyFont="1" applyFill="1" applyBorder="1" applyAlignment="1" applyProtection="1">
      <alignment horizontal="center"/>
    </xf>
    <xf numFmtId="0" fontId="8" fillId="0" borderId="60" xfId="0" applyFont="1" applyFill="1" applyBorder="1" applyAlignment="1" applyProtection="1">
      <alignment horizontal="left" vertical="center" wrapText="1"/>
    </xf>
    <xf numFmtId="0" fontId="8" fillId="0" borderId="58" xfId="0" applyFont="1" applyFill="1" applyBorder="1" applyAlignment="1" applyProtection="1">
      <alignment horizontal="left" vertical="center" wrapText="1"/>
    </xf>
    <xf numFmtId="0" fontId="11" fillId="5" borderId="48"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0" fontId="11" fillId="5" borderId="19"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top" wrapText="1"/>
    </xf>
    <xf numFmtId="3" fontId="11" fillId="5" borderId="20" xfId="0" applyNumberFormat="1" applyFont="1" applyFill="1" applyBorder="1" applyAlignment="1" applyProtection="1">
      <alignment horizontal="right" vertical="top" wrapText="1"/>
    </xf>
    <xf numFmtId="0" fontId="11" fillId="5" borderId="14"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top" wrapText="1"/>
    </xf>
    <xf numFmtId="0" fontId="11" fillId="5" borderId="14"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0" fontId="10" fillId="5" borderId="43" xfId="0" applyFont="1" applyFill="1" applyBorder="1" applyAlignment="1" applyProtection="1">
      <alignment horizontal="left"/>
    </xf>
    <xf numFmtId="0" fontId="10" fillId="5" borderId="8" xfId="0" applyFont="1" applyFill="1" applyBorder="1" applyAlignment="1" applyProtection="1">
      <alignment horizontal="left"/>
    </xf>
    <xf numFmtId="0" fontId="10" fillId="5" borderId="21" xfId="0" applyFont="1" applyFill="1" applyBorder="1" applyAlignment="1" applyProtection="1">
      <alignment horizontal="left"/>
    </xf>
    <xf numFmtId="0" fontId="19" fillId="7" borderId="0" xfId="0" applyFont="1" applyFill="1" applyBorder="1" applyAlignment="1" applyProtection="1">
      <alignment horizontal="left"/>
    </xf>
    <xf numFmtId="0" fontId="19" fillId="7" borderId="11" xfId="0" applyFont="1" applyFill="1" applyBorder="1" applyAlignment="1" applyProtection="1">
      <alignment horizontal="left"/>
    </xf>
    <xf numFmtId="0" fontId="11" fillId="7" borderId="14" xfId="0" applyFont="1" applyFill="1" applyBorder="1" applyAlignment="1" applyProtection="1">
      <alignment horizontal="center" wrapText="1"/>
    </xf>
    <xf numFmtId="0" fontId="11" fillId="7" borderId="0" xfId="0" applyFont="1" applyFill="1" applyBorder="1" applyAlignment="1" applyProtection="1">
      <alignment horizontal="center" wrapText="1"/>
    </xf>
    <xf numFmtId="0" fontId="11" fillId="7" borderId="53" xfId="0" applyFont="1" applyFill="1" applyBorder="1" applyAlignment="1" applyProtection="1">
      <alignment horizontal="center" vertical="top" wrapText="1"/>
    </xf>
    <xf numFmtId="0" fontId="11" fillId="7" borderId="12" xfId="0" applyFont="1" applyFill="1" applyBorder="1" applyAlignment="1" applyProtection="1">
      <alignment horizontal="center" vertical="top" wrapText="1"/>
    </xf>
    <xf numFmtId="0" fontId="12" fillId="0" borderId="54" xfId="0" applyFont="1" applyFill="1" applyBorder="1" applyAlignment="1" applyProtection="1">
      <alignment horizontal="left" vertical="top" wrapText="1"/>
    </xf>
    <xf numFmtId="0" fontId="12" fillId="0" borderId="3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0" fontId="8" fillId="7" borderId="0" xfId="0" applyFont="1" applyFill="1" applyBorder="1" applyAlignment="1" applyProtection="1">
      <alignment horizontal="left" vertical="center" wrapText="1"/>
    </xf>
    <xf numFmtId="0" fontId="12" fillId="7" borderId="12" xfId="0" applyFont="1" applyFill="1" applyBorder="1" applyAlignment="1" applyProtection="1">
      <alignment horizontal="left" vertical="top" wrapText="1"/>
    </xf>
    <xf numFmtId="0" fontId="12" fillId="7" borderId="12" xfId="0" applyFont="1" applyFill="1" applyBorder="1" applyAlignment="1" applyProtection="1">
      <alignment horizontal="center" vertical="center" wrapText="1"/>
    </xf>
    <xf numFmtId="0" fontId="73" fillId="0" borderId="0" xfId="0" applyFont="1" applyFill="1" applyAlignment="1">
      <alignment horizontal="center" wrapText="1"/>
    </xf>
    <xf numFmtId="0" fontId="73" fillId="5" borderId="0" xfId="0" applyFont="1" applyFill="1" applyAlignment="1">
      <alignment horizontal="center" wrapText="1"/>
    </xf>
    <xf numFmtId="0" fontId="58" fillId="5" borderId="0" xfId="0" applyFont="1" applyFill="1" applyAlignment="1">
      <alignment horizontal="center" wrapText="1"/>
    </xf>
    <xf numFmtId="0" fontId="10" fillId="5" borderId="43" xfId="0" applyFont="1" applyFill="1" applyBorder="1" applyAlignment="1" applyProtection="1">
      <alignment horizontal="center"/>
    </xf>
    <xf numFmtId="0" fontId="10" fillId="5" borderId="8" xfId="0" applyFont="1" applyFill="1" applyBorder="1" applyAlignment="1" applyProtection="1">
      <alignment horizontal="center"/>
    </xf>
    <xf numFmtId="0" fontId="10" fillId="5" borderId="21" xfId="0" applyFont="1" applyFill="1" applyBorder="1" applyAlignment="1" applyProtection="1">
      <alignment horizontal="center"/>
    </xf>
    <xf numFmtId="0" fontId="8" fillId="7" borderId="0" xfId="0" applyFont="1" applyFill="1" applyBorder="1" applyAlignment="1" applyProtection="1">
      <alignment horizontal="left" vertical="top" wrapText="1"/>
    </xf>
    <xf numFmtId="0" fontId="12" fillId="5" borderId="23" xfId="0" applyFont="1" applyFill="1" applyBorder="1" applyAlignment="1" applyProtection="1">
      <alignment horizontal="center" vertical="top" wrapText="1"/>
    </xf>
    <xf numFmtId="0" fontId="12" fillId="5" borderId="10" xfId="0" applyFont="1" applyFill="1" applyBorder="1" applyAlignment="1" applyProtection="1">
      <alignment horizontal="center" vertical="top" wrapText="1"/>
    </xf>
    <xf numFmtId="0" fontId="25" fillId="5" borderId="59" xfId="0" applyFont="1" applyFill="1" applyBorder="1" applyAlignment="1" applyProtection="1">
      <alignment horizontal="left" vertical="top" wrapText="1"/>
    </xf>
    <xf numFmtId="0" fontId="25" fillId="5" borderId="50" xfId="0" applyFont="1" applyFill="1" applyBorder="1" applyAlignment="1" applyProtection="1">
      <alignment horizontal="left" vertical="top" wrapText="1"/>
    </xf>
    <xf numFmtId="0" fontId="25" fillId="5" borderId="45" xfId="0" applyFont="1" applyFill="1" applyBorder="1" applyAlignment="1" applyProtection="1">
      <alignment horizontal="left" vertical="top" wrapText="1"/>
    </xf>
    <xf numFmtId="0" fontId="25" fillId="5" borderId="39" xfId="0" applyFont="1" applyFill="1" applyBorder="1" applyAlignment="1" applyProtection="1">
      <alignment horizontal="left" vertical="top" wrapText="1"/>
    </xf>
    <xf numFmtId="0" fontId="25" fillId="5" borderId="45" xfId="0" applyFont="1" applyFill="1" applyBorder="1" applyAlignment="1" applyProtection="1">
      <alignment vertical="top" wrapText="1" readingOrder="1"/>
    </xf>
    <xf numFmtId="0" fontId="25" fillId="5" borderId="39" xfId="0" applyFont="1" applyFill="1" applyBorder="1" applyAlignment="1" applyProtection="1">
      <alignment vertical="top" wrapText="1" readingOrder="1"/>
    </xf>
    <xf numFmtId="0" fontId="25" fillId="5" borderId="45" xfId="0" applyFont="1" applyFill="1" applyBorder="1" applyAlignment="1" applyProtection="1">
      <alignment horizontal="left" vertical="top" wrapText="1" readingOrder="1"/>
    </xf>
    <xf numFmtId="0" fontId="25" fillId="5" borderId="39" xfId="0" applyFont="1" applyFill="1" applyBorder="1" applyAlignment="1" applyProtection="1">
      <alignment horizontal="left" vertical="top" wrapText="1" readingOrder="1"/>
    </xf>
    <xf numFmtId="0" fontId="12" fillId="7" borderId="0" xfId="0" applyFont="1" applyFill="1" applyAlignment="1">
      <alignment horizontal="left"/>
    </xf>
    <xf numFmtId="0" fontId="8" fillId="7" borderId="0" xfId="0" applyFont="1" applyFill="1" applyAlignment="1">
      <alignment horizontal="left"/>
    </xf>
    <xf numFmtId="0" fontId="12" fillId="7" borderId="0" xfId="0" applyFont="1" applyFill="1" applyAlignment="1">
      <alignment horizontal="left" wrapText="1"/>
    </xf>
    <xf numFmtId="0" fontId="11" fillId="7" borderId="0" xfId="0" applyFont="1" applyFill="1" applyBorder="1" applyAlignment="1" applyProtection="1">
      <alignment horizontal="left" vertical="top" wrapText="1"/>
    </xf>
    <xf numFmtId="0" fontId="11" fillId="5" borderId="43" xfId="0" applyFont="1" applyFill="1" applyBorder="1" applyAlignment="1" applyProtection="1">
      <alignment horizontal="center" vertical="top" wrapText="1"/>
    </xf>
    <xf numFmtId="0" fontId="11" fillId="5" borderId="8" xfId="0" applyFont="1" applyFill="1" applyBorder="1" applyAlignment="1" applyProtection="1">
      <alignment horizontal="center" vertical="top" wrapText="1"/>
    </xf>
    <xf numFmtId="0" fontId="11" fillId="5" borderId="21" xfId="0" applyFont="1" applyFill="1" applyBorder="1" applyAlignment="1" applyProtection="1">
      <alignment horizontal="center" vertical="top" wrapText="1"/>
    </xf>
    <xf numFmtId="0" fontId="75" fillId="0" borderId="0" xfId="0" applyFont="1" applyFill="1" applyBorder="1" applyAlignment="1" applyProtection="1">
      <alignment vertical="top" wrapText="1"/>
    </xf>
    <xf numFmtId="0" fontId="74" fillId="0" borderId="0" xfId="0" applyFont="1" applyFill="1" applyBorder="1" applyAlignment="1" applyProtection="1">
      <alignment vertical="top" wrapText="1"/>
    </xf>
    <xf numFmtId="3" fontId="74" fillId="0" borderId="0" xfId="0" applyNumberFormat="1" applyFont="1" applyFill="1" applyBorder="1" applyAlignment="1" applyProtection="1">
      <alignment vertical="top" wrapText="1"/>
      <protection locked="0"/>
    </xf>
    <xf numFmtId="0" fontId="74" fillId="0" borderId="0" xfId="0" applyFont="1" applyFill="1" applyBorder="1" applyAlignment="1" applyProtection="1">
      <alignment vertical="top" wrapText="1"/>
      <protection locked="0"/>
    </xf>
    <xf numFmtId="0" fontId="75" fillId="0" borderId="0" xfId="0" applyFont="1" applyFill="1" applyBorder="1" applyAlignment="1" applyProtection="1">
      <alignment horizontal="center" vertical="top" wrapText="1"/>
    </xf>
    <xf numFmtId="0" fontId="8" fillId="7" borderId="17" xfId="0" applyFont="1" applyFill="1" applyBorder="1" applyAlignment="1" applyProtection="1">
      <alignment horizontal="center" wrapText="1"/>
    </xf>
    <xf numFmtId="0" fontId="54" fillId="5" borderId="43" xfId="0" applyFont="1" applyFill="1" applyBorder="1" applyAlignment="1" applyProtection="1">
      <alignment horizontal="center" vertical="center" wrapText="1"/>
    </xf>
    <xf numFmtId="0" fontId="54" fillId="0" borderId="21" xfId="0" applyFont="1" applyBorder="1"/>
    <xf numFmtId="0" fontId="54" fillId="5" borderId="43" xfId="0" applyFont="1" applyFill="1" applyBorder="1" applyAlignment="1" applyProtection="1">
      <alignment horizontal="left" vertical="center" wrapText="1"/>
    </xf>
    <xf numFmtId="0" fontId="54" fillId="5" borderId="8" xfId="0" applyFont="1" applyFill="1" applyBorder="1" applyAlignment="1" applyProtection="1">
      <alignment horizontal="left" vertical="center" wrapText="1"/>
    </xf>
    <xf numFmtId="0" fontId="54" fillId="5" borderId="21" xfId="0" applyFont="1" applyFill="1" applyBorder="1" applyAlignment="1" applyProtection="1">
      <alignment horizontal="left" vertical="center" wrapText="1"/>
    </xf>
    <xf numFmtId="0" fontId="54" fillId="5" borderId="21" xfId="0" applyFont="1" applyFill="1" applyBorder="1" applyAlignment="1" applyProtection="1">
      <alignment horizontal="center" vertical="center" wrapText="1"/>
    </xf>
    <xf numFmtId="0" fontId="54" fillId="5" borderId="43" xfId="0" applyFont="1" applyFill="1" applyBorder="1" applyAlignment="1" applyProtection="1">
      <alignment horizontal="left" vertical="top" wrapText="1"/>
    </xf>
    <xf numFmtId="0" fontId="54" fillId="5" borderId="8" xfId="0" applyFont="1" applyFill="1" applyBorder="1" applyAlignment="1" applyProtection="1">
      <alignment horizontal="left" vertical="top" wrapText="1"/>
    </xf>
    <xf numFmtId="0" fontId="54" fillId="5" borderId="21" xfId="0" applyFont="1" applyFill="1" applyBorder="1" applyAlignment="1" applyProtection="1">
      <alignment horizontal="left" vertical="top" wrapText="1"/>
    </xf>
    <xf numFmtId="0" fontId="54" fillId="5" borderId="8" xfId="0" applyFont="1" applyFill="1" applyBorder="1" applyAlignment="1" applyProtection="1">
      <alignment horizontal="center" vertical="center" wrapText="1"/>
    </xf>
    <xf numFmtId="0" fontId="59" fillId="7" borderId="0" xfId="0" applyFont="1" applyFill="1" applyBorder="1" applyAlignment="1" applyProtection="1">
      <alignment horizontal="center" vertical="center" wrapText="1"/>
    </xf>
    <xf numFmtId="0" fontId="54" fillId="5" borderId="16" xfId="0" applyFont="1" applyFill="1" applyBorder="1" applyAlignment="1" applyProtection="1">
      <alignment horizontal="left" vertical="center" wrapText="1"/>
    </xf>
    <xf numFmtId="0" fontId="54" fillId="5" borderId="17" xfId="0" applyFont="1" applyFill="1" applyBorder="1" applyAlignment="1" applyProtection="1">
      <alignment horizontal="left" vertical="center" wrapText="1"/>
    </xf>
    <xf numFmtId="0" fontId="54" fillId="5" borderId="18" xfId="0" applyFont="1" applyFill="1" applyBorder="1" applyAlignment="1" applyProtection="1">
      <alignment horizontal="left" vertical="center" wrapText="1"/>
    </xf>
    <xf numFmtId="0" fontId="54" fillId="5" borderId="14" xfId="0" applyFont="1" applyFill="1" applyBorder="1" applyAlignment="1" applyProtection="1">
      <alignment horizontal="left" vertical="center" wrapText="1"/>
    </xf>
    <xf numFmtId="0" fontId="54" fillId="5" borderId="0" xfId="0" applyFont="1" applyFill="1" applyBorder="1" applyAlignment="1" applyProtection="1">
      <alignment horizontal="left" vertical="center" wrapText="1"/>
    </xf>
    <xf numFmtId="0" fontId="54" fillId="5" borderId="11" xfId="0" applyFont="1" applyFill="1" applyBorder="1" applyAlignment="1" applyProtection="1">
      <alignment horizontal="left" vertical="center" wrapText="1"/>
    </xf>
    <xf numFmtId="0" fontId="54" fillId="5" borderId="15" xfId="0" applyFont="1" applyFill="1" applyBorder="1" applyAlignment="1" applyProtection="1">
      <alignment horizontal="left" vertical="center" wrapText="1"/>
    </xf>
    <xf numFmtId="0" fontId="54" fillId="5" borderId="12" xfId="0" applyFont="1" applyFill="1" applyBorder="1" applyAlignment="1" applyProtection="1">
      <alignment horizontal="left" vertical="center" wrapText="1"/>
    </xf>
    <xf numFmtId="0" fontId="54" fillId="5" borderId="13" xfId="0" applyFont="1" applyFill="1" applyBorder="1" applyAlignment="1" applyProtection="1">
      <alignment horizontal="left" vertical="center" wrapText="1"/>
    </xf>
    <xf numFmtId="0" fontId="59" fillId="7" borderId="12" xfId="0" applyFont="1" applyFill="1" applyBorder="1" applyAlignment="1" applyProtection="1">
      <alignment horizontal="center" vertical="center" wrapText="1"/>
    </xf>
    <xf numFmtId="0" fontId="68" fillId="7" borderId="0" xfId="0" applyFont="1" applyFill="1" applyBorder="1" applyAlignment="1" applyProtection="1">
      <alignment horizontal="left" vertical="center" wrapText="1"/>
    </xf>
    <xf numFmtId="0" fontId="54" fillId="5" borderId="61" xfId="0" applyFont="1" applyFill="1" applyBorder="1" applyAlignment="1" applyProtection="1">
      <alignment horizontal="left" vertical="center" wrapText="1"/>
    </xf>
    <xf numFmtId="0" fontId="54" fillId="5" borderId="62" xfId="0" applyFont="1" applyFill="1" applyBorder="1" applyAlignment="1" applyProtection="1">
      <alignment horizontal="left" vertical="center" wrapText="1"/>
    </xf>
    <xf numFmtId="0" fontId="54" fillId="5" borderId="63" xfId="0" applyFont="1" applyFill="1" applyBorder="1" applyAlignment="1" applyProtection="1">
      <alignment horizontal="left" vertical="center" wrapText="1"/>
    </xf>
    <xf numFmtId="0" fontId="73" fillId="0" borderId="37" xfId="0" applyFont="1" applyFill="1" applyBorder="1" applyAlignment="1">
      <alignment horizontal="center" wrapText="1"/>
    </xf>
    <xf numFmtId="0" fontId="73" fillId="0" borderId="33" xfId="0" applyFont="1" applyFill="1" applyBorder="1" applyAlignment="1">
      <alignment horizontal="center" wrapText="1"/>
    </xf>
    <xf numFmtId="0" fontId="25" fillId="5" borderId="37"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10" fillId="5" borderId="28" xfId="0" applyFont="1" applyFill="1" applyBorder="1" applyAlignment="1" applyProtection="1">
      <alignment horizontal="center"/>
    </xf>
    <xf numFmtId="0" fontId="58" fillId="0" borderId="28" xfId="0" applyFont="1" applyBorder="1"/>
    <xf numFmtId="0" fontId="8" fillId="7" borderId="28" xfId="0" applyFont="1" applyFill="1" applyBorder="1" applyAlignment="1">
      <alignment horizontal="center"/>
    </xf>
    <xf numFmtId="0" fontId="27" fillId="7" borderId="28" xfId="0" applyFont="1" applyFill="1" applyBorder="1" applyAlignment="1" applyProtection="1">
      <alignment horizontal="center" wrapText="1"/>
    </xf>
    <xf numFmtId="0" fontId="27" fillId="7" borderId="38" xfId="0" applyFont="1" applyFill="1" applyBorder="1" applyAlignment="1" applyProtection="1">
      <alignment horizontal="center" vertical="center" wrapText="1"/>
    </xf>
    <xf numFmtId="0" fontId="27" fillId="7" borderId="35" xfId="0" applyFont="1" applyFill="1" applyBorder="1" applyAlignment="1" applyProtection="1">
      <alignment horizontal="center" vertical="center" wrapText="1"/>
    </xf>
    <xf numFmtId="0" fontId="27" fillId="7" borderId="27" xfId="0" applyFont="1" applyFill="1" applyBorder="1" applyAlignment="1" applyProtection="1">
      <alignment horizontal="center" vertical="center" wrapText="1"/>
    </xf>
    <xf numFmtId="0" fontId="28" fillId="5" borderId="28" xfId="0" applyFont="1" applyFill="1" applyBorder="1" applyAlignment="1" applyProtection="1">
      <alignment horizontal="left" vertical="center" wrapText="1"/>
    </xf>
    <xf numFmtId="0" fontId="25" fillId="5" borderId="28" xfId="0" applyFont="1" applyFill="1" applyBorder="1" applyAlignment="1" applyProtection="1">
      <alignment horizontal="left" vertical="center" wrapText="1"/>
    </xf>
    <xf numFmtId="0" fontId="29" fillId="7" borderId="28" xfId="0" applyFont="1" applyFill="1" applyBorder="1" applyAlignment="1" applyProtection="1">
      <alignment horizontal="center" vertical="center" wrapText="1"/>
    </xf>
    <xf numFmtId="0" fontId="25" fillId="0" borderId="28" xfId="0" applyFont="1" applyBorder="1" applyAlignment="1">
      <alignment horizontal="left" vertical="center" wrapText="1"/>
    </xf>
    <xf numFmtId="0" fontId="26" fillId="7" borderId="38" xfId="0" applyFont="1" applyFill="1" applyBorder="1" applyAlignment="1" applyProtection="1">
      <alignment horizontal="center" vertical="center" wrapText="1"/>
    </xf>
    <xf numFmtId="0" fontId="26" fillId="7" borderId="35" xfId="0" applyFont="1" applyFill="1" applyBorder="1" applyAlignment="1" applyProtection="1">
      <alignment horizontal="center" vertical="center" wrapText="1"/>
    </xf>
    <xf numFmtId="0" fontId="26" fillId="7" borderId="27" xfId="0" applyFont="1" applyFill="1" applyBorder="1" applyAlignment="1" applyProtection="1">
      <alignment horizontal="center" vertical="center" wrapText="1"/>
    </xf>
    <xf numFmtId="0" fontId="25" fillId="5" borderId="28" xfId="0" applyFont="1" applyFill="1" applyBorder="1" applyAlignment="1" applyProtection="1">
      <alignment horizontal="left" wrapText="1"/>
    </xf>
    <xf numFmtId="0" fontId="25" fillId="0" borderId="28" xfId="0" applyFont="1" applyBorder="1" applyAlignment="1">
      <alignment horizontal="left" wrapText="1"/>
    </xf>
    <xf numFmtId="0" fontId="67" fillId="6" borderId="1" xfId="0" applyFont="1" applyFill="1" applyBorder="1" applyAlignment="1">
      <alignment horizontal="center"/>
    </xf>
    <xf numFmtId="0" fontId="40" fillId="0" borderId="43" xfId="0" applyFont="1" applyFill="1" applyBorder="1" applyAlignment="1">
      <alignment horizontal="center"/>
    </xf>
    <xf numFmtId="0" fontId="40" fillId="0" borderId="69" xfId="0" applyFont="1" applyFill="1" applyBorder="1" applyAlignment="1">
      <alignment horizontal="center"/>
    </xf>
    <xf numFmtId="0" fontId="43" fillId="7" borderId="12" xfId="0" applyFont="1" applyFill="1" applyBorder="1"/>
    <xf numFmtId="0" fontId="0" fillId="0" borderId="37" xfId="0" applyBorder="1" applyAlignment="1" applyProtection="1">
      <alignment horizontal="left" vertical="center" wrapText="1"/>
    </xf>
    <xf numFmtId="0" fontId="0" fillId="0" borderId="65" xfId="0" applyBorder="1" applyAlignment="1" applyProtection="1">
      <alignment horizontal="left" vertical="center" wrapText="1"/>
    </xf>
    <xf numFmtId="0" fontId="0" fillId="0" borderId="33" xfId="0" applyBorder="1" applyAlignment="1" applyProtection="1">
      <alignment horizontal="left" vertical="center" wrapText="1"/>
    </xf>
    <xf numFmtId="0" fontId="0" fillId="11" borderId="37" xfId="0" applyFill="1" applyBorder="1" applyAlignment="1" applyProtection="1">
      <alignment horizontal="left" vertical="center" wrapText="1"/>
    </xf>
    <xf numFmtId="0" fontId="0" fillId="11" borderId="33" xfId="0" applyFill="1" applyBorder="1" applyAlignment="1" applyProtection="1">
      <alignment horizontal="left" vertical="center" wrapText="1"/>
    </xf>
    <xf numFmtId="0" fontId="0" fillId="11" borderId="37" xfId="0" applyFill="1" applyBorder="1" applyAlignment="1" applyProtection="1">
      <alignment horizontal="center" vertical="center" wrapText="1"/>
    </xf>
    <xf numFmtId="0" fontId="0" fillId="11" borderId="65" xfId="0" applyFill="1" applyBorder="1" applyAlignment="1" applyProtection="1">
      <alignment horizontal="center" vertical="center" wrapText="1"/>
    </xf>
    <xf numFmtId="0" fontId="0" fillId="11" borderId="33" xfId="0" applyFill="1" applyBorder="1" applyAlignment="1" applyProtection="1">
      <alignment horizontal="center" vertical="center" wrapText="1"/>
    </xf>
    <xf numFmtId="0" fontId="0" fillId="11" borderId="65" xfId="0" applyFill="1" applyBorder="1" applyAlignment="1" applyProtection="1">
      <alignment horizontal="left" vertical="center" wrapText="1"/>
    </xf>
    <xf numFmtId="0" fontId="46" fillId="9" borderId="26" xfId="0" applyFont="1" applyFill="1" applyBorder="1" applyAlignment="1" applyProtection="1">
      <alignment horizontal="center" vertical="center"/>
    </xf>
    <xf numFmtId="0" fontId="46" fillId="9" borderId="66" xfId="0" applyFont="1" applyFill="1" applyBorder="1" applyAlignment="1" applyProtection="1">
      <alignment horizontal="center" vertical="center"/>
    </xf>
    <xf numFmtId="0" fontId="46" fillId="9" borderId="50" xfId="0" applyFont="1" applyFill="1" applyBorder="1" applyAlignment="1" applyProtection="1">
      <alignment horizontal="center" vertical="center"/>
    </xf>
    <xf numFmtId="0" fontId="36" fillId="4" borderId="38" xfId="6" applyBorder="1" applyAlignment="1" applyProtection="1">
      <alignment horizontal="left" vertical="center" wrapText="1"/>
      <protection locked="0"/>
    </xf>
    <xf numFmtId="0" fontId="36" fillId="4" borderId="35" xfId="6" applyBorder="1" applyAlignment="1" applyProtection="1">
      <alignment horizontal="left" vertical="center" wrapText="1"/>
      <protection locked="0"/>
    </xf>
    <xf numFmtId="0" fontId="36" fillId="4" borderId="39" xfId="6" applyBorder="1" applyAlignment="1" applyProtection="1">
      <alignment horizontal="left" vertical="center" wrapText="1"/>
      <protection locked="0"/>
    </xf>
    <xf numFmtId="0" fontId="46" fillId="9" borderId="38" xfId="0" applyFont="1" applyFill="1" applyBorder="1" applyAlignment="1" applyProtection="1">
      <alignment horizontal="center" vertical="center" wrapText="1"/>
    </xf>
    <xf numFmtId="0" fontId="46" fillId="9" borderId="27" xfId="0" applyFont="1" applyFill="1" applyBorder="1" applyAlignment="1" applyProtection="1">
      <alignment horizontal="center" vertical="center" wrapText="1"/>
    </xf>
    <xf numFmtId="0" fontId="0" fillId="11" borderId="56" xfId="0" applyFill="1" applyBorder="1" applyAlignment="1" applyProtection="1">
      <alignment horizontal="center" vertical="center"/>
    </xf>
    <xf numFmtId="0" fontId="0" fillId="11" borderId="64" xfId="0" applyFill="1" applyBorder="1" applyAlignment="1" applyProtection="1">
      <alignment horizontal="center" vertical="center"/>
    </xf>
    <xf numFmtId="0" fontId="0" fillId="11" borderId="10" xfId="0" applyFill="1" applyBorder="1" applyAlignment="1" applyProtection="1">
      <alignment horizontal="center" vertical="center"/>
    </xf>
    <xf numFmtId="0" fontId="36" fillId="10" borderId="37" xfId="6" applyFill="1" applyBorder="1" applyAlignment="1" applyProtection="1">
      <alignment horizontal="center" vertical="center"/>
      <protection locked="0"/>
    </xf>
    <xf numFmtId="0" fontId="36" fillId="10" borderId="33" xfId="6" applyFill="1" applyBorder="1" applyAlignment="1" applyProtection="1">
      <alignment horizontal="center" vertical="center"/>
      <protection locked="0"/>
    </xf>
    <xf numFmtId="0" fontId="51" fillId="10" borderId="38" xfId="6" applyFont="1" applyFill="1" applyBorder="1" applyAlignment="1" applyProtection="1">
      <alignment horizontal="center" vertical="center"/>
      <protection locked="0"/>
    </xf>
    <xf numFmtId="0" fontId="51" fillId="10" borderId="27" xfId="6" applyFont="1" applyFill="1" applyBorder="1" applyAlignment="1" applyProtection="1">
      <alignment horizontal="center" vertical="center"/>
      <protection locked="0"/>
    </xf>
    <xf numFmtId="10" fontId="36" fillId="10" borderId="38" xfId="6" applyNumberFormat="1" applyFill="1" applyBorder="1" applyAlignment="1" applyProtection="1">
      <alignment horizontal="center" vertical="center"/>
      <protection locked="0"/>
    </xf>
    <xf numFmtId="10" fontId="36" fillId="10" borderId="27" xfId="6" applyNumberFormat="1" applyFill="1" applyBorder="1" applyAlignment="1" applyProtection="1">
      <alignment horizontal="center" vertical="center"/>
      <protection locked="0"/>
    </xf>
    <xf numFmtId="0" fontId="36" fillId="10" borderId="36" xfId="6" applyFill="1" applyBorder="1" applyAlignment="1" applyProtection="1">
      <alignment horizontal="center" vertical="center"/>
      <protection locked="0"/>
    </xf>
    <xf numFmtId="0" fontId="36" fillId="10" borderId="34" xfId="6" applyFill="1" applyBorder="1" applyAlignment="1" applyProtection="1">
      <alignment horizontal="center" vertical="center"/>
      <protection locked="0"/>
    </xf>
    <xf numFmtId="0" fontId="36" fillId="10" borderId="38" xfId="6" applyFill="1" applyBorder="1" applyAlignment="1" applyProtection="1">
      <alignment horizontal="left" vertical="center" wrapText="1"/>
      <protection locked="0"/>
    </xf>
    <xf numFmtId="0" fontId="36" fillId="10" borderId="35" xfId="6" applyFill="1" applyBorder="1" applyAlignment="1" applyProtection="1">
      <alignment horizontal="left" vertical="center" wrapText="1"/>
      <protection locked="0"/>
    </xf>
    <xf numFmtId="0" fontId="36" fillId="10" borderId="39" xfId="6" applyFill="1" applyBorder="1" applyAlignment="1" applyProtection="1">
      <alignment horizontal="left" vertical="center" wrapText="1"/>
      <protection locked="0"/>
    </xf>
    <xf numFmtId="0" fontId="36" fillId="4" borderId="37" xfId="6" applyBorder="1" applyAlignment="1" applyProtection="1">
      <alignment horizontal="center" vertical="center"/>
      <protection locked="0"/>
    </xf>
    <xf numFmtId="0" fontId="36" fillId="4" borderId="33" xfId="6" applyBorder="1" applyAlignment="1" applyProtection="1">
      <alignment horizontal="center" vertical="center"/>
      <protection locked="0"/>
    </xf>
    <xf numFmtId="0" fontId="0" fillId="11" borderId="23" xfId="0" applyFill="1" applyBorder="1" applyAlignment="1" applyProtection="1">
      <alignment horizontal="center" vertical="center"/>
    </xf>
    <xf numFmtId="0" fontId="46" fillId="9" borderId="59" xfId="0" applyFont="1" applyFill="1" applyBorder="1" applyAlignment="1" applyProtection="1">
      <alignment horizontal="center" vertical="center"/>
    </xf>
    <xf numFmtId="0" fontId="46" fillId="9" borderId="32" xfId="0" applyFont="1" applyFill="1" applyBorder="1" applyAlignment="1" applyProtection="1">
      <alignment horizontal="center" vertical="center"/>
    </xf>
    <xf numFmtId="0" fontId="0" fillId="11" borderId="68" xfId="0" applyFill="1" applyBorder="1" applyAlignment="1" applyProtection="1">
      <alignment horizontal="center" vertical="center"/>
    </xf>
    <xf numFmtId="0" fontId="0" fillId="11" borderId="8" xfId="0" applyFill="1" applyBorder="1" applyAlignment="1" applyProtection="1">
      <alignment horizontal="center" vertical="center"/>
    </xf>
    <xf numFmtId="0" fontId="51" fillId="4" borderId="38" xfId="6" applyFont="1" applyBorder="1" applyAlignment="1" applyProtection="1">
      <alignment horizontal="center" vertical="center"/>
      <protection locked="0"/>
    </xf>
    <xf numFmtId="0" fontId="51" fillId="4" borderId="27" xfId="6" applyFont="1" applyBorder="1" applyAlignment="1" applyProtection="1">
      <alignment horizontal="center" vertical="center"/>
      <protection locked="0"/>
    </xf>
    <xf numFmtId="0" fontId="0" fillId="11" borderId="43" xfId="0" applyFill="1" applyBorder="1" applyAlignment="1" applyProtection="1">
      <alignment horizontal="center" vertical="center"/>
    </xf>
    <xf numFmtId="0" fontId="0" fillId="11" borderId="21" xfId="0" applyFill="1" applyBorder="1" applyAlignment="1" applyProtection="1">
      <alignment horizontal="center" vertical="center"/>
    </xf>
    <xf numFmtId="0" fontId="41" fillId="7" borderId="17" xfId="0" applyFont="1" applyFill="1" applyBorder="1" applyAlignment="1">
      <alignment horizontal="center" vertical="center"/>
    </xf>
    <xf numFmtId="0" fontId="16" fillId="7" borderId="16" xfId="0" applyFont="1" applyFill="1" applyBorder="1" applyAlignment="1">
      <alignment horizontal="center" vertical="top" wrapText="1"/>
    </xf>
    <xf numFmtId="0" fontId="16" fillId="7" borderId="17" xfId="0" applyFont="1" applyFill="1" applyBorder="1" applyAlignment="1">
      <alignment horizontal="center" vertical="top" wrapText="1"/>
    </xf>
    <xf numFmtId="0" fontId="52" fillId="7" borderId="17" xfId="0" applyFont="1" applyFill="1" applyBorder="1" applyAlignment="1">
      <alignment horizontal="center" vertical="top" wrapText="1"/>
    </xf>
    <xf numFmtId="0" fontId="35" fillId="7" borderId="15" xfId="5" applyFill="1" applyBorder="1" applyAlignment="1" applyProtection="1">
      <alignment horizontal="center" vertical="top" wrapText="1"/>
    </xf>
    <xf numFmtId="0" fontId="35" fillId="7" borderId="12" xfId="5" applyFill="1" applyBorder="1" applyAlignment="1" applyProtection="1">
      <alignment horizontal="center" vertical="top" wrapText="1"/>
    </xf>
    <xf numFmtId="0" fontId="69" fillId="5" borderId="38" xfId="0" applyFont="1" applyFill="1" applyBorder="1" applyAlignment="1">
      <alignment horizontal="center" vertical="center"/>
    </xf>
    <xf numFmtId="0" fontId="69" fillId="5" borderId="35" xfId="0" applyFont="1" applyFill="1" applyBorder="1" applyAlignment="1">
      <alignment horizontal="center" vertical="center"/>
    </xf>
    <xf numFmtId="0" fontId="69" fillId="5" borderId="27" xfId="0" applyFont="1" applyFill="1" applyBorder="1" applyAlignment="1">
      <alignment horizontal="center" vertical="center"/>
    </xf>
    <xf numFmtId="0" fontId="0" fillId="0" borderId="37" xfId="0" applyBorder="1" applyAlignment="1" applyProtection="1">
      <alignment horizontal="center" vertical="center" wrapText="1"/>
    </xf>
    <xf numFmtId="0" fontId="0" fillId="0" borderId="65"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47" xfId="0" applyBorder="1" applyAlignment="1" applyProtection="1">
      <alignment horizontal="left" vertical="center" wrapText="1"/>
    </xf>
    <xf numFmtId="0" fontId="0" fillId="0" borderId="67" xfId="0" applyBorder="1" applyAlignment="1" applyProtection="1">
      <alignment horizontal="left" vertical="center" wrapText="1"/>
    </xf>
    <xf numFmtId="0" fontId="36" fillId="4" borderId="36" xfId="6" applyBorder="1" applyAlignment="1" applyProtection="1">
      <alignment horizontal="center" vertical="center"/>
      <protection locked="0"/>
    </xf>
    <xf numFmtId="0" fontId="36" fillId="4" borderId="34" xfId="6" applyBorder="1" applyAlignment="1" applyProtection="1">
      <alignment horizontal="center" vertical="center"/>
      <protection locked="0"/>
    </xf>
    <xf numFmtId="0" fontId="36" fillId="4" borderId="38" xfId="6" applyBorder="1" applyAlignment="1" applyProtection="1">
      <alignment horizontal="center" vertical="center" wrapText="1"/>
      <protection locked="0"/>
    </xf>
    <xf numFmtId="0" fontId="36" fillId="4" borderId="39" xfId="6" applyBorder="1" applyAlignment="1" applyProtection="1">
      <alignment horizontal="center" vertical="center" wrapText="1"/>
      <protection locked="0"/>
    </xf>
    <xf numFmtId="0" fontId="36" fillId="10" borderId="38" xfId="6" applyFill="1" applyBorder="1" applyAlignment="1" applyProtection="1">
      <alignment horizontal="center"/>
      <protection locked="0"/>
    </xf>
    <xf numFmtId="0" fontId="36" fillId="10" borderId="39" xfId="6" applyFill="1" applyBorder="1" applyAlignment="1" applyProtection="1">
      <alignment horizontal="center"/>
      <protection locked="0"/>
    </xf>
    <xf numFmtId="0" fontId="36" fillId="8" borderId="37" xfId="6" applyFill="1" applyBorder="1" applyAlignment="1" applyProtection="1">
      <alignment horizontal="center" vertical="center"/>
      <protection locked="0"/>
    </xf>
    <xf numFmtId="0" fontId="36" fillId="8" borderId="33" xfId="6" applyFill="1" applyBorder="1" applyAlignment="1" applyProtection="1">
      <alignment horizontal="center" vertical="center"/>
      <protection locked="0"/>
    </xf>
    <xf numFmtId="0" fontId="0" fillId="0" borderId="28" xfId="0" applyBorder="1" applyAlignment="1" applyProtection="1">
      <alignment horizontal="left" vertical="center" wrapText="1"/>
    </xf>
    <xf numFmtId="0" fontId="36" fillId="4" borderId="38" xfId="6" applyBorder="1" applyAlignment="1" applyProtection="1">
      <alignment horizontal="center" vertical="center"/>
      <protection locked="0"/>
    </xf>
    <xf numFmtId="0" fontId="36" fillId="4" borderId="27" xfId="6" applyBorder="1" applyAlignment="1" applyProtection="1">
      <alignment horizontal="center" vertical="center"/>
      <protection locked="0"/>
    </xf>
    <xf numFmtId="0" fontId="36" fillId="10" borderId="38" xfId="6" applyFill="1" applyBorder="1" applyAlignment="1" applyProtection="1">
      <alignment horizontal="center" vertical="center"/>
      <protection locked="0"/>
    </xf>
    <xf numFmtId="0" fontId="36" fillId="10" borderId="27" xfId="6" applyFill="1" applyBorder="1" applyAlignment="1" applyProtection="1">
      <alignment horizontal="center" vertical="center"/>
      <protection locked="0"/>
    </xf>
    <xf numFmtId="0" fontId="36" fillId="4" borderId="27" xfId="6" applyBorder="1" applyAlignment="1" applyProtection="1">
      <alignment horizontal="center" vertical="center" wrapText="1"/>
      <protection locked="0"/>
    </xf>
    <xf numFmtId="0" fontId="36" fillId="10" borderId="38" xfId="6" applyFill="1" applyBorder="1" applyAlignment="1" applyProtection="1">
      <alignment horizontal="center" vertical="center" wrapText="1"/>
      <protection locked="0"/>
    </xf>
    <xf numFmtId="0" fontId="36" fillId="10" borderId="39" xfId="6" applyFill="1" applyBorder="1" applyAlignment="1" applyProtection="1">
      <alignment horizontal="center" vertical="center" wrapText="1"/>
      <protection locked="0"/>
    </xf>
    <xf numFmtId="0" fontId="36" fillId="4" borderId="38" xfId="6" applyBorder="1" applyAlignment="1" applyProtection="1">
      <alignment horizontal="center"/>
      <protection locked="0"/>
    </xf>
    <xf numFmtId="0" fontId="36" fillId="4" borderId="39" xfId="6" applyBorder="1" applyAlignment="1" applyProtection="1">
      <alignment horizontal="center"/>
      <protection locked="0"/>
    </xf>
    <xf numFmtId="0" fontId="46" fillId="9" borderId="39" xfId="0" applyFont="1" applyFill="1" applyBorder="1" applyAlignment="1" applyProtection="1">
      <alignment horizontal="center" vertical="center" wrapText="1"/>
    </xf>
    <xf numFmtId="10" fontId="36" fillId="4" borderId="38" xfId="6" applyNumberFormat="1" applyBorder="1" applyAlignment="1" applyProtection="1">
      <alignment horizontal="center" vertical="center" wrapText="1"/>
      <protection locked="0"/>
    </xf>
    <xf numFmtId="10" fontId="36" fillId="4" borderId="27" xfId="6" applyNumberFormat="1" applyBorder="1" applyAlignment="1" applyProtection="1">
      <alignment horizontal="center" vertical="center" wrapText="1"/>
      <protection locked="0"/>
    </xf>
    <xf numFmtId="0" fontId="36" fillId="4" borderId="35" xfId="6" applyBorder="1" applyAlignment="1" applyProtection="1">
      <alignment horizontal="center" vertical="center" wrapText="1"/>
      <protection locked="0"/>
    </xf>
    <xf numFmtId="0" fontId="36" fillId="10" borderId="45" xfId="6" applyFill="1" applyBorder="1" applyAlignment="1" applyProtection="1">
      <alignment horizontal="center" vertical="center" wrapText="1"/>
      <protection locked="0"/>
    </xf>
    <xf numFmtId="0" fontId="36" fillId="10" borderId="27" xfId="6" applyFill="1" applyBorder="1" applyAlignment="1" applyProtection="1">
      <alignment horizontal="center" vertical="center" wrapText="1"/>
      <protection locked="0"/>
    </xf>
    <xf numFmtId="0" fontId="46" fillId="9" borderId="26" xfId="0" applyFont="1" applyFill="1" applyBorder="1" applyAlignment="1" applyProtection="1">
      <alignment horizontal="center" vertical="center" wrapText="1"/>
    </xf>
    <xf numFmtId="0" fontId="46" fillId="9" borderId="32" xfId="0" applyFont="1" applyFill="1" applyBorder="1" applyAlignment="1" applyProtection="1">
      <alignment horizontal="center" vertical="center" wrapText="1"/>
    </xf>
    <xf numFmtId="0" fontId="46" fillId="9" borderId="35" xfId="0" applyFont="1" applyFill="1" applyBorder="1" applyAlignment="1" applyProtection="1">
      <alignment horizontal="center" vertical="center" wrapText="1"/>
    </xf>
    <xf numFmtId="0" fontId="36" fillId="4" borderId="35" xfId="6" applyBorder="1" applyAlignment="1" applyProtection="1">
      <alignment horizontal="center" vertical="center"/>
      <protection locked="0"/>
    </xf>
    <xf numFmtId="0" fontId="36" fillId="10" borderId="35" xfId="6" applyFill="1" applyBorder="1" applyAlignment="1" applyProtection="1">
      <alignment horizontal="center" vertical="center"/>
      <protection locked="0"/>
    </xf>
    <xf numFmtId="0" fontId="36" fillId="10" borderId="39" xfId="6" applyFill="1" applyBorder="1" applyAlignment="1" applyProtection="1">
      <alignment horizontal="center" vertical="center"/>
      <protection locked="0"/>
    </xf>
    <xf numFmtId="0" fontId="0" fillId="0" borderId="40" xfId="0" applyBorder="1" applyAlignment="1" applyProtection="1">
      <alignment horizontal="left" vertical="center" wrapText="1"/>
    </xf>
    <xf numFmtId="0" fontId="46" fillId="9" borderId="59" xfId="0" applyFont="1" applyFill="1" applyBorder="1" applyAlignment="1" applyProtection="1">
      <alignment horizontal="center" vertical="center" wrapText="1"/>
    </xf>
    <xf numFmtId="0" fontId="51" fillId="10" borderId="38" xfId="6" applyFont="1" applyFill="1" applyBorder="1" applyAlignment="1" applyProtection="1">
      <alignment horizontal="center" vertical="center" wrapText="1"/>
      <protection locked="0"/>
    </xf>
    <xf numFmtId="0" fontId="51" fillId="10" borderId="39" xfId="6" applyFont="1" applyFill="1" applyBorder="1" applyAlignment="1" applyProtection="1">
      <alignment horizontal="center" vertical="center" wrapText="1"/>
      <protection locked="0"/>
    </xf>
    <xf numFmtId="0" fontId="36" fillId="4" borderId="37" xfId="6" applyBorder="1" applyAlignment="1" applyProtection="1">
      <alignment horizontal="center" wrapText="1"/>
      <protection locked="0"/>
    </xf>
    <xf numFmtId="0" fontId="36" fillId="4" borderId="33" xfId="6" applyBorder="1" applyAlignment="1" applyProtection="1">
      <alignment horizontal="center" wrapText="1"/>
      <protection locked="0"/>
    </xf>
    <xf numFmtId="0" fontId="36" fillId="4" borderId="36" xfId="6" applyBorder="1" applyAlignment="1" applyProtection="1">
      <alignment horizontal="center" wrapText="1"/>
      <protection locked="0"/>
    </xf>
    <xf numFmtId="0" fontId="36" fillId="4" borderId="34" xfId="6" applyBorder="1" applyAlignment="1" applyProtection="1">
      <alignment horizontal="center" wrapText="1"/>
      <protection locked="0"/>
    </xf>
    <xf numFmtId="0" fontId="36" fillId="10" borderId="37" xfId="6" applyFill="1" applyBorder="1" applyAlignment="1" applyProtection="1">
      <alignment horizontal="center" wrapText="1"/>
      <protection locked="0"/>
    </xf>
    <xf numFmtId="0" fontId="36" fillId="10" borderId="33" xfId="6" applyFill="1" applyBorder="1" applyAlignment="1" applyProtection="1">
      <alignment horizontal="center" wrapText="1"/>
      <protection locked="0"/>
    </xf>
    <xf numFmtId="0" fontId="36" fillId="10" borderId="36" xfId="6" applyFill="1" applyBorder="1" applyAlignment="1" applyProtection="1">
      <alignment horizontal="center" wrapText="1"/>
      <protection locked="0"/>
    </xf>
    <xf numFmtId="0" fontId="36" fillId="10" borderId="34" xfId="6" applyFill="1" applyBorder="1" applyAlignment="1" applyProtection="1">
      <alignment horizontal="center" wrapText="1"/>
      <protection locked="0"/>
    </xf>
    <xf numFmtId="0" fontId="51" fillId="4" borderId="38" xfId="6" applyFont="1" applyBorder="1" applyAlignment="1" applyProtection="1">
      <alignment horizontal="center" vertical="center" wrapText="1"/>
      <protection locked="0"/>
    </xf>
    <xf numFmtId="0" fontId="51" fillId="4" borderId="39" xfId="6" applyFont="1" applyBorder="1" applyAlignment="1" applyProtection="1">
      <alignment horizontal="center" vertical="center" wrapText="1"/>
      <protection locked="0"/>
    </xf>
    <xf numFmtId="0" fontId="51" fillId="4" borderId="37" xfId="6" applyFont="1" applyBorder="1" applyAlignment="1" applyProtection="1">
      <alignment horizontal="center" vertical="center"/>
      <protection locked="0"/>
    </xf>
    <xf numFmtId="0" fontId="51" fillId="4" borderId="33" xfId="6" applyFont="1" applyBorder="1" applyAlignment="1" applyProtection="1">
      <alignment horizontal="center" vertical="center"/>
      <protection locked="0"/>
    </xf>
    <xf numFmtId="0" fontId="51" fillId="10" borderId="37" xfId="6" applyFont="1" applyFill="1" applyBorder="1" applyAlignment="1" applyProtection="1">
      <alignment horizontal="center" vertical="center"/>
      <protection locked="0"/>
    </xf>
    <xf numFmtId="0" fontId="51" fillId="10" borderId="33" xfId="6" applyFont="1" applyFill="1" applyBorder="1" applyAlignment="1" applyProtection="1">
      <alignment horizontal="center" vertical="center"/>
      <protection locked="0"/>
    </xf>
    <xf numFmtId="0" fontId="70" fillId="0" borderId="0" xfId="0" applyFont="1" applyAlignment="1" applyProtection="1">
      <alignment horizontal="left"/>
    </xf>
    <xf numFmtId="0" fontId="0" fillId="11" borderId="47" xfId="0" applyFill="1" applyBorder="1" applyAlignment="1" applyProtection="1">
      <alignment horizontal="left" vertical="center" wrapText="1"/>
    </xf>
    <xf numFmtId="0" fontId="0" fillId="11" borderId="42" xfId="0" applyFill="1" applyBorder="1" applyAlignment="1" applyProtection="1">
      <alignment horizontal="left" vertical="center" wrapText="1"/>
    </xf>
    <xf numFmtId="0" fontId="0" fillId="11" borderId="67" xfId="0" applyFill="1" applyBorder="1" applyAlignment="1" applyProtection="1">
      <alignment horizontal="left" vertical="center" wrapText="1"/>
    </xf>
    <xf numFmtId="0" fontId="64" fillId="13" borderId="0" xfId="0" applyFont="1" applyFill="1" applyAlignment="1">
      <alignment horizontal="center" wrapText="1"/>
    </xf>
  </cellXfs>
  <cellStyles count="8">
    <cellStyle name="Bad" xfId="1" builtinId="27"/>
    <cellStyle name="Comma" xfId="2" builtinId="3"/>
    <cellStyle name="Comma 2" xfId="3" xr:uid="{00000000-0005-0000-0000-000002000000}"/>
    <cellStyle name="Good" xfId="4" builtinId="26"/>
    <cellStyle name="Hyperlink" xfId="5" builtinId="8"/>
    <cellStyle name="Neutral" xfId="6" builtinId="28"/>
    <cellStyle name="Normal" xfId="0" builtinId="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790575</xdr:colOff>
      <xdr:row>0</xdr:row>
      <xdr:rowOff>152400</xdr:rowOff>
    </xdr:from>
    <xdr:to>
      <xdr:col>2</xdr:col>
      <xdr:colOff>1057275</xdr:colOff>
      <xdr:row>6</xdr:row>
      <xdr:rowOff>47625</xdr:rowOff>
    </xdr:to>
    <xdr:sp macro="" textlink="">
      <xdr:nvSpPr>
        <xdr:cNvPr id="2107" name="AutoShape 4">
          <a:extLst>
            <a:ext uri="{FF2B5EF4-FFF2-40B4-BE49-F238E27FC236}">
              <a16:creationId xmlns:a16="http://schemas.microsoft.com/office/drawing/2014/main" id="{00000000-0008-0000-0000-00003B080000}"/>
            </a:ext>
          </a:extLst>
        </xdr:cNvPr>
        <xdr:cNvSpPr>
          <a:spLocks noChangeAspect="1" noChangeArrowheads="1"/>
        </xdr:cNvSpPr>
      </xdr:nvSpPr>
      <xdr:spPr bwMode="auto">
        <a:xfrm>
          <a:off x="981075" y="152400"/>
          <a:ext cx="109537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342900</xdr:colOff>
      <xdr:row>3</xdr:row>
      <xdr:rowOff>190500</xdr:rowOff>
    </xdr:to>
    <xdr:pic>
      <xdr:nvPicPr>
        <xdr:cNvPr id="2108" name="Picture 6">
          <a:extLst>
            <a:ext uri="{FF2B5EF4-FFF2-40B4-BE49-F238E27FC236}">
              <a16:creationId xmlns:a16="http://schemas.microsoft.com/office/drawing/2014/main" id="{00000000-0008-0000-0000-00003C08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209550" y="209550"/>
          <a:ext cx="1152525" cy="628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1428750</xdr:colOff>
      <xdr:row>4</xdr:row>
      <xdr:rowOff>57150</xdr:rowOff>
    </xdr:to>
    <xdr:pic>
      <xdr:nvPicPr>
        <xdr:cNvPr id="3102" name="logo-image" descr="Home">
          <a:extLst>
            <a:ext uri="{FF2B5EF4-FFF2-40B4-BE49-F238E27FC236}">
              <a16:creationId xmlns:a16="http://schemas.microsoft.com/office/drawing/2014/main" id="{00000000-0008-0000-0700-00001E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0" y="228600"/>
          <a:ext cx="1409700" cy="990600"/>
        </a:xfrm>
        <a:prstGeom prst="rect">
          <a:avLst/>
        </a:prstGeom>
        <a:noFill/>
        <a:ln w="9525">
          <a:noFill/>
          <a:miter lim="800000"/>
          <a:headEnd/>
          <a:tailEnd/>
        </a:ln>
      </xdr:spPr>
    </xdr:pic>
    <xdr:clientData/>
  </xdr:twoCellAnchor>
  <xdr:twoCellAnchor editAs="oneCell">
    <xdr:from>
      <xdr:col>1</xdr:col>
      <xdr:colOff>19050</xdr:colOff>
      <xdr:row>1</xdr:row>
      <xdr:rowOff>38100</xdr:rowOff>
    </xdr:from>
    <xdr:to>
      <xdr:col>1</xdr:col>
      <xdr:colOff>1428750</xdr:colOff>
      <xdr:row>4</xdr:row>
      <xdr:rowOff>57150</xdr:rowOff>
    </xdr:to>
    <xdr:pic>
      <xdr:nvPicPr>
        <xdr:cNvPr id="3" name="logo-image" descr="Home">
          <a:extLst>
            <a:ext uri="{FF2B5EF4-FFF2-40B4-BE49-F238E27FC236}">
              <a16:creationId xmlns:a16="http://schemas.microsoft.com/office/drawing/2014/main" id="{CC1DD7A4-C695-416B-98C4-3BFC13A13FE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228600"/>
          <a:ext cx="1409700" cy="1009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thar.khalil\AppData\Local\Microsoft\Windows\INetCache\Content.Outlook\XOXRDMEP\5th-PPR-2017-2018%20(5-7-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thar.khalil\AppData\Local\Microsoft\Windows\INetCache\Content.Outlook\XOXRDMEP\For-web_resubmitted_4th-PPR-2016-2017%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Lessons Learned"/>
      <sheetName val=" Financial information"/>
      <sheetName val="Procurements"/>
      <sheetName val="Risk Assesment"/>
      <sheetName val="Rating"/>
      <sheetName val=" Project Indicators"/>
      <sheetName val="Results Tracker"/>
      <sheetName val="Units for Indicators"/>
      <sheetName val="Financial Annex"/>
      <sheetName val="Procurements new"/>
    </sheetNames>
    <sheetDataSet>
      <sheetData sheetId="0"/>
      <sheetData sheetId="1"/>
      <sheetData sheetId="2"/>
      <sheetData sheetId="3"/>
      <sheetData sheetId="4"/>
      <sheetData sheetId="5"/>
      <sheetData sheetId="6"/>
      <sheetData sheetId="7"/>
      <sheetData sheetId="8"/>
      <sheetData sheetId="9">
        <row r="4">
          <cell r="C4">
            <v>71276.460000000006</v>
          </cell>
        </row>
        <row r="5">
          <cell r="C5">
            <v>96920.65</v>
          </cell>
        </row>
        <row r="6">
          <cell r="C6">
            <v>418453.04</v>
          </cell>
        </row>
        <row r="7">
          <cell r="C7">
            <v>273408.96999999997</v>
          </cell>
        </row>
        <row r="8">
          <cell r="C8">
            <v>369552.89</v>
          </cell>
        </row>
        <row r="9">
          <cell r="C9">
            <v>3016.42</v>
          </cell>
        </row>
        <row r="10">
          <cell r="C10">
            <v>5997.84</v>
          </cell>
        </row>
        <row r="11">
          <cell r="C11">
            <v>3080.02</v>
          </cell>
        </row>
        <row r="12">
          <cell r="C12">
            <v>12478.93</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Lessons Learned"/>
      <sheetName val=" Financial information"/>
      <sheetName val="Procurements"/>
      <sheetName val=" Project Indicators"/>
      <sheetName val="Risk Assesment"/>
      <sheetName val="Rating"/>
      <sheetName val="Results Tracker"/>
      <sheetName val="Units for Indicators"/>
      <sheetName val="Financial Annex"/>
    </sheetNames>
    <sheetDataSet>
      <sheetData sheetId="0" refreshError="1"/>
      <sheetData sheetId="1" refreshError="1"/>
      <sheetData sheetId="2" refreshError="1">
        <row r="31">
          <cell r="F31">
            <v>70946.580383200097</v>
          </cell>
        </row>
        <row r="32">
          <cell r="F32">
            <v>96462.455784175574</v>
          </cell>
        </row>
        <row r="33">
          <cell r="F33">
            <v>531477.01444958663</v>
          </cell>
        </row>
        <row r="34">
          <cell r="F34">
            <v>293588.15171732148</v>
          </cell>
        </row>
        <row r="35">
          <cell r="F35">
            <v>535833.38342048496</v>
          </cell>
        </row>
        <row r="36">
          <cell r="F36">
            <v>3111.6921220701797</v>
          </cell>
        </row>
        <row r="37">
          <cell r="F37">
            <v>6161.1504016989556</v>
          </cell>
        </row>
        <row r="38">
          <cell r="F38">
            <v>3111.6921220701797</v>
          </cell>
        </row>
        <row r="39">
          <cell r="F39">
            <v>12446.768488280719</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limatechange-eg.org/" TargetMode="External"/><Relationship Id="rId7" Type="http://schemas.openxmlformats.org/officeDocument/2006/relationships/drawing" Target="../drawings/drawing1.xml"/><Relationship Id="rId2" Type="http://schemas.openxmlformats.org/officeDocument/2006/relationships/hyperlink" Target="mailto:othmanelshiakh@gmail.com" TargetMode="External"/><Relationship Id="rId1" Type="http://schemas.openxmlformats.org/officeDocument/2006/relationships/hyperlink" Target="mailto:ithar.khalil@wfp.org" TargetMode="External"/><Relationship Id="rId6" Type="http://schemas.openxmlformats.org/officeDocument/2006/relationships/printerSettings" Target="../printerSettings/printerSettings1.bin"/><Relationship Id="rId5" Type="http://schemas.openxmlformats.org/officeDocument/2006/relationships/hyperlink" Target="mailto:sherif_a2z@yahoo.com" TargetMode="External"/><Relationship Id="rId4" Type="http://schemas.openxmlformats.org/officeDocument/2006/relationships/hyperlink" Target="mailto:hozayen2004@hot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hmanelshaikh@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110" zoomScaleNormal="110" workbookViewId="0">
      <selection activeCell="A29" sqref="A29"/>
    </sheetView>
  </sheetViews>
  <sheetFormatPr defaultColWidth="102.08984375" defaultRowHeight="14" x14ac:dyDescent="0.3"/>
  <cols>
    <col min="1" max="1" width="2.453125" style="1" customWidth="1"/>
    <col min="2" max="2" width="10.90625" style="95" customWidth="1"/>
    <col min="3" max="3" width="14.90625" style="95" customWidth="1"/>
    <col min="4" max="4" width="93.08984375" style="1" customWidth="1"/>
    <col min="5" max="5" width="3.90625" style="1" customWidth="1"/>
    <col min="6" max="6" width="9.08984375" style="1" customWidth="1"/>
    <col min="7" max="7" width="12.08984375" style="2" customWidth="1"/>
    <col min="8" max="8" width="14.90625" style="2" hidden="1" customWidth="1"/>
    <col min="9" max="10" width="11.08984375" style="2" hidden="1" customWidth="1"/>
    <col min="11" max="11" width="10.453125" style="2" hidden="1" customWidth="1"/>
    <col min="12" max="12" width="8.08984375" style="2" hidden="1" customWidth="1"/>
    <col min="13" max="13" width="6.90625" style="2" hidden="1" customWidth="1"/>
    <col min="14" max="14" width="7.453125" style="2" hidden="1" customWidth="1"/>
    <col min="15" max="15" width="10.08984375" style="2" hidden="1" customWidth="1"/>
    <col min="16" max="16" width="12" style="2" hidden="1" customWidth="1"/>
    <col min="17" max="251" width="9.08984375" style="1" customWidth="1"/>
    <col min="252" max="252" width="2.90625" style="1" customWidth="1"/>
    <col min="253" max="254" width="9.08984375" style="1" customWidth="1"/>
    <col min="255" max="255" width="17.08984375" style="1" customWidth="1"/>
    <col min="256" max="16384" width="102.08984375" style="1"/>
  </cols>
  <sheetData>
    <row r="1" spans="2:16" ht="14.5" thickBot="1" x14ac:dyDescent="0.35"/>
    <row r="2" spans="2:16" ht="14.5" thickBot="1" x14ac:dyDescent="0.35">
      <c r="B2" s="96"/>
      <c r="C2" s="97"/>
      <c r="D2" s="54"/>
      <c r="E2" s="55"/>
    </row>
    <row r="3" spans="2:16" ht="18" thickBot="1" x14ac:dyDescent="0.4">
      <c r="B3" s="98"/>
      <c r="C3" s="99"/>
      <c r="D3" s="66" t="s">
        <v>249</v>
      </c>
      <c r="E3" s="57"/>
    </row>
    <row r="4" spans="2:16" ht="14.5" thickBot="1" x14ac:dyDescent="0.35">
      <c r="B4" s="98"/>
      <c r="C4" s="99"/>
      <c r="D4" s="56"/>
      <c r="E4" s="57"/>
    </row>
    <row r="5" spans="2:16" ht="14.5" thickBot="1" x14ac:dyDescent="0.35">
      <c r="B5" s="98"/>
      <c r="C5" s="102" t="s">
        <v>291</v>
      </c>
      <c r="D5" s="220" t="s">
        <v>896</v>
      </c>
      <c r="E5" s="57"/>
    </row>
    <row r="6" spans="2:16" s="3" customFormat="1" ht="14.5" thickBot="1" x14ac:dyDescent="0.35">
      <c r="B6" s="100"/>
      <c r="C6" s="64"/>
      <c r="D6" s="34"/>
      <c r="E6" s="32"/>
      <c r="G6" s="2"/>
      <c r="H6" s="2"/>
      <c r="I6" s="2"/>
      <c r="J6" s="2"/>
      <c r="K6" s="2"/>
      <c r="L6" s="2"/>
      <c r="M6" s="2"/>
      <c r="N6" s="2"/>
      <c r="O6" s="2"/>
      <c r="P6" s="2"/>
    </row>
    <row r="7" spans="2:16" s="3" customFormat="1" ht="30.75" customHeight="1" thickBot="1" x14ac:dyDescent="0.35">
      <c r="B7" s="100"/>
      <c r="C7" s="58" t="s">
        <v>212</v>
      </c>
      <c r="D7" s="8" t="s">
        <v>707</v>
      </c>
      <c r="E7" s="32"/>
      <c r="G7" s="2"/>
      <c r="H7" s="2"/>
      <c r="I7" s="2"/>
      <c r="J7" s="2"/>
      <c r="K7" s="2"/>
      <c r="L7" s="2"/>
      <c r="M7" s="2"/>
      <c r="N7" s="2"/>
      <c r="O7" s="2"/>
      <c r="P7" s="2"/>
    </row>
    <row r="8" spans="2:16" s="3" customFormat="1" ht="15" hidden="1" customHeight="1" x14ac:dyDescent="0.3">
      <c r="B8" s="98"/>
      <c r="C8" s="99"/>
      <c r="D8" s="56" t="s">
        <v>708</v>
      </c>
      <c r="E8" s="32"/>
      <c r="G8" s="2"/>
      <c r="H8" s="2"/>
      <c r="I8" s="2"/>
      <c r="J8" s="2"/>
      <c r="K8" s="2"/>
      <c r="L8" s="2"/>
      <c r="M8" s="2"/>
      <c r="N8" s="2"/>
      <c r="O8" s="2"/>
      <c r="P8" s="2"/>
    </row>
    <row r="9" spans="2:16" s="3" customFormat="1" hidden="1" x14ac:dyDescent="0.3">
      <c r="B9" s="98"/>
      <c r="C9" s="99"/>
      <c r="D9" s="56"/>
      <c r="E9" s="32"/>
      <c r="G9" s="2"/>
      <c r="H9" s="2"/>
      <c r="I9" s="2"/>
      <c r="J9" s="2"/>
      <c r="K9" s="2"/>
      <c r="L9" s="2"/>
      <c r="M9" s="2"/>
      <c r="N9" s="2"/>
      <c r="O9" s="2"/>
      <c r="P9" s="2"/>
    </row>
    <row r="10" spans="2:16" s="3" customFormat="1" hidden="1" x14ac:dyDescent="0.3">
      <c r="B10" s="98"/>
      <c r="C10" s="99"/>
      <c r="D10" s="56"/>
      <c r="E10" s="32"/>
      <c r="G10" s="2"/>
      <c r="H10" s="2"/>
      <c r="I10" s="2"/>
      <c r="J10" s="2"/>
      <c r="K10" s="2"/>
      <c r="L10" s="2"/>
      <c r="M10" s="2"/>
      <c r="N10" s="2"/>
      <c r="O10" s="2"/>
      <c r="P10" s="2"/>
    </row>
    <row r="11" spans="2:16" s="3" customFormat="1" hidden="1" x14ac:dyDescent="0.3">
      <c r="B11" s="98"/>
      <c r="C11" s="99"/>
      <c r="D11" s="56"/>
      <c r="E11" s="32"/>
      <c r="G11" s="2"/>
      <c r="H11" s="2"/>
      <c r="I11" s="2"/>
      <c r="J11" s="2"/>
      <c r="K11" s="2"/>
      <c r="L11" s="2"/>
      <c r="M11" s="2"/>
      <c r="N11" s="2"/>
      <c r="O11" s="2"/>
      <c r="P11" s="2"/>
    </row>
    <row r="12" spans="2:16" s="3" customFormat="1" ht="14.5" thickBot="1" x14ac:dyDescent="0.35">
      <c r="B12" s="100"/>
      <c r="C12" s="64"/>
      <c r="D12" s="34"/>
      <c r="E12" s="32"/>
      <c r="G12" s="2"/>
      <c r="H12" s="2"/>
      <c r="I12" s="2"/>
      <c r="J12" s="2"/>
      <c r="K12" s="2"/>
      <c r="L12" s="2"/>
      <c r="M12" s="2"/>
      <c r="N12" s="2"/>
      <c r="O12" s="2"/>
      <c r="P12" s="2"/>
    </row>
    <row r="13" spans="2:16" s="3" customFormat="1" ht="233.4" customHeight="1" thickBot="1" x14ac:dyDescent="0.35">
      <c r="B13" s="100"/>
      <c r="C13" s="59" t="s">
        <v>0</v>
      </c>
      <c r="D13" s="8" t="s">
        <v>709</v>
      </c>
      <c r="E13" s="32"/>
      <c r="G13" s="2"/>
      <c r="H13" s="2"/>
      <c r="I13" s="2"/>
      <c r="J13" s="2"/>
      <c r="K13" s="2"/>
      <c r="L13" s="2"/>
      <c r="M13" s="2"/>
      <c r="N13" s="2"/>
      <c r="O13" s="2"/>
      <c r="P13" s="2"/>
    </row>
    <row r="14" spans="2:16" s="3" customFormat="1" ht="14.5" thickBot="1" x14ac:dyDescent="0.35">
      <c r="B14" s="100"/>
      <c r="C14" s="64"/>
      <c r="D14" s="34" t="s">
        <v>846</v>
      </c>
      <c r="E14" s="32"/>
      <c r="G14" s="2"/>
      <c r="H14" s="2" t="s">
        <v>1</v>
      </c>
      <c r="I14" s="2" t="s">
        <v>2</v>
      </c>
      <c r="J14" s="2"/>
      <c r="K14" s="2" t="s">
        <v>3</v>
      </c>
      <c r="L14" s="2" t="s">
        <v>4</v>
      </c>
      <c r="M14" s="2" t="s">
        <v>5</v>
      </c>
      <c r="N14" s="2" t="s">
        <v>6</v>
      </c>
      <c r="O14" s="2" t="s">
        <v>7</v>
      </c>
      <c r="P14" s="2" t="s">
        <v>8</v>
      </c>
    </row>
    <row r="15" spans="2:16" s="3" customFormat="1" x14ac:dyDescent="0.3">
      <c r="B15" s="100"/>
      <c r="C15" s="60" t="s">
        <v>202</v>
      </c>
      <c r="D15" s="9"/>
      <c r="E15" s="32"/>
      <c r="G15" s="2"/>
      <c r="H15" s="4" t="s">
        <v>9</v>
      </c>
      <c r="I15" s="2" t="s">
        <v>10</v>
      </c>
      <c r="J15" s="2" t="s">
        <v>11</v>
      </c>
      <c r="K15" s="2" t="s">
        <v>12</v>
      </c>
      <c r="L15" s="2">
        <v>1</v>
      </c>
      <c r="M15" s="2">
        <v>1</v>
      </c>
      <c r="N15" s="2" t="s">
        <v>13</v>
      </c>
      <c r="O15" s="2" t="s">
        <v>14</v>
      </c>
      <c r="P15" s="2" t="s">
        <v>15</v>
      </c>
    </row>
    <row r="16" spans="2:16" s="3" customFormat="1" ht="29.25" customHeight="1" x14ac:dyDescent="0.3">
      <c r="B16" s="484" t="s">
        <v>279</v>
      </c>
      <c r="C16" s="486"/>
      <c r="D16" s="10" t="s">
        <v>710</v>
      </c>
      <c r="E16" s="32"/>
      <c r="G16" s="2"/>
      <c r="H16" s="4" t="s">
        <v>16</v>
      </c>
      <c r="I16" s="2" t="s">
        <v>17</v>
      </c>
      <c r="J16" s="2" t="s">
        <v>18</v>
      </c>
      <c r="K16" s="2" t="s">
        <v>19</v>
      </c>
      <c r="L16" s="2">
        <v>2</v>
      </c>
      <c r="M16" s="2">
        <v>2</v>
      </c>
      <c r="N16" s="2" t="s">
        <v>20</v>
      </c>
      <c r="O16" s="2" t="s">
        <v>21</v>
      </c>
      <c r="P16" s="2" t="s">
        <v>22</v>
      </c>
    </row>
    <row r="17" spans="2:16" s="3" customFormat="1" x14ac:dyDescent="0.3">
      <c r="B17" s="100"/>
      <c r="C17" s="60" t="s">
        <v>208</v>
      </c>
      <c r="D17" s="10" t="s">
        <v>711</v>
      </c>
      <c r="E17" s="32"/>
      <c r="G17" s="2"/>
      <c r="H17" s="4" t="s">
        <v>23</v>
      </c>
      <c r="I17" s="2" t="s">
        <v>24</v>
      </c>
      <c r="J17" s="2"/>
      <c r="K17" s="2" t="s">
        <v>25</v>
      </c>
      <c r="L17" s="2">
        <v>3</v>
      </c>
      <c r="M17" s="2">
        <v>3</v>
      </c>
      <c r="N17" s="2" t="s">
        <v>26</v>
      </c>
      <c r="O17" s="2" t="s">
        <v>27</v>
      </c>
      <c r="P17" s="2" t="s">
        <v>28</v>
      </c>
    </row>
    <row r="18" spans="2:16" s="3" customFormat="1" ht="14.5" thickBot="1" x14ac:dyDescent="0.35">
      <c r="B18" s="101"/>
      <c r="C18" s="59" t="s">
        <v>203</v>
      </c>
      <c r="D18" s="93" t="s">
        <v>681</v>
      </c>
      <c r="E18" s="32"/>
      <c r="G18" s="2"/>
      <c r="H18" s="4" t="s">
        <v>29</v>
      </c>
      <c r="I18" s="2"/>
      <c r="J18" s="2"/>
      <c r="K18" s="2" t="s">
        <v>30</v>
      </c>
      <c r="L18" s="2">
        <v>5</v>
      </c>
      <c r="M18" s="2">
        <v>5</v>
      </c>
      <c r="N18" s="2" t="s">
        <v>31</v>
      </c>
      <c r="O18" s="2" t="s">
        <v>32</v>
      </c>
      <c r="P18" s="2" t="s">
        <v>33</v>
      </c>
    </row>
    <row r="19" spans="2:16" s="3" customFormat="1" ht="44.25" customHeight="1" thickBot="1" x14ac:dyDescent="0.35">
      <c r="B19" s="487" t="s">
        <v>204</v>
      </c>
      <c r="C19" s="488"/>
      <c r="D19" s="94" t="s">
        <v>712</v>
      </c>
      <c r="E19" s="32"/>
      <c r="G19" s="2"/>
      <c r="H19" s="4" t="s">
        <v>34</v>
      </c>
      <c r="I19" s="2"/>
      <c r="J19" s="2"/>
      <c r="K19" s="2" t="s">
        <v>35</v>
      </c>
      <c r="L19" s="2"/>
      <c r="M19" s="2"/>
      <c r="N19" s="2"/>
      <c r="O19" s="2" t="s">
        <v>36</v>
      </c>
      <c r="P19" s="2" t="s">
        <v>37</v>
      </c>
    </row>
    <row r="20" spans="2:16" s="3" customFormat="1" x14ac:dyDescent="0.3">
      <c r="B20" s="100"/>
      <c r="C20" s="59"/>
      <c r="D20" s="34"/>
      <c r="E20" s="57"/>
      <c r="F20" s="4"/>
      <c r="G20" s="2"/>
      <c r="H20" s="2"/>
      <c r="J20" s="2"/>
      <c r="K20" s="2"/>
      <c r="L20" s="2"/>
      <c r="M20" s="2" t="s">
        <v>38</v>
      </c>
      <c r="N20" s="2" t="s">
        <v>713</v>
      </c>
    </row>
    <row r="21" spans="2:16" s="3" customFormat="1" x14ac:dyDescent="0.3">
      <c r="B21" s="100"/>
      <c r="C21" s="102" t="s">
        <v>207</v>
      </c>
      <c r="D21" s="34"/>
      <c r="E21" s="57"/>
      <c r="F21" s="4"/>
      <c r="G21" s="2"/>
      <c r="H21" s="2"/>
      <c r="J21" s="2"/>
      <c r="K21" s="2"/>
      <c r="L21" s="2"/>
      <c r="M21" s="2" t="s">
        <v>39</v>
      </c>
      <c r="N21" s="2" t="s">
        <v>40</v>
      </c>
    </row>
    <row r="22" spans="2:16" s="3" customFormat="1" ht="14.5" thickBot="1" x14ac:dyDescent="0.35">
      <c r="B22" s="100"/>
      <c r="C22" s="103" t="s">
        <v>210</v>
      </c>
      <c r="D22" s="34"/>
      <c r="E22" s="32"/>
      <c r="G22" s="2"/>
      <c r="H22" s="4" t="s">
        <v>41</v>
      </c>
      <c r="I22" s="2"/>
      <c r="J22" s="2"/>
      <c r="L22" s="2"/>
      <c r="M22" s="2"/>
      <c r="N22" s="2"/>
      <c r="O22" s="2" t="s">
        <v>42</v>
      </c>
      <c r="P22" s="2" t="s">
        <v>43</v>
      </c>
    </row>
    <row r="23" spans="2:16" s="3" customFormat="1" x14ac:dyDescent="0.3">
      <c r="B23" s="484" t="s">
        <v>209</v>
      </c>
      <c r="C23" s="486"/>
      <c r="D23" s="489" t="s">
        <v>714</v>
      </c>
      <c r="E23" s="32"/>
      <c r="G23" s="2"/>
      <c r="H23" s="4"/>
      <c r="I23" s="2"/>
      <c r="J23" s="2"/>
      <c r="L23" s="2"/>
      <c r="M23" s="2"/>
      <c r="N23" s="2"/>
      <c r="O23" s="2"/>
      <c r="P23" s="2"/>
    </row>
    <row r="24" spans="2:16" s="3" customFormat="1" ht="4.5" customHeight="1" x14ac:dyDescent="0.3">
      <c r="B24" s="484"/>
      <c r="C24" s="486"/>
      <c r="D24" s="490"/>
      <c r="E24" s="32"/>
      <c r="G24" s="2"/>
      <c r="H24" s="4"/>
      <c r="I24" s="2"/>
      <c r="J24" s="2"/>
      <c r="L24" s="2"/>
      <c r="M24" s="2"/>
      <c r="N24" s="2"/>
      <c r="O24" s="2"/>
      <c r="P24" s="2"/>
    </row>
    <row r="25" spans="2:16" s="3" customFormat="1" ht="34" customHeight="1" x14ac:dyDescent="0.3">
      <c r="B25" s="484" t="s">
        <v>285</v>
      </c>
      <c r="C25" s="486"/>
      <c r="D25" s="12" t="s">
        <v>715</v>
      </c>
      <c r="E25" s="32"/>
      <c r="F25" s="2"/>
      <c r="G25" s="4"/>
      <c r="H25" s="2"/>
      <c r="I25" s="2"/>
      <c r="K25" s="2"/>
      <c r="L25" s="2"/>
      <c r="M25" s="2"/>
      <c r="N25" s="2" t="s">
        <v>44</v>
      </c>
      <c r="O25" s="2" t="s">
        <v>45</v>
      </c>
    </row>
    <row r="26" spans="2:16" s="3" customFormat="1" x14ac:dyDescent="0.3">
      <c r="B26" s="484" t="s">
        <v>211</v>
      </c>
      <c r="C26" s="486"/>
      <c r="D26" s="12" t="s">
        <v>716</v>
      </c>
      <c r="E26" s="32"/>
      <c r="F26" s="2"/>
      <c r="G26" s="4"/>
      <c r="H26" s="2"/>
      <c r="I26" s="2"/>
      <c r="K26" s="2"/>
      <c r="L26" s="2"/>
      <c r="M26" s="2"/>
      <c r="N26" s="2" t="s">
        <v>46</v>
      </c>
      <c r="O26" s="2" t="s">
        <v>47</v>
      </c>
    </row>
    <row r="27" spans="2:16" s="3" customFormat="1" ht="28.5" hidden="1" customHeight="1" thickBot="1" x14ac:dyDescent="0.35">
      <c r="B27" s="484" t="s">
        <v>284</v>
      </c>
      <c r="C27" s="486"/>
      <c r="D27" s="12" t="s">
        <v>717</v>
      </c>
      <c r="E27" s="61"/>
      <c r="F27" s="2"/>
      <c r="G27" s="4"/>
      <c r="H27" s="2"/>
      <c r="I27" s="2"/>
      <c r="J27" s="2"/>
      <c r="K27" s="2"/>
      <c r="L27" s="2"/>
      <c r="M27" s="2"/>
      <c r="N27" s="2"/>
      <c r="O27" s="2"/>
    </row>
    <row r="28" spans="2:16" s="3" customFormat="1" ht="15" hidden="1" thickBot="1" x14ac:dyDescent="0.4">
      <c r="B28" s="100"/>
      <c r="C28" s="60" t="s">
        <v>287</v>
      </c>
      <c r="D28" s="221" t="s">
        <v>718</v>
      </c>
      <c r="E28" s="32"/>
      <c r="F28" s="2"/>
      <c r="G28" s="4"/>
      <c r="H28" s="2"/>
      <c r="I28" s="2"/>
      <c r="J28" s="2"/>
      <c r="K28" s="2"/>
      <c r="L28" s="2"/>
      <c r="M28" s="2"/>
      <c r="N28" s="2"/>
      <c r="O28" s="2"/>
    </row>
    <row r="29" spans="2:16" s="3" customFormat="1" ht="9.5" customHeight="1" x14ac:dyDescent="0.3">
      <c r="B29" s="100"/>
      <c r="C29" s="64"/>
      <c r="D29" s="62"/>
      <c r="E29" s="32"/>
      <c r="F29" s="2"/>
      <c r="G29" s="4"/>
      <c r="H29" s="2"/>
      <c r="I29" s="2"/>
      <c r="J29" s="2"/>
      <c r="K29" s="2"/>
      <c r="L29" s="2"/>
      <c r="M29" s="2"/>
      <c r="N29" s="2"/>
      <c r="O29" s="2"/>
    </row>
    <row r="30" spans="2:16" s="3" customFormat="1" ht="19.5" customHeight="1" thickBot="1" x14ac:dyDescent="0.35">
      <c r="B30" s="100"/>
      <c r="C30" s="64"/>
      <c r="D30" s="63" t="s">
        <v>48</v>
      </c>
      <c r="E30" s="32"/>
      <c r="G30" s="2"/>
      <c r="H30" s="4" t="s">
        <v>49</v>
      </c>
      <c r="I30" s="2"/>
      <c r="J30" s="2"/>
      <c r="K30" s="2"/>
      <c r="L30" s="2"/>
      <c r="M30" s="2"/>
      <c r="N30" s="2"/>
      <c r="O30" s="2"/>
      <c r="P30" s="2"/>
    </row>
    <row r="31" spans="2:16" s="3" customFormat="1" ht="409.5" customHeight="1" thickBot="1" x14ac:dyDescent="0.35">
      <c r="B31" s="100"/>
      <c r="C31" s="64"/>
      <c r="D31" s="13" t="s">
        <v>845</v>
      </c>
      <c r="E31" s="32"/>
      <c r="F31" s="5"/>
      <c r="G31" s="2"/>
      <c r="H31" s="4" t="s">
        <v>50</v>
      </c>
      <c r="I31" s="2"/>
      <c r="J31" s="2"/>
      <c r="K31" s="2"/>
      <c r="L31" s="2"/>
      <c r="M31" s="2"/>
      <c r="N31" s="2"/>
      <c r="O31" s="2"/>
      <c r="P31" s="2"/>
    </row>
    <row r="32" spans="2:16" s="3" customFormat="1" ht="32.25" customHeight="1" thickBot="1" x14ac:dyDescent="0.35">
      <c r="B32" s="484" t="s">
        <v>51</v>
      </c>
      <c r="C32" s="485"/>
      <c r="D32" s="34"/>
      <c r="E32" s="32"/>
      <c r="G32" s="2"/>
      <c r="H32" s="4" t="s">
        <v>52</v>
      </c>
      <c r="I32" s="2"/>
      <c r="J32" s="2"/>
      <c r="K32" s="2"/>
      <c r="L32" s="2"/>
      <c r="M32" s="2"/>
      <c r="N32" s="2"/>
      <c r="O32" s="2"/>
      <c r="P32" s="2"/>
    </row>
    <row r="33" spans="1:16" s="3" customFormat="1" ht="17.25" customHeight="1" thickBot="1" x14ac:dyDescent="0.35">
      <c r="B33" s="100"/>
      <c r="C33" s="64"/>
      <c r="D33" s="222" t="s">
        <v>719</v>
      </c>
      <c r="E33" s="32"/>
      <c r="G33" s="2"/>
      <c r="H33" s="4" t="s">
        <v>53</v>
      </c>
      <c r="I33" s="2"/>
      <c r="J33" s="2"/>
      <c r="K33" s="2"/>
      <c r="L33" s="2"/>
      <c r="M33" s="2"/>
      <c r="N33" s="2"/>
      <c r="O33" s="2"/>
      <c r="P33" s="2"/>
    </row>
    <row r="34" spans="1:16" s="3" customFormat="1" x14ac:dyDescent="0.3">
      <c r="B34" s="100"/>
      <c r="C34" s="64"/>
      <c r="D34" s="34"/>
      <c r="E34" s="32"/>
      <c r="F34" s="5"/>
      <c r="G34" s="2"/>
      <c r="H34" s="4" t="s">
        <v>54</v>
      </c>
      <c r="I34" s="2"/>
      <c r="J34" s="2"/>
      <c r="K34" s="2"/>
      <c r="L34" s="2"/>
      <c r="M34" s="2"/>
      <c r="N34" s="2"/>
      <c r="O34" s="2"/>
      <c r="P34" s="2"/>
    </row>
    <row r="35" spans="1:16" s="3" customFormat="1" x14ac:dyDescent="0.3">
      <c r="B35" s="100"/>
      <c r="C35" s="104" t="s">
        <v>55</v>
      </c>
      <c r="D35" s="34"/>
      <c r="E35" s="32"/>
      <c r="G35" s="2"/>
      <c r="H35" s="4" t="s">
        <v>56</v>
      </c>
      <c r="I35" s="2"/>
      <c r="J35" s="2"/>
      <c r="K35" s="2"/>
      <c r="L35" s="2"/>
      <c r="M35" s="2"/>
      <c r="N35" s="2"/>
      <c r="O35" s="2"/>
      <c r="P35" s="2"/>
    </row>
    <row r="36" spans="1:16" s="3" customFormat="1" ht="31.5" customHeight="1" thickBot="1" x14ac:dyDescent="0.35">
      <c r="B36" s="484" t="s">
        <v>57</v>
      </c>
      <c r="C36" s="485"/>
      <c r="D36" s="34"/>
      <c r="E36" s="32"/>
      <c r="G36" s="2"/>
      <c r="H36" s="4" t="s">
        <v>58</v>
      </c>
      <c r="I36" s="2"/>
      <c r="J36" s="2"/>
      <c r="K36" s="2"/>
      <c r="L36" s="2"/>
      <c r="M36" s="2"/>
      <c r="N36" s="2"/>
      <c r="O36" s="2"/>
      <c r="P36" s="2"/>
    </row>
    <row r="37" spans="1:16" s="3" customFormat="1" x14ac:dyDescent="0.3">
      <c r="B37" s="100"/>
      <c r="C37" s="64" t="s">
        <v>59</v>
      </c>
      <c r="D37" s="14" t="s">
        <v>720</v>
      </c>
      <c r="E37" s="32"/>
      <c r="G37" s="2"/>
      <c r="H37" s="4" t="s">
        <v>60</v>
      </c>
      <c r="I37" s="2"/>
      <c r="J37" s="2"/>
      <c r="K37" s="2"/>
      <c r="L37" s="2"/>
      <c r="M37" s="2"/>
      <c r="N37" s="2"/>
      <c r="O37" s="2"/>
      <c r="P37" s="2"/>
    </row>
    <row r="38" spans="1:16" s="3" customFormat="1" ht="14.5" x14ac:dyDescent="0.35">
      <c r="B38" s="100"/>
      <c r="C38" s="64" t="s">
        <v>61</v>
      </c>
      <c r="D38" s="223" t="s">
        <v>721</v>
      </c>
      <c r="E38" s="32"/>
      <c r="G38" s="2"/>
      <c r="H38" s="4" t="s">
        <v>62</v>
      </c>
      <c r="I38" s="2"/>
      <c r="J38" s="2"/>
      <c r="K38" s="2"/>
      <c r="L38" s="2"/>
      <c r="M38" s="2"/>
      <c r="N38" s="2"/>
      <c r="O38" s="2"/>
      <c r="P38" s="2"/>
    </row>
    <row r="39" spans="1:16" s="3" customFormat="1" ht="14.5" thickBot="1" x14ac:dyDescent="0.35">
      <c r="B39" s="100"/>
      <c r="C39" s="64" t="s">
        <v>63</v>
      </c>
      <c r="D39" s="15"/>
      <c r="E39" s="32"/>
      <c r="G39" s="2"/>
      <c r="H39" s="4" t="s">
        <v>64</v>
      </c>
      <c r="I39" s="2"/>
      <c r="J39" s="2"/>
      <c r="K39" s="2"/>
      <c r="L39" s="2"/>
      <c r="M39" s="2"/>
      <c r="N39" s="2"/>
      <c r="O39" s="2"/>
      <c r="P39" s="2"/>
    </row>
    <row r="40" spans="1:16" s="3" customFormat="1" ht="15" customHeight="1" thickBot="1" x14ac:dyDescent="0.35">
      <c r="B40" s="100"/>
      <c r="C40" s="60" t="s">
        <v>206</v>
      </c>
      <c r="D40" s="34"/>
      <c r="E40" s="32"/>
      <c r="G40" s="2"/>
      <c r="H40" s="4" t="s">
        <v>65</v>
      </c>
      <c r="I40" s="2"/>
      <c r="J40" s="2"/>
      <c r="K40" s="2"/>
      <c r="L40" s="2"/>
      <c r="M40" s="2"/>
      <c r="N40" s="2"/>
      <c r="O40" s="2"/>
      <c r="P40" s="2"/>
    </row>
    <row r="41" spans="1:16" s="3" customFormat="1" ht="28" x14ac:dyDescent="0.3">
      <c r="B41" s="100"/>
      <c r="C41" s="64" t="s">
        <v>59</v>
      </c>
      <c r="D41" s="224" t="s">
        <v>842</v>
      </c>
      <c r="E41" s="32"/>
      <c r="G41" s="2"/>
      <c r="H41" s="4" t="s">
        <v>659</v>
      </c>
      <c r="I41" s="2"/>
      <c r="J41" s="2"/>
      <c r="K41" s="2"/>
      <c r="L41" s="2"/>
      <c r="M41" s="2"/>
      <c r="N41" s="2"/>
      <c r="O41" s="2"/>
      <c r="P41" s="2"/>
    </row>
    <row r="42" spans="1:16" s="3" customFormat="1" ht="14.5" x14ac:dyDescent="0.35">
      <c r="B42" s="100"/>
      <c r="C42" s="64" t="s">
        <v>61</v>
      </c>
      <c r="D42" s="223" t="s">
        <v>841</v>
      </c>
      <c r="E42" s="32"/>
      <c r="G42" s="2"/>
      <c r="H42" s="4" t="s">
        <v>66</v>
      </c>
      <c r="I42" s="2"/>
      <c r="J42" s="2"/>
      <c r="K42" s="2"/>
      <c r="L42" s="2"/>
      <c r="M42" s="2"/>
      <c r="N42" s="2"/>
      <c r="O42" s="2"/>
      <c r="P42" s="2"/>
    </row>
    <row r="43" spans="1:16" s="3" customFormat="1" ht="14.5" thickBot="1" x14ac:dyDescent="0.35">
      <c r="B43" s="100"/>
      <c r="C43" s="64" t="s">
        <v>63</v>
      </c>
      <c r="D43" s="15"/>
      <c r="E43" s="32"/>
      <c r="G43" s="2"/>
      <c r="H43" s="4" t="s">
        <v>67</v>
      </c>
      <c r="I43" s="2"/>
      <c r="J43" s="2"/>
      <c r="K43" s="2"/>
      <c r="L43" s="2"/>
      <c r="M43" s="2"/>
      <c r="N43" s="2"/>
      <c r="O43" s="2"/>
      <c r="P43" s="2"/>
    </row>
    <row r="44" spans="1:16" s="3" customFormat="1" ht="14.5" thickBot="1" x14ac:dyDescent="0.35">
      <c r="B44" s="100"/>
      <c r="C44" s="60" t="s">
        <v>286</v>
      </c>
      <c r="D44" s="34"/>
      <c r="E44" s="32"/>
      <c r="G44" s="2"/>
      <c r="H44" s="4" t="s">
        <v>68</v>
      </c>
      <c r="I44" s="2"/>
      <c r="J44" s="2"/>
      <c r="K44" s="2"/>
      <c r="L44" s="2"/>
      <c r="M44" s="2"/>
      <c r="N44" s="2"/>
      <c r="O44" s="2"/>
      <c r="P44" s="2"/>
    </row>
    <row r="45" spans="1:16" s="3" customFormat="1" x14ac:dyDescent="0.3">
      <c r="B45" s="100"/>
      <c r="C45" s="64" t="s">
        <v>59</v>
      </c>
      <c r="D45" s="225" t="s">
        <v>722</v>
      </c>
      <c r="E45" s="32"/>
      <c r="G45" s="2"/>
      <c r="H45" s="4" t="s">
        <v>69</v>
      </c>
      <c r="I45" s="2"/>
      <c r="J45" s="2"/>
      <c r="K45" s="2"/>
      <c r="L45" s="2"/>
      <c r="M45" s="2"/>
      <c r="N45" s="2"/>
      <c r="O45" s="2"/>
      <c r="P45" s="2"/>
    </row>
    <row r="46" spans="1:16" s="3" customFormat="1" ht="14.5" x14ac:dyDescent="0.35">
      <c r="B46" s="100"/>
      <c r="C46" s="64" t="s">
        <v>61</v>
      </c>
      <c r="D46" s="226" t="s">
        <v>700</v>
      </c>
      <c r="E46" s="32"/>
      <c r="G46" s="2"/>
      <c r="H46" s="4" t="s">
        <v>70</v>
      </c>
      <c r="I46" s="2"/>
      <c r="J46" s="2"/>
      <c r="K46" s="2"/>
      <c r="L46" s="2"/>
      <c r="M46" s="2"/>
      <c r="N46" s="2"/>
      <c r="O46" s="2"/>
      <c r="P46" s="2"/>
    </row>
    <row r="47" spans="1:16" ht="14.5" thickBot="1" x14ac:dyDescent="0.35">
      <c r="A47" s="3"/>
      <c r="B47" s="100"/>
      <c r="C47" s="64" t="s">
        <v>63</v>
      </c>
      <c r="D47" s="422"/>
      <c r="E47" s="32"/>
      <c r="H47" s="4" t="s">
        <v>71</v>
      </c>
    </row>
    <row r="48" spans="1:16" ht="14.5" thickBot="1" x14ac:dyDescent="0.35">
      <c r="B48" s="100"/>
      <c r="C48" s="60" t="s">
        <v>205</v>
      </c>
      <c r="D48" s="34"/>
      <c r="E48" s="32"/>
      <c r="H48" s="4" t="s">
        <v>72</v>
      </c>
    </row>
    <row r="49" spans="2:8" ht="28" x14ac:dyDescent="0.3">
      <c r="B49" s="100"/>
      <c r="C49" s="64" t="s">
        <v>59</v>
      </c>
      <c r="D49" s="224" t="s">
        <v>952</v>
      </c>
      <c r="E49" s="32"/>
      <c r="H49" s="4" t="s">
        <v>73</v>
      </c>
    </row>
    <row r="50" spans="2:8" ht="14.5" x14ac:dyDescent="0.35">
      <c r="B50" s="100"/>
      <c r="C50" s="64" t="s">
        <v>61</v>
      </c>
      <c r="D50" s="223" t="s">
        <v>840</v>
      </c>
      <c r="E50" s="32"/>
      <c r="H50" s="4" t="s">
        <v>74</v>
      </c>
    </row>
    <row r="51" spans="2:8" ht="14.5" thickBot="1" x14ac:dyDescent="0.35">
      <c r="B51" s="100"/>
      <c r="C51" s="64" t="s">
        <v>63</v>
      </c>
      <c r="D51" s="15"/>
      <c r="E51" s="32"/>
      <c r="H51" s="4" t="s">
        <v>75</v>
      </c>
    </row>
    <row r="52" spans="2:8" ht="14.5" thickBot="1" x14ac:dyDescent="0.35">
      <c r="B52" s="100"/>
      <c r="C52" s="60" t="s">
        <v>205</v>
      </c>
      <c r="D52" s="34"/>
      <c r="E52" s="32"/>
      <c r="H52" s="4" t="s">
        <v>76</v>
      </c>
    </row>
    <row r="53" spans="2:8" x14ac:dyDescent="0.3">
      <c r="B53" s="100"/>
      <c r="C53" s="64" t="s">
        <v>59</v>
      </c>
      <c r="D53" s="14"/>
      <c r="E53" s="32"/>
      <c r="H53" s="4" t="s">
        <v>77</v>
      </c>
    </row>
    <row r="54" spans="2:8" x14ac:dyDescent="0.3">
      <c r="B54" s="100"/>
      <c r="C54" s="64" t="s">
        <v>61</v>
      </c>
      <c r="D54" s="11"/>
      <c r="E54" s="32"/>
      <c r="H54" s="4" t="s">
        <v>78</v>
      </c>
    </row>
    <row r="55" spans="2:8" ht="14.5" thickBot="1" x14ac:dyDescent="0.35">
      <c r="B55" s="100"/>
      <c r="C55" s="64" t="s">
        <v>63</v>
      </c>
      <c r="D55" s="15"/>
      <c r="E55" s="32"/>
      <c r="H55" s="4" t="s">
        <v>79</v>
      </c>
    </row>
    <row r="56" spans="2:8" ht="14.5" thickBot="1" x14ac:dyDescent="0.35">
      <c r="B56" s="100"/>
      <c r="C56" s="60" t="s">
        <v>205</v>
      </c>
      <c r="D56" s="34"/>
      <c r="E56" s="32"/>
      <c r="H56" s="4" t="s">
        <v>80</v>
      </c>
    </row>
    <row r="57" spans="2:8" x14ac:dyDescent="0.3">
      <c r="B57" s="100"/>
      <c r="C57" s="64" t="s">
        <v>59</v>
      </c>
      <c r="D57" s="14"/>
      <c r="E57" s="32"/>
      <c r="H57" s="4" t="s">
        <v>81</v>
      </c>
    </row>
    <row r="58" spans="2:8" x14ac:dyDescent="0.3">
      <c r="B58" s="100"/>
      <c r="C58" s="64" t="s">
        <v>61</v>
      </c>
      <c r="D58" s="11"/>
      <c r="E58" s="32"/>
      <c r="H58" s="4" t="s">
        <v>82</v>
      </c>
    </row>
    <row r="59" spans="2:8" ht="14.5" thickBot="1" x14ac:dyDescent="0.35">
      <c r="B59" s="100"/>
      <c r="C59" s="64" t="s">
        <v>63</v>
      </c>
      <c r="D59" s="15"/>
      <c r="E59" s="32"/>
      <c r="H59" s="4" t="s">
        <v>83</v>
      </c>
    </row>
    <row r="60" spans="2:8" ht="14.5" thickBot="1" x14ac:dyDescent="0.35">
      <c r="B60" s="105"/>
      <c r="C60" s="106"/>
      <c r="D60" s="65"/>
      <c r="E60" s="37"/>
      <c r="H60" s="4" t="s">
        <v>84</v>
      </c>
    </row>
    <row r="61" spans="2:8" x14ac:dyDescent="0.3">
      <c r="H61" s="4" t="s">
        <v>85</v>
      </c>
    </row>
    <row r="62" spans="2:8" x14ac:dyDescent="0.3">
      <c r="H62" s="4" t="s">
        <v>86</v>
      </c>
    </row>
    <row r="63" spans="2:8" x14ac:dyDescent="0.3">
      <c r="H63" s="4" t="s">
        <v>87</v>
      </c>
    </row>
    <row r="64" spans="2:8" x14ac:dyDescent="0.3">
      <c r="H64" s="4" t="s">
        <v>88</v>
      </c>
    </row>
    <row r="65" spans="8:8" x14ac:dyDescent="0.3">
      <c r="H65" s="4" t="s">
        <v>89</v>
      </c>
    </row>
    <row r="66" spans="8:8" x14ac:dyDescent="0.3">
      <c r="H66" s="4" t="s">
        <v>90</v>
      </c>
    </row>
    <row r="67" spans="8:8" x14ac:dyDescent="0.3">
      <c r="H67" s="4" t="s">
        <v>91</v>
      </c>
    </row>
    <row r="68" spans="8:8" x14ac:dyDescent="0.3">
      <c r="H68" s="4" t="s">
        <v>92</v>
      </c>
    </row>
    <row r="69" spans="8:8" x14ac:dyDescent="0.3">
      <c r="H69" s="4" t="s">
        <v>93</v>
      </c>
    </row>
    <row r="70" spans="8:8" x14ac:dyDescent="0.3">
      <c r="H70" s="4" t="s">
        <v>94</v>
      </c>
    </row>
    <row r="71" spans="8:8" x14ac:dyDescent="0.3">
      <c r="H71" s="4" t="s">
        <v>95</v>
      </c>
    </row>
    <row r="72" spans="8:8" x14ac:dyDescent="0.3">
      <c r="H72" s="4" t="s">
        <v>96</v>
      </c>
    </row>
    <row r="73" spans="8:8" x14ac:dyDescent="0.3">
      <c r="H73" s="4" t="s">
        <v>97</v>
      </c>
    </row>
    <row r="74" spans="8:8" x14ac:dyDescent="0.3">
      <c r="H74" s="4" t="s">
        <v>98</v>
      </c>
    </row>
    <row r="75" spans="8:8" x14ac:dyDescent="0.3">
      <c r="H75" s="4" t="s">
        <v>99</v>
      </c>
    </row>
    <row r="76" spans="8:8" x14ac:dyDescent="0.3">
      <c r="H76" s="4" t="s">
        <v>100</v>
      </c>
    </row>
    <row r="77" spans="8:8" x14ac:dyDescent="0.3">
      <c r="H77" s="4" t="s">
        <v>101</v>
      </c>
    </row>
    <row r="78" spans="8:8" x14ac:dyDescent="0.3">
      <c r="H78" s="4" t="s">
        <v>102</v>
      </c>
    </row>
    <row r="79" spans="8:8" x14ac:dyDescent="0.3">
      <c r="H79" s="4" t="s">
        <v>103</v>
      </c>
    </row>
    <row r="80" spans="8:8" x14ac:dyDescent="0.3">
      <c r="H80" s="4" t="s">
        <v>104</v>
      </c>
    </row>
    <row r="81" spans="8:8" x14ac:dyDescent="0.3">
      <c r="H81" s="4" t="s">
        <v>105</v>
      </c>
    </row>
    <row r="82" spans="8:8" x14ac:dyDescent="0.3">
      <c r="H82" s="4" t="s">
        <v>106</v>
      </c>
    </row>
    <row r="83" spans="8:8" x14ac:dyDescent="0.3">
      <c r="H83" s="4" t="s">
        <v>107</v>
      </c>
    </row>
    <row r="84" spans="8:8" x14ac:dyDescent="0.3">
      <c r="H84" s="4" t="s">
        <v>108</v>
      </c>
    </row>
    <row r="85" spans="8:8" x14ac:dyDescent="0.3">
      <c r="H85" s="4" t="s">
        <v>109</v>
      </c>
    </row>
    <row r="86" spans="8:8" x14ac:dyDescent="0.3">
      <c r="H86" s="4" t="s">
        <v>110</v>
      </c>
    </row>
    <row r="87" spans="8:8" x14ac:dyDescent="0.3">
      <c r="H87" s="4" t="s">
        <v>111</v>
      </c>
    </row>
    <row r="88" spans="8:8" x14ac:dyDescent="0.3">
      <c r="H88" s="4" t="s">
        <v>112</v>
      </c>
    </row>
    <row r="89" spans="8:8" x14ac:dyDescent="0.3">
      <c r="H89" s="4" t="s">
        <v>113</v>
      </c>
    </row>
    <row r="90" spans="8:8" x14ac:dyDescent="0.3">
      <c r="H90" s="4" t="s">
        <v>114</v>
      </c>
    </row>
    <row r="91" spans="8:8" x14ac:dyDescent="0.3">
      <c r="H91" s="4" t="s">
        <v>115</v>
      </c>
    </row>
    <row r="92" spans="8:8" x14ac:dyDescent="0.3">
      <c r="H92" s="4" t="s">
        <v>116</v>
      </c>
    </row>
    <row r="93" spans="8:8" x14ac:dyDescent="0.3">
      <c r="H93" s="4" t="s">
        <v>117</v>
      </c>
    </row>
    <row r="94" spans="8:8" x14ac:dyDescent="0.3">
      <c r="H94" s="4" t="s">
        <v>118</v>
      </c>
    </row>
    <row r="95" spans="8:8" x14ac:dyDescent="0.3">
      <c r="H95" s="4" t="s">
        <v>119</v>
      </c>
    </row>
    <row r="96" spans="8:8" x14ac:dyDescent="0.3">
      <c r="H96" s="4" t="s">
        <v>120</v>
      </c>
    </row>
    <row r="97" spans="8:8" x14ac:dyDescent="0.3">
      <c r="H97" s="4" t="s">
        <v>121</v>
      </c>
    </row>
    <row r="98" spans="8:8" x14ac:dyDescent="0.3">
      <c r="H98" s="4" t="s">
        <v>122</v>
      </c>
    </row>
    <row r="99" spans="8:8" x14ac:dyDescent="0.3">
      <c r="H99" s="4" t="s">
        <v>123</v>
      </c>
    </row>
    <row r="100" spans="8:8" x14ac:dyDescent="0.3">
      <c r="H100" s="4" t="s">
        <v>124</v>
      </c>
    </row>
    <row r="101" spans="8:8" x14ac:dyDescent="0.3">
      <c r="H101" s="4" t="s">
        <v>125</v>
      </c>
    </row>
    <row r="102" spans="8:8" x14ac:dyDescent="0.3">
      <c r="H102" s="4" t="s">
        <v>126</v>
      </c>
    </row>
    <row r="103" spans="8:8" x14ac:dyDescent="0.3">
      <c r="H103" s="4" t="s">
        <v>127</v>
      </c>
    </row>
    <row r="104" spans="8:8" x14ac:dyDescent="0.3">
      <c r="H104" s="4" t="s">
        <v>128</v>
      </c>
    </row>
    <row r="105" spans="8:8" x14ac:dyDescent="0.3">
      <c r="H105" s="4" t="s">
        <v>129</v>
      </c>
    </row>
    <row r="106" spans="8:8" x14ac:dyDescent="0.3">
      <c r="H106" s="4" t="s">
        <v>130</v>
      </c>
    </row>
    <row r="107" spans="8:8" x14ac:dyDescent="0.3">
      <c r="H107" s="4" t="s">
        <v>131</v>
      </c>
    </row>
    <row r="108" spans="8:8" x14ac:dyDescent="0.3">
      <c r="H108" s="4" t="s">
        <v>132</v>
      </c>
    </row>
    <row r="109" spans="8:8" x14ac:dyDescent="0.3">
      <c r="H109" s="4" t="s">
        <v>133</v>
      </c>
    </row>
    <row r="110" spans="8:8" x14ac:dyDescent="0.3">
      <c r="H110" s="4" t="s">
        <v>134</v>
      </c>
    </row>
    <row r="111" spans="8:8" x14ac:dyDescent="0.3">
      <c r="H111" s="4" t="s">
        <v>135</v>
      </c>
    </row>
    <row r="112" spans="8:8" x14ac:dyDescent="0.3">
      <c r="H112" s="4" t="s">
        <v>136</v>
      </c>
    </row>
    <row r="113" spans="8:8" x14ac:dyDescent="0.3">
      <c r="H113" s="4" t="s">
        <v>137</v>
      </c>
    </row>
    <row r="114" spans="8:8" x14ac:dyDescent="0.3">
      <c r="H114" s="4" t="s">
        <v>138</v>
      </c>
    </row>
    <row r="115" spans="8:8" x14ac:dyDescent="0.3">
      <c r="H115" s="4" t="s">
        <v>139</v>
      </c>
    </row>
    <row r="116" spans="8:8" x14ac:dyDescent="0.3">
      <c r="H116" s="4" t="s">
        <v>140</v>
      </c>
    </row>
    <row r="117" spans="8:8" x14ac:dyDescent="0.3">
      <c r="H117" s="4" t="s">
        <v>141</v>
      </c>
    </row>
    <row r="118" spans="8:8" x14ac:dyDescent="0.3">
      <c r="H118" s="4" t="s">
        <v>142</v>
      </c>
    </row>
    <row r="119" spans="8:8" x14ac:dyDescent="0.3">
      <c r="H119" s="4" t="s">
        <v>143</v>
      </c>
    </row>
    <row r="120" spans="8:8" x14ac:dyDescent="0.3">
      <c r="H120" s="4" t="s">
        <v>144</v>
      </c>
    </row>
    <row r="121" spans="8:8" x14ac:dyDescent="0.3">
      <c r="H121" s="4" t="s">
        <v>145</v>
      </c>
    </row>
    <row r="122" spans="8:8" x14ac:dyDescent="0.3">
      <c r="H122" s="4" t="s">
        <v>146</v>
      </c>
    </row>
    <row r="123" spans="8:8" x14ac:dyDescent="0.3">
      <c r="H123" s="4" t="s">
        <v>147</v>
      </c>
    </row>
    <row r="124" spans="8:8" x14ac:dyDescent="0.3">
      <c r="H124" s="4" t="s">
        <v>148</v>
      </c>
    </row>
    <row r="125" spans="8:8" x14ac:dyDescent="0.3">
      <c r="H125" s="4" t="s">
        <v>149</v>
      </c>
    </row>
    <row r="126" spans="8:8" x14ac:dyDescent="0.3">
      <c r="H126" s="4" t="s">
        <v>150</v>
      </c>
    </row>
    <row r="127" spans="8:8" x14ac:dyDescent="0.3">
      <c r="H127" s="4" t="s">
        <v>151</v>
      </c>
    </row>
    <row r="128" spans="8:8" x14ac:dyDescent="0.3">
      <c r="H128" s="4" t="s">
        <v>152</v>
      </c>
    </row>
    <row r="129" spans="8:8" x14ac:dyDescent="0.3">
      <c r="H129" s="4" t="s">
        <v>153</v>
      </c>
    </row>
    <row r="130" spans="8:8" x14ac:dyDescent="0.3">
      <c r="H130" s="4" t="s">
        <v>154</v>
      </c>
    </row>
    <row r="131" spans="8:8" x14ac:dyDescent="0.3">
      <c r="H131" s="4" t="s">
        <v>155</v>
      </c>
    </row>
    <row r="132" spans="8:8" x14ac:dyDescent="0.3">
      <c r="H132" s="4" t="s">
        <v>156</v>
      </c>
    </row>
    <row r="133" spans="8:8" x14ac:dyDescent="0.3">
      <c r="H133" s="4" t="s">
        <v>157</v>
      </c>
    </row>
    <row r="134" spans="8:8" x14ac:dyDescent="0.3">
      <c r="H134" s="4" t="s">
        <v>158</v>
      </c>
    </row>
    <row r="135" spans="8:8" x14ac:dyDescent="0.3">
      <c r="H135" s="4" t="s">
        <v>159</v>
      </c>
    </row>
    <row r="136" spans="8:8" x14ac:dyDescent="0.3">
      <c r="H136" s="4" t="s">
        <v>160</v>
      </c>
    </row>
    <row r="137" spans="8:8" x14ac:dyDescent="0.3">
      <c r="H137" s="4" t="s">
        <v>161</v>
      </c>
    </row>
    <row r="138" spans="8:8" x14ac:dyDescent="0.3">
      <c r="H138" s="4" t="s">
        <v>162</v>
      </c>
    </row>
    <row r="139" spans="8:8" x14ac:dyDescent="0.3">
      <c r="H139" s="4" t="s">
        <v>163</v>
      </c>
    </row>
    <row r="140" spans="8:8" x14ac:dyDescent="0.3">
      <c r="H140" s="4" t="s">
        <v>164</v>
      </c>
    </row>
    <row r="141" spans="8:8" x14ac:dyDescent="0.3">
      <c r="H141" s="4" t="s">
        <v>165</v>
      </c>
    </row>
    <row r="142" spans="8:8" x14ac:dyDescent="0.3">
      <c r="H142" s="4" t="s">
        <v>166</v>
      </c>
    </row>
    <row r="143" spans="8:8" x14ac:dyDescent="0.3">
      <c r="H143" s="4" t="s">
        <v>167</v>
      </c>
    </row>
    <row r="144" spans="8:8" x14ac:dyDescent="0.3">
      <c r="H144" s="4" t="s">
        <v>168</v>
      </c>
    </row>
    <row r="145" spans="8:8" x14ac:dyDescent="0.3">
      <c r="H145" s="4" t="s">
        <v>169</v>
      </c>
    </row>
    <row r="146" spans="8:8" x14ac:dyDescent="0.3">
      <c r="H146" s="4" t="s">
        <v>170</v>
      </c>
    </row>
    <row r="147" spans="8:8" x14ac:dyDescent="0.3">
      <c r="H147" s="4" t="s">
        <v>171</v>
      </c>
    </row>
    <row r="148" spans="8:8" x14ac:dyDescent="0.3">
      <c r="H148" s="4" t="s">
        <v>172</v>
      </c>
    </row>
    <row r="149" spans="8:8" x14ac:dyDescent="0.3">
      <c r="H149" s="4" t="s">
        <v>173</v>
      </c>
    </row>
    <row r="150" spans="8:8" x14ac:dyDescent="0.3">
      <c r="H150" s="4" t="s">
        <v>174</v>
      </c>
    </row>
    <row r="151" spans="8:8" x14ac:dyDescent="0.3">
      <c r="H151" s="4" t="s">
        <v>175</v>
      </c>
    </row>
    <row r="152" spans="8:8" x14ac:dyDescent="0.3">
      <c r="H152" s="4" t="s">
        <v>176</v>
      </c>
    </row>
    <row r="153" spans="8:8" x14ac:dyDescent="0.3">
      <c r="H153" s="4" t="s">
        <v>177</v>
      </c>
    </row>
    <row r="154" spans="8:8" x14ac:dyDescent="0.3">
      <c r="H154" s="4" t="s">
        <v>178</v>
      </c>
    </row>
    <row r="155" spans="8:8" x14ac:dyDescent="0.3">
      <c r="H155" s="4" t="s">
        <v>179</v>
      </c>
    </row>
    <row r="156" spans="8:8" x14ac:dyDescent="0.3">
      <c r="H156" s="4" t="s">
        <v>180</v>
      </c>
    </row>
    <row r="157" spans="8:8" x14ac:dyDescent="0.3">
      <c r="H157" s="4" t="s">
        <v>181</v>
      </c>
    </row>
    <row r="158" spans="8:8" x14ac:dyDescent="0.3">
      <c r="H158" s="4" t="s">
        <v>182</v>
      </c>
    </row>
    <row r="159" spans="8:8" x14ac:dyDescent="0.3">
      <c r="H159" s="4" t="s">
        <v>183</v>
      </c>
    </row>
    <row r="160" spans="8:8" x14ac:dyDescent="0.3">
      <c r="H160" s="4" t="s">
        <v>184</v>
      </c>
    </row>
    <row r="161" spans="8:8" x14ac:dyDescent="0.3">
      <c r="H161" s="4" t="s">
        <v>185</v>
      </c>
    </row>
    <row r="162" spans="8:8" x14ac:dyDescent="0.3">
      <c r="H162" s="4" t="s">
        <v>186</v>
      </c>
    </row>
    <row r="163" spans="8:8" x14ac:dyDescent="0.3">
      <c r="H163" s="4" t="s">
        <v>187</v>
      </c>
    </row>
    <row r="164" spans="8:8" x14ac:dyDescent="0.3">
      <c r="H164" s="4" t="s">
        <v>188</v>
      </c>
    </row>
    <row r="165" spans="8:8" x14ac:dyDescent="0.3">
      <c r="H165" s="4" t="s">
        <v>189</v>
      </c>
    </row>
    <row r="166" spans="8:8" x14ac:dyDescent="0.3">
      <c r="H166" s="4" t="s">
        <v>190</v>
      </c>
    </row>
    <row r="167" spans="8:8" x14ac:dyDescent="0.3">
      <c r="H167" s="4" t="s">
        <v>191</v>
      </c>
    </row>
    <row r="168" spans="8:8" x14ac:dyDescent="0.3">
      <c r="H168" s="4" t="s">
        <v>192</v>
      </c>
    </row>
    <row r="169" spans="8:8" x14ac:dyDescent="0.3">
      <c r="H169" s="4" t="s">
        <v>193</v>
      </c>
    </row>
    <row r="170" spans="8:8" x14ac:dyDescent="0.3">
      <c r="H170" s="4" t="s">
        <v>194</v>
      </c>
    </row>
    <row r="171" spans="8:8" x14ac:dyDescent="0.3">
      <c r="H171" s="4" t="s">
        <v>195</v>
      </c>
    </row>
    <row r="172" spans="8:8" x14ac:dyDescent="0.3">
      <c r="H172" s="4" t="s">
        <v>196</v>
      </c>
    </row>
    <row r="173" spans="8:8" x14ac:dyDescent="0.3">
      <c r="H173" s="4" t="s">
        <v>197</v>
      </c>
    </row>
    <row r="174" spans="8:8" x14ac:dyDescent="0.3">
      <c r="H174" s="4" t="s">
        <v>198</v>
      </c>
    </row>
    <row r="175" spans="8:8" x14ac:dyDescent="0.3">
      <c r="H175" s="4" t="s">
        <v>199</v>
      </c>
    </row>
    <row r="176" spans="8:8" x14ac:dyDescent="0.3">
      <c r="H176" s="4" t="s">
        <v>200</v>
      </c>
    </row>
    <row r="177" spans="8:8" x14ac:dyDescent="0.3">
      <c r="H177" s="4" t="s">
        <v>201</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IV65526:IV65530" xr:uid="{00000000-0002-0000-0000-000000000000}">
      <formula1>$H$15:$H$177</formula1>
    </dataValidation>
    <dataValidation type="list" allowBlank="1" showInputMessage="1" showErrorMessage="1" sqref="IV65525" xr:uid="{00000000-0002-0000-0000-000001000000}">
      <formula1>$I$15:$I$17</formula1>
    </dataValidation>
    <dataValidation type="list" allowBlank="1" showInputMessage="1" showErrorMessage="1" sqref="D65533" xr:uid="{00000000-0002-0000-0000-000002000000}">
      <formula1>$O$15:$O$26</formula1>
    </dataValidation>
    <dataValidation type="list" allowBlank="1" showInputMessage="1" showErrorMessage="1" sqref="IV65532" xr:uid="{00000000-0002-0000-0000-000003000000}">
      <formula1>$K$15:$K$19</formula1>
    </dataValidation>
    <dataValidation type="list" allowBlank="1" showInputMessage="1" showErrorMessage="1" sqref="D65534" xr:uid="{00000000-0002-0000-0000-000004000000}">
      <formula1>$P$15:$P$26</formula1>
    </dataValidation>
  </dataValidations>
  <hyperlinks>
    <hyperlink ref="D46" r:id="rId1" xr:uid="{00000000-0004-0000-0000-000000000000}"/>
    <hyperlink ref="D38" r:id="rId2" xr:uid="{00000000-0004-0000-0000-000001000000}"/>
    <hyperlink ref="D33" r:id="rId3" xr:uid="{00000000-0004-0000-0000-000002000000}"/>
    <hyperlink ref="D50" r:id="rId4" xr:uid="{00000000-0004-0000-0000-000003000000}"/>
    <hyperlink ref="D42"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110" zoomScaleNormal="110" workbookViewId="0">
      <selection activeCell="G2" sqref="G2"/>
    </sheetView>
  </sheetViews>
  <sheetFormatPr defaultRowHeight="14.5" x14ac:dyDescent="0.35"/>
  <cols>
    <col min="2" max="2" width="18.90625" customWidth="1"/>
    <col min="3" max="3" width="9.90625" bestFit="1" customWidth="1"/>
    <col min="7" max="7" width="32.453125" customWidth="1"/>
  </cols>
  <sheetData>
    <row r="1" spans="1:9" ht="35.25" customHeight="1" x14ac:dyDescent="0.35">
      <c r="A1" s="378"/>
      <c r="B1" s="738" t="s">
        <v>865</v>
      </c>
      <c r="C1" s="738"/>
      <c r="D1" s="738"/>
      <c r="E1" s="738"/>
      <c r="F1" s="738"/>
      <c r="G1" s="738"/>
      <c r="H1" s="738"/>
    </row>
    <row r="2" spans="1:9" ht="16" thickBot="1" x14ac:dyDescent="0.4">
      <c r="A2" s="378"/>
      <c r="B2" s="379"/>
      <c r="C2" s="380"/>
      <c r="D2" s="379"/>
      <c r="E2" s="379"/>
      <c r="F2" s="379"/>
      <c r="G2" s="379"/>
      <c r="H2" s="379"/>
    </row>
    <row r="3" spans="1:9" ht="78" x14ac:dyDescent="0.35">
      <c r="A3" s="378"/>
      <c r="B3" s="423" t="s">
        <v>217</v>
      </c>
      <c r="C3" s="423" t="s">
        <v>866</v>
      </c>
      <c r="D3" s="423" t="s">
        <v>884</v>
      </c>
      <c r="E3" s="423" t="s">
        <v>867</v>
      </c>
      <c r="F3" s="423" t="s">
        <v>869</v>
      </c>
      <c r="G3" s="423" t="s">
        <v>868</v>
      </c>
      <c r="H3" s="379"/>
    </row>
    <row r="4" spans="1:9" ht="30" customHeight="1" x14ac:dyDescent="0.35">
      <c r="A4" s="378"/>
      <c r="B4" s="424" t="s">
        <v>886</v>
      </c>
      <c r="C4" s="425">
        <v>71276.460000000006</v>
      </c>
      <c r="D4" s="425">
        <f>'[3] Financial information'!$F$31</f>
        <v>70946.580383200097</v>
      </c>
      <c r="E4" s="425">
        <f>C4-D4</f>
        <v>329.87961679990985</v>
      </c>
      <c r="F4" s="426">
        <f>C4/D4</f>
        <v>1.004649690161501</v>
      </c>
      <c r="G4" s="429"/>
      <c r="H4" s="379"/>
      <c r="I4" s="381">
        <f>(E4/C4)</f>
        <v>4.6281706021863295E-3</v>
      </c>
    </row>
    <row r="5" spans="1:9" ht="39" x14ac:dyDescent="0.35">
      <c r="A5" s="378"/>
      <c r="B5" s="424" t="s">
        <v>885</v>
      </c>
      <c r="C5" s="425">
        <v>96920.65</v>
      </c>
      <c r="D5" s="425">
        <f>'[3] Financial information'!$F$32</f>
        <v>96462.455784175574</v>
      </c>
      <c r="E5" s="425">
        <f>C5-D5</f>
        <v>458.1942158244201</v>
      </c>
      <c r="F5" s="426">
        <f t="shared" ref="F5:F12" si="0">C5/D5</f>
        <v>1.0047499746103248</v>
      </c>
      <c r="G5" s="429"/>
      <c r="H5" s="379"/>
      <c r="I5" s="381">
        <f>(E5/C5)</f>
        <v>4.7275190150336396E-3</v>
      </c>
    </row>
    <row r="6" spans="1:9" ht="65" x14ac:dyDescent="0.35">
      <c r="A6" s="378"/>
      <c r="B6" s="424" t="s">
        <v>887</v>
      </c>
      <c r="C6" s="425">
        <v>418453.04</v>
      </c>
      <c r="D6" s="427">
        <f>'[3] Financial information'!$F$33</f>
        <v>531477.01444958663</v>
      </c>
      <c r="E6" s="425">
        <f t="shared" ref="E6:E12" si="1">C6-D6</f>
        <v>-113023.97444958665</v>
      </c>
      <c r="F6" s="426">
        <f t="shared" si="0"/>
        <v>0.7873398634809492</v>
      </c>
      <c r="G6" s="429" t="s">
        <v>917</v>
      </c>
      <c r="H6" s="379"/>
      <c r="I6" s="381"/>
    </row>
    <row r="7" spans="1:9" ht="52" x14ac:dyDescent="0.35">
      <c r="A7" s="378"/>
      <c r="B7" s="424" t="s">
        <v>888</v>
      </c>
      <c r="C7" s="425">
        <v>273408.96999999997</v>
      </c>
      <c r="D7" s="425">
        <f>'[3] Financial information'!$F$34</f>
        <v>293588.15171732148</v>
      </c>
      <c r="E7" s="425">
        <f t="shared" si="1"/>
        <v>-20179.181717321509</v>
      </c>
      <c r="F7" s="426">
        <f t="shared" si="0"/>
        <v>0.93126704330782795</v>
      </c>
      <c r="G7" s="429"/>
      <c r="H7" s="379"/>
      <c r="I7" s="381"/>
    </row>
    <row r="8" spans="1:9" ht="52" x14ac:dyDescent="0.35">
      <c r="A8" s="378"/>
      <c r="B8" s="424" t="s">
        <v>889</v>
      </c>
      <c r="C8" s="425">
        <v>369552.89</v>
      </c>
      <c r="D8" s="427">
        <f>'[3] Financial information'!$F$35</f>
        <v>535833.38342048496</v>
      </c>
      <c r="E8" s="425">
        <f t="shared" si="1"/>
        <v>-166280.49342048494</v>
      </c>
      <c r="F8" s="426">
        <f t="shared" si="0"/>
        <v>0.68967873491002796</v>
      </c>
      <c r="G8" s="429" t="s">
        <v>918</v>
      </c>
      <c r="H8" s="379"/>
      <c r="I8" s="381"/>
    </row>
    <row r="9" spans="1:9" ht="39" x14ac:dyDescent="0.35">
      <c r="A9" s="378"/>
      <c r="B9" s="424" t="s">
        <v>890</v>
      </c>
      <c r="C9" s="425">
        <v>3016.42</v>
      </c>
      <c r="D9" s="425">
        <f>'[3] Financial information'!$F$36</f>
        <v>3111.6921220701797</v>
      </c>
      <c r="E9" s="425">
        <f t="shared" si="1"/>
        <v>-95.272122070179648</v>
      </c>
      <c r="F9" s="426">
        <f t="shared" si="0"/>
        <v>0.9693825358253001</v>
      </c>
      <c r="G9" s="429"/>
      <c r="H9" s="379"/>
      <c r="I9" s="381"/>
    </row>
    <row r="10" spans="1:9" ht="39" x14ac:dyDescent="0.35">
      <c r="A10" s="378"/>
      <c r="B10" s="424" t="s">
        <v>891</v>
      </c>
      <c r="C10" s="425">
        <v>5997.84</v>
      </c>
      <c r="D10" s="427">
        <f>'[3] Financial information'!$F$37</f>
        <v>6161.1504016989556</v>
      </c>
      <c r="E10" s="425">
        <f t="shared" si="1"/>
        <v>-163.3104016989555</v>
      </c>
      <c r="F10" s="426">
        <f t="shared" si="0"/>
        <v>0.97349352133102895</v>
      </c>
      <c r="G10" s="429"/>
      <c r="H10" s="379"/>
      <c r="I10" s="381"/>
    </row>
    <row r="11" spans="1:9" ht="39" x14ac:dyDescent="0.35">
      <c r="A11" s="378"/>
      <c r="B11" s="424" t="s">
        <v>892</v>
      </c>
      <c r="C11" s="425">
        <v>3080.02</v>
      </c>
      <c r="D11" s="425">
        <f>'[3] Financial information'!$F$38</f>
        <v>3111.6921220701797</v>
      </c>
      <c r="E11" s="425">
        <f t="shared" si="1"/>
        <v>-31.672122070179739</v>
      </c>
      <c r="F11" s="426">
        <f t="shared" si="0"/>
        <v>0.98982157590542452</v>
      </c>
      <c r="G11" s="429"/>
      <c r="H11" s="379"/>
      <c r="I11" s="381"/>
    </row>
    <row r="12" spans="1:9" ht="39" x14ac:dyDescent="0.35">
      <c r="A12" s="378"/>
      <c r="B12" s="424" t="s">
        <v>893</v>
      </c>
      <c r="C12" s="425">
        <v>12478.93</v>
      </c>
      <c r="D12" s="425">
        <f>'[3] Financial information'!$F$39</f>
        <v>12446.768488280719</v>
      </c>
      <c r="E12" s="425">
        <f t="shared" si="1"/>
        <v>32.161511719281407</v>
      </c>
      <c r="F12" s="426">
        <f t="shared" si="0"/>
        <v>1.0025839246347004</v>
      </c>
      <c r="G12" s="429"/>
      <c r="H12" s="379"/>
      <c r="I12" s="381"/>
    </row>
    <row r="13" spans="1:9" x14ac:dyDescent="0.35">
      <c r="A13" s="378"/>
      <c r="B13" s="378" t="s">
        <v>895</v>
      </c>
      <c r="C13" s="425">
        <f>SUM(C4:C12)</f>
        <v>1254185.2199999997</v>
      </c>
      <c r="D13" s="425">
        <f t="shared" ref="D13:E13" si="2">SUM(D4:D12)</f>
        <v>1553138.8888888888</v>
      </c>
      <c r="E13" s="425">
        <f t="shared" si="2"/>
        <v>-298953.66888888885</v>
      </c>
      <c r="F13" s="428">
        <f>C13/D13</f>
        <v>0.80751646164577096</v>
      </c>
      <c r="G13" s="378"/>
      <c r="H13" s="379"/>
      <c r="I13" s="381"/>
    </row>
    <row r="14" spans="1:9" x14ac:dyDescent="0.35">
      <c r="A14" s="378"/>
      <c r="B14" s="379"/>
      <c r="C14" s="379"/>
      <c r="D14" s="379"/>
      <c r="E14" s="379"/>
      <c r="F14" s="379"/>
      <c r="G14" s="379"/>
      <c r="H14" s="379"/>
    </row>
  </sheetData>
  <mergeCells count="1">
    <mergeCell ref="B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zoomScaleNormal="100" workbookViewId="0">
      <selection activeCell="E20" sqref="E20"/>
    </sheetView>
  </sheetViews>
  <sheetFormatPr defaultColWidth="9" defaultRowHeight="14" x14ac:dyDescent="0.3"/>
  <cols>
    <col min="1" max="1" width="9" style="17"/>
    <col min="2" max="2" width="8.984375E-2" style="16" customWidth="1"/>
    <col min="3" max="4" width="9" style="16"/>
    <col min="5" max="5" width="34.90625" style="17" customWidth="1"/>
    <col min="6" max="6" width="37.453125" style="17" customWidth="1"/>
    <col min="7" max="7" width="18.90625" style="17" bestFit="1" customWidth="1"/>
    <col min="8" max="9" width="9" style="17"/>
    <col min="10" max="10" width="35" style="17" customWidth="1"/>
    <col min="11" max="11" width="11.90625" style="17" bestFit="1" customWidth="1"/>
    <col min="12" max="16384" width="9" style="17"/>
  </cols>
  <sheetData>
    <row r="1" spans="2:15" ht="14.5" thickBot="1" x14ac:dyDescent="0.35"/>
    <row r="2" spans="2:15" ht="14.5" thickBot="1" x14ac:dyDescent="0.35">
      <c r="B2" s="43"/>
      <c r="C2" s="44"/>
      <c r="D2" s="44"/>
      <c r="E2" s="45"/>
      <c r="F2" s="45"/>
      <c r="G2" s="45"/>
      <c r="H2" s="46"/>
    </row>
    <row r="3" spans="2:15" ht="20.5" thickBot="1" x14ac:dyDescent="0.45">
      <c r="B3" s="47"/>
      <c r="C3" s="492" t="s">
        <v>921</v>
      </c>
      <c r="D3" s="493"/>
      <c r="E3" s="493"/>
      <c r="F3" s="493"/>
      <c r="G3" s="494"/>
      <c r="H3" s="48"/>
    </row>
    <row r="4" spans="2:15" x14ac:dyDescent="0.3">
      <c r="B4" s="495"/>
      <c r="C4" s="496"/>
      <c r="D4" s="496"/>
      <c r="E4" s="496"/>
      <c r="F4" s="496"/>
      <c r="G4" s="50"/>
      <c r="H4" s="48"/>
    </row>
    <row r="5" spans="2:15" x14ac:dyDescent="0.3">
      <c r="B5" s="49"/>
      <c r="C5" s="497"/>
      <c r="D5" s="497"/>
      <c r="E5" s="497"/>
      <c r="F5" s="497"/>
      <c r="G5" s="50"/>
      <c r="H5" s="48"/>
    </row>
    <row r="6" spans="2:15" x14ac:dyDescent="0.3">
      <c r="B6" s="49"/>
      <c r="C6" s="33"/>
      <c r="D6" s="35"/>
      <c r="E6" s="34"/>
      <c r="F6" s="50"/>
      <c r="G6" s="50"/>
      <c r="H6" s="48"/>
    </row>
    <row r="7" spans="2:15" ht="15" customHeight="1" x14ac:dyDescent="0.3">
      <c r="B7" s="49"/>
      <c r="C7" s="491" t="s">
        <v>241</v>
      </c>
      <c r="D7" s="491"/>
      <c r="E7" s="491"/>
      <c r="F7" s="50"/>
      <c r="G7" s="50"/>
      <c r="H7" s="48"/>
    </row>
    <row r="8" spans="2:15" ht="14.5" thickBot="1" x14ac:dyDescent="0.35">
      <c r="B8" s="49"/>
      <c r="C8" s="498" t="s">
        <v>255</v>
      </c>
      <c r="D8" s="498"/>
      <c r="E8" s="498"/>
      <c r="F8" s="498"/>
      <c r="G8" s="50"/>
      <c r="H8" s="48"/>
    </row>
    <row r="9" spans="2:15" ht="70.5" customHeight="1" thickBot="1" x14ac:dyDescent="0.35">
      <c r="B9" s="49"/>
      <c r="C9" s="491" t="s">
        <v>894</v>
      </c>
      <c r="D9" s="491"/>
      <c r="E9" s="499">
        <f>1340297+3603493</f>
        <v>4943790</v>
      </c>
      <c r="F9" s="500"/>
      <c r="G9" s="50"/>
      <c r="H9" s="48"/>
      <c r="J9" s="463"/>
      <c r="K9" s="18"/>
    </row>
    <row r="10" spans="2:15" ht="70.5" customHeight="1" thickBot="1" x14ac:dyDescent="0.35">
      <c r="B10" s="49"/>
      <c r="C10" s="491" t="s">
        <v>242</v>
      </c>
      <c r="D10" s="491"/>
      <c r="E10" s="501"/>
      <c r="F10" s="502"/>
      <c r="G10" s="50"/>
      <c r="H10" s="48"/>
    </row>
    <row r="11" spans="2:15" ht="27" customHeight="1" thickBot="1" x14ac:dyDescent="0.35">
      <c r="B11" s="49"/>
      <c r="C11" s="35"/>
      <c r="D11" s="35"/>
      <c r="E11" s="50"/>
      <c r="F11" s="50"/>
      <c r="G11" s="50"/>
      <c r="H11" s="48"/>
    </row>
    <row r="12" spans="2:15" ht="30.75" customHeight="1" thickBot="1" x14ac:dyDescent="0.35">
      <c r="B12" s="49"/>
      <c r="C12" s="491" t="s">
        <v>320</v>
      </c>
      <c r="D12" s="491"/>
      <c r="E12" s="499">
        <v>2300</v>
      </c>
      <c r="F12" s="500"/>
      <c r="G12" s="50"/>
      <c r="H12" s="48"/>
    </row>
    <row r="13" spans="2:15" x14ac:dyDescent="0.3">
      <c r="B13" s="49"/>
      <c r="C13" s="503" t="s">
        <v>319</v>
      </c>
      <c r="D13" s="503"/>
      <c r="E13" s="503"/>
      <c r="F13" s="503"/>
      <c r="G13" s="50"/>
      <c r="H13" s="48"/>
    </row>
    <row r="14" spans="2:15" ht="14.25" customHeight="1" x14ac:dyDescent="0.3">
      <c r="B14" s="49"/>
      <c r="C14" s="210"/>
      <c r="D14" s="210"/>
      <c r="E14" s="210"/>
      <c r="F14" s="210"/>
      <c r="G14" s="50"/>
      <c r="H14" s="48"/>
    </row>
    <row r="15" spans="2:15" ht="43.5" customHeight="1" thickBot="1" x14ac:dyDescent="0.35">
      <c r="B15" s="49"/>
      <c r="C15" s="491" t="s">
        <v>216</v>
      </c>
      <c r="D15" s="491"/>
      <c r="E15" s="50"/>
      <c r="F15" s="50"/>
      <c r="G15" s="50"/>
      <c r="H15" s="48"/>
      <c r="J15" s="18"/>
      <c r="K15" s="18"/>
      <c r="L15" s="18"/>
      <c r="M15" s="18"/>
      <c r="N15" s="18"/>
      <c r="O15" s="18"/>
    </row>
    <row r="16" spans="2:15" ht="74.25" customHeight="1" thickBot="1" x14ac:dyDescent="0.35">
      <c r="B16" s="49"/>
      <c r="C16" s="491" t="s">
        <v>300</v>
      </c>
      <c r="D16" s="491"/>
      <c r="E16" s="108" t="s">
        <v>217</v>
      </c>
      <c r="F16" s="109" t="s">
        <v>218</v>
      </c>
      <c r="G16" s="50"/>
      <c r="H16" s="48"/>
      <c r="J16" s="18"/>
      <c r="K16" s="432"/>
      <c r="L16" s="432"/>
      <c r="M16" s="432"/>
      <c r="N16" s="432"/>
      <c r="O16" s="18"/>
    </row>
    <row r="17" spans="2:15" ht="38.25" customHeight="1" thickBot="1" x14ac:dyDescent="0.35">
      <c r="B17" s="49"/>
      <c r="C17" s="430"/>
      <c r="D17" s="430"/>
      <c r="E17" s="424" t="s">
        <v>886</v>
      </c>
      <c r="F17" s="227">
        <f>'[2]Financial Annex'!C4</f>
        <v>71276.460000000006</v>
      </c>
      <c r="G17" s="50"/>
      <c r="H17" s="48"/>
      <c r="I17" s="374"/>
      <c r="J17" s="18"/>
      <c r="K17" s="432"/>
      <c r="L17" s="432"/>
      <c r="M17" s="432"/>
      <c r="N17" s="432"/>
      <c r="O17" s="18"/>
    </row>
    <row r="18" spans="2:15" ht="38.25" customHeight="1" thickBot="1" x14ac:dyDescent="0.35">
      <c r="B18" s="49"/>
      <c r="C18" s="430"/>
      <c r="D18" s="430"/>
      <c r="E18" s="424" t="s">
        <v>885</v>
      </c>
      <c r="F18" s="227">
        <f>'[2]Financial Annex'!C5</f>
        <v>96920.65</v>
      </c>
      <c r="G18" s="50"/>
      <c r="H18" s="48"/>
      <c r="I18" s="374"/>
      <c r="J18" s="18"/>
      <c r="K18" s="432"/>
      <c r="L18" s="432"/>
      <c r="M18" s="432"/>
      <c r="N18" s="432"/>
      <c r="O18" s="18"/>
    </row>
    <row r="19" spans="2:15" ht="38.25" customHeight="1" thickBot="1" x14ac:dyDescent="0.35">
      <c r="B19" s="49"/>
      <c r="C19" s="430"/>
      <c r="D19" s="430"/>
      <c r="E19" s="424" t="s">
        <v>887</v>
      </c>
      <c r="F19" s="227">
        <f>'[2]Financial Annex'!C6</f>
        <v>418453.04</v>
      </c>
      <c r="G19" s="50"/>
      <c r="H19" s="48"/>
      <c r="I19" s="374"/>
      <c r="J19" s="18"/>
      <c r="K19" s="432"/>
      <c r="L19" s="432"/>
      <c r="M19" s="432"/>
      <c r="N19" s="432"/>
      <c r="O19" s="18"/>
    </row>
    <row r="20" spans="2:15" ht="38.25" customHeight="1" thickBot="1" x14ac:dyDescent="0.35">
      <c r="B20" s="49"/>
      <c r="C20" s="430"/>
      <c r="D20" s="430"/>
      <c r="E20" s="424" t="s">
        <v>888</v>
      </c>
      <c r="F20" s="227">
        <f>'[2]Financial Annex'!C7</f>
        <v>273408.96999999997</v>
      </c>
      <c r="G20" s="50"/>
      <c r="H20" s="48"/>
      <c r="I20" s="374"/>
      <c r="J20" s="18"/>
      <c r="K20" s="432"/>
      <c r="L20" s="432"/>
      <c r="M20" s="432"/>
      <c r="N20" s="432"/>
      <c r="O20" s="18"/>
    </row>
    <row r="21" spans="2:15" ht="38.25" customHeight="1" thickBot="1" x14ac:dyDescent="0.35">
      <c r="B21" s="49"/>
      <c r="C21" s="430"/>
      <c r="D21" s="430"/>
      <c r="E21" s="424" t="s">
        <v>889</v>
      </c>
      <c r="F21" s="227">
        <f>'[2]Financial Annex'!C8</f>
        <v>369552.89</v>
      </c>
      <c r="G21" s="50"/>
      <c r="H21" s="48"/>
      <c r="I21" s="374"/>
      <c r="J21" s="18"/>
      <c r="K21" s="432"/>
      <c r="L21" s="432"/>
      <c r="M21" s="432"/>
      <c r="N21" s="432"/>
      <c r="O21" s="18"/>
    </row>
    <row r="22" spans="2:15" ht="38.25" customHeight="1" thickBot="1" x14ac:dyDescent="0.35">
      <c r="B22" s="49"/>
      <c r="C22" s="430"/>
      <c r="D22" s="430"/>
      <c r="E22" s="424" t="s">
        <v>890</v>
      </c>
      <c r="F22" s="227">
        <f>'[2]Financial Annex'!C9</f>
        <v>3016.42</v>
      </c>
      <c r="G22" s="50"/>
      <c r="H22" s="48"/>
      <c r="I22" s="374"/>
      <c r="J22" s="18"/>
      <c r="K22" s="432"/>
      <c r="L22" s="432"/>
      <c r="M22" s="432"/>
      <c r="N22" s="432"/>
      <c r="O22" s="18"/>
    </row>
    <row r="23" spans="2:15" ht="38.25" customHeight="1" thickBot="1" x14ac:dyDescent="0.35">
      <c r="B23" s="49"/>
      <c r="C23" s="430"/>
      <c r="D23" s="430"/>
      <c r="E23" s="424" t="s">
        <v>891</v>
      </c>
      <c r="F23" s="227">
        <f>'[2]Financial Annex'!C10</f>
        <v>5997.84</v>
      </c>
      <c r="G23" s="50"/>
      <c r="H23" s="48"/>
      <c r="I23" s="374"/>
      <c r="J23" s="18"/>
      <c r="K23" s="432"/>
      <c r="L23" s="432"/>
      <c r="M23" s="432"/>
      <c r="N23" s="432"/>
      <c r="O23" s="18"/>
    </row>
    <row r="24" spans="2:15" ht="38.25" customHeight="1" thickBot="1" x14ac:dyDescent="0.35">
      <c r="B24" s="49"/>
      <c r="C24" s="430"/>
      <c r="D24" s="430"/>
      <c r="E24" s="424" t="s">
        <v>892</v>
      </c>
      <c r="F24" s="227">
        <f>'[2]Financial Annex'!C11</f>
        <v>3080.02</v>
      </c>
      <c r="G24" s="50"/>
      <c r="H24" s="48"/>
      <c r="I24" s="374"/>
      <c r="J24" s="377"/>
      <c r="K24" s="432"/>
      <c r="L24" s="432"/>
      <c r="M24" s="432"/>
      <c r="N24" s="432"/>
      <c r="O24" s="18"/>
    </row>
    <row r="25" spans="2:15" ht="38.25" customHeight="1" thickBot="1" x14ac:dyDescent="0.35">
      <c r="B25" s="49"/>
      <c r="C25" s="430"/>
      <c r="D25" s="430"/>
      <c r="E25" s="424" t="s">
        <v>893</v>
      </c>
      <c r="F25" s="227">
        <f>'[2]Financial Annex'!C12</f>
        <v>12478.93</v>
      </c>
      <c r="G25" s="50"/>
      <c r="H25" s="48"/>
      <c r="I25" s="374"/>
      <c r="J25" s="18"/>
      <c r="K25" s="432"/>
      <c r="L25" s="432"/>
      <c r="M25" s="432"/>
      <c r="N25" s="432"/>
      <c r="O25" s="18"/>
    </row>
    <row r="26" spans="2:15" ht="38.25" customHeight="1" thickBot="1" x14ac:dyDescent="0.35">
      <c r="B26" s="49"/>
      <c r="C26" s="430"/>
      <c r="D26" s="430"/>
      <c r="E26" s="376" t="s">
        <v>864</v>
      </c>
      <c r="F26" s="227">
        <v>86112.72</v>
      </c>
      <c r="G26" s="50"/>
      <c r="H26" s="48"/>
      <c r="I26" s="374"/>
      <c r="J26" s="18"/>
      <c r="K26" s="382"/>
      <c r="L26" s="432"/>
      <c r="M26" s="432"/>
      <c r="N26" s="432"/>
      <c r="O26" s="18"/>
    </row>
    <row r="27" spans="2:15" ht="14.5" thickBot="1" x14ac:dyDescent="0.35">
      <c r="B27" s="49"/>
      <c r="C27" s="35"/>
      <c r="D27" s="35"/>
      <c r="E27" s="107" t="s">
        <v>288</v>
      </c>
      <c r="F27" s="227">
        <f>SUM(F17:F26)</f>
        <v>1340297.9399999997</v>
      </c>
      <c r="G27" s="417"/>
      <c r="H27" s="48"/>
      <c r="J27" s="18"/>
      <c r="K27" s="19"/>
      <c r="L27" s="19"/>
      <c r="M27" s="19"/>
      <c r="N27" s="19"/>
      <c r="O27" s="18"/>
    </row>
    <row r="28" spans="2:15" x14ac:dyDescent="0.3">
      <c r="B28" s="49"/>
      <c r="C28" s="35"/>
      <c r="D28" s="35"/>
      <c r="E28" s="50"/>
      <c r="F28" s="50"/>
      <c r="G28" s="50"/>
      <c r="H28" s="48"/>
      <c r="J28" s="18"/>
      <c r="K28" s="18"/>
      <c r="L28" s="18"/>
      <c r="M28" s="18"/>
      <c r="N28" s="18"/>
      <c r="O28" s="18"/>
    </row>
    <row r="29" spans="2:15" ht="47.25" customHeight="1" thickBot="1" x14ac:dyDescent="0.35">
      <c r="B29" s="49"/>
      <c r="C29" s="491" t="s">
        <v>298</v>
      </c>
      <c r="D29" s="491"/>
      <c r="E29" s="50"/>
      <c r="F29" s="50"/>
      <c r="G29" s="50"/>
      <c r="H29" s="48"/>
      <c r="J29" s="377"/>
      <c r="K29" s="18"/>
      <c r="L29" s="18"/>
      <c r="M29" s="18"/>
      <c r="N29" s="18"/>
      <c r="O29" s="18"/>
    </row>
    <row r="30" spans="2:15" ht="28.5" thickBot="1" x14ac:dyDescent="0.35">
      <c r="B30" s="49"/>
      <c r="C30" s="491" t="s">
        <v>301</v>
      </c>
      <c r="D30" s="491"/>
      <c r="E30" s="209" t="s">
        <v>217</v>
      </c>
      <c r="F30" s="110" t="s">
        <v>219</v>
      </c>
      <c r="G30" s="77" t="s">
        <v>256</v>
      </c>
      <c r="H30" s="48"/>
    </row>
    <row r="31" spans="2:15" ht="14.5" thickBot="1" x14ac:dyDescent="0.35">
      <c r="B31" s="49"/>
      <c r="C31" s="35"/>
      <c r="D31" s="35"/>
      <c r="E31" s="465" t="s">
        <v>725</v>
      </c>
      <c r="F31" s="466">
        <v>28571.428571428572</v>
      </c>
      <c r="G31" s="467" t="s">
        <v>878</v>
      </c>
      <c r="H31" s="48"/>
    </row>
    <row r="32" spans="2:15" ht="14.5" thickBot="1" x14ac:dyDescent="0.35">
      <c r="B32" s="49"/>
      <c r="C32" s="35"/>
      <c r="D32" s="35"/>
      <c r="E32" s="468" t="s">
        <v>726</v>
      </c>
      <c r="F32" s="466">
        <v>17142.857142857141</v>
      </c>
      <c r="G32" s="467" t="s">
        <v>878</v>
      </c>
      <c r="H32" s="48"/>
    </row>
    <row r="33" spans="2:10" ht="14.5" thickBot="1" x14ac:dyDescent="0.35">
      <c r="B33" s="49"/>
      <c r="C33" s="35"/>
      <c r="D33" s="35"/>
      <c r="E33" s="468" t="s">
        <v>727</v>
      </c>
      <c r="F33" s="466">
        <v>165714.28571428571</v>
      </c>
      <c r="G33" s="467" t="s">
        <v>878</v>
      </c>
      <c r="H33" s="48"/>
    </row>
    <row r="34" spans="2:10" ht="14.5" thickBot="1" x14ac:dyDescent="0.35">
      <c r="B34" s="49"/>
      <c r="C34" s="35"/>
      <c r="D34" s="35"/>
      <c r="E34" s="468" t="s">
        <v>728</v>
      </c>
      <c r="F34" s="466">
        <v>197142.85714285713</v>
      </c>
      <c r="G34" s="467" t="s">
        <v>878</v>
      </c>
      <c r="H34" s="48"/>
    </row>
    <row r="35" spans="2:10" ht="14.5" thickBot="1" x14ac:dyDescent="0.35">
      <c r="B35" s="49"/>
      <c r="C35" s="35"/>
      <c r="D35" s="35"/>
      <c r="E35" s="468" t="s">
        <v>729</v>
      </c>
      <c r="F35" s="466">
        <v>182857.14285714287</v>
      </c>
      <c r="G35" s="467" t="s">
        <v>878</v>
      </c>
      <c r="H35" s="48"/>
    </row>
    <row r="36" spans="2:10" ht="14.5" thickBot="1" x14ac:dyDescent="0.35">
      <c r="B36" s="49"/>
      <c r="C36" s="35"/>
      <c r="D36" s="35"/>
      <c r="E36" s="468" t="s">
        <v>730</v>
      </c>
      <c r="F36" s="466">
        <v>31428.571428571428</v>
      </c>
      <c r="G36" s="467" t="s">
        <v>878</v>
      </c>
      <c r="H36" s="48"/>
    </row>
    <row r="37" spans="2:10" ht="14.5" thickBot="1" x14ac:dyDescent="0.35">
      <c r="B37" s="49"/>
      <c r="C37" s="35"/>
      <c r="D37" s="35"/>
      <c r="E37" s="468" t="s">
        <v>731</v>
      </c>
      <c r="F37" s="466">
        <v>25714.285714285714</v>
      </c>
      <c r="G37" s="467" t="s">
        <v>878</v>
      </c>
      <c r="H37" s="48"/>
    </row>
    <row r="38" spans="2:10" ht="14.5" thickBot="1" x14ac:dyDescent="0.35">
      <c r="B38" s="49"/>
      <c r="C38" s="35"/>
      <c r="D38" s="35"/>
      <c r="E38" s="468" t="s">
        <v>723</v>
      </c>
      <c r="F38" s="466">
        <v>23428.571428571428</v>
      </c>
      <c r="G38" s="467" t="s">
        <v>878</v>
      </c>
      <c r="H38" s="48"/>
    </row>
    <row r="39" spans="2:10" ht="14.5" thickBot="1" x14ac:dyDescent="0.35">
      <c r="B39" s="49"/>
      <c r="C39" s="35"/>
      <c r="D39" s="35"/>
      <c r="E39" s="468" t="s">
        <v>732</v>
      </c>
      <c r="F39" s="466">
        <v>34285.714285714283</v>
      </c>
      <c r="G39" s="467" t="s">
        <v>878</v>
      </c>
      <c r="H39" s="48"/>
    </row>
    <row r="40" spans="2:10" ht="14.5" thickBot="1" x14ac:dyDescent="0.35">
      <c r="B40" s="49"/>
      <c r="C40" s="35"/>
      <c r="D40" s="35"/>
      <c r="E40" s="468" t="s">
        <v>288</v>
      </c>
      <c r="F40" s="469">
        <f>SUM(F31:F39)</f>
        <v>706285.71428571432</v>
      </c>
      <c r="G40" s="467" t="s">
        <v>878</v>
      </c>
      <c r="H40" s="48"/>
    </row>
    <row r="41" spans="2:10" ht="15.75" customHeight="1" thickBot="1" x14ac:dyDescent="0.35">
      <c r="B41" s="49"/>
      <c r="C41" s="35"/>
      <c r="D41" s="35"/>
      <c r="E41" s="470" t="s">
        <v>733</v>
      </c>
      <c r="F41" s="466">
        <f>F40*9.5/100</f>
        <v>67097.14285714287</v>
      </c>
      <c r="G41" s="467" t="s">
        <v>878</v>
      </c>
      <c r="H41" s="48"/>
      <c r="I41" s="450"/>
      <c r="J41" s="20"/>
    </row>
    <row r="42" spans="2:10" ht="30" customHeight="1" x14ac:dyDescent="0.3">
      <c r="B42" s="49"/>
      <c r="C42" s="35"/>
      <c r="D42" s="35"/>
      <c r="E42" s="470" t="s">
        <v>734</v>
      </c>
      <c r="F42" s="466">
        <f>(F40+F41)*8/100</f>
        <v>61870.62857142857</v>
      </c>
      <c r="G42" s="467" t="s">
        <v>878</v>
      </c>
      <c r="H42" s="48"/>
      <c r="I42" s="450"/>
      <c r="J42" s="464"/>
    </row>
    <row r="43" spans="2:10" x14ac:dyDescent="0.3">
      <c r="B43" s="49"/>
      <c r="C43" s="35"/>
      <c r="D43" s="35"/>
      <c r="E43" s="470" t="s">
        <v>288</v>
      </c>
      <c r="F43" s="471">
        <f>F42+F41+F40</f>
        <v>835253.48571428575</v>
      </c>
      <c r="G43" s="470"/>
      <c r="H43" s="48"/>
    </row>
    <row r="44" spans="2:10" ht="37.5" customHeight="1" thickBot="1" x14ac:dyDescent="0.35">
      <c r="B44" s="49"/>
      <c r="C44" s="491" t="s">
        <v>302</v>
      </c>
      <c r="D44" s="491"/>
      <c r="E44" s="491"/>
      <c r="F44" s="491"/>
      <c r="G44" s="111"/>
      <c r="H44" s="48"/>
    </row>
    <row r="45" spans="2:10" ht="104.25" customHeight="1" thickBot="1" x14ac:dyDescent="0.35">
      <c r="B45" s="49"/>
      <c r="C45" s="491" t="s">
        <v>213</v>
      </c>
      <c r="D45" s="491"/>
      <c r="E45" s="504" t="s">
        <v>833</v>
      </c>
      <c r="F45" s="505"/>
      <c r="G45" s="50"/>
      <c r="H45" s="48"/>
    </row>
    <row r="46" spans="2:10" ht="14.5" thickBot="1" x14ac:dyDescent="0.35">
      <c r="B46" s="49"/>
      <c r="C46" s="510"/>
      <c r="D46" s="510"/>
      <c r="E46" s="510"/>
      <c r="F46" s="510"/>
      <c r="G46" s="50"/>
      <c r="H46" s="48"/>
    </row>
    <row r="47" spans="2:10" ht="126.75" customHeight="1" thickBot="1" x14ac:dyDescent="0.35">
      <c r="B47" s="49"/>
      <c r="C47" s="491" t="s">
        <v>214</v>
      </c>
      <c r="D47" s="491"/>
      <c r="E47" s="506" t="s">
        <v>833</v>
      </c>
      <c r="F47" s="507"/>
      <c r="G47" s="50"/>
      <c r="H47" s="48"/>
    </row>
    <row r="48" spans="2:10" ht="194.25" customHeight="1" thickBot="1" x14ac:dyDescent="0.35">
      <c r="B48" s="49"/>
      <c r="C48" s="491" t="s">
        <v>215</v>
      </c>
      <c r="D48" s="491"/>
      <c r="E48" s="508" t="s">
        <v>839</v>
      </c>
      <c r="F48" s="509"/>
      <c r="G48" s="50"/>
      <c r="H48" s="48"/>
    </row>
    <row r="49" spans="2:8" x14ac:dyDescent="0.3">
      <c r="B49" s="49"/>
      <c r="C49" s="35"/>
      <c r="D49" s="35"/>
      <c r="E49" s="50"/>
      <c r="F49" s="50"/>
      <c r="G49" s="50"/>
      <c r="H49" s="48"/>
    </row>
    <row r="50" spans="2:8" ht="14.5" thickBot="1" x14ac:dyDescent="0.35">
      <c r="B50" s="51"/>
      <c r="C50" s="511"/>
      <c r="D50" s="511"/>
      <c r="E50" s="52"/>
      <c r="F50" s="36"/>
      <c r="G50" s="36"/>
      <c r="H50" s="53"/>
    </row>
    <row r="51" spans="2:8" s="20" customFormat="1" x14ac:dyDescent="0.3">
      <c r="B51" s="433"/>
      <c r="C51" s="513"/>
      <c r="D51" s="513"/>
      <c r="E51" s="514"/>
      <c r="F51" s="514"/>
      <c r="G51" s="7"/>
    </row>
    <row r="52" spans="2:8" x14ac:dyDescent="0.3">
      <c r="B52" s="433"/>
      <c r="C52" s="431"/>
      <c r="D52" s="431"/>
      <c r="E52" s="19"/>
      <c r="F52" s="19"/>
      <c r="G52" s="7"/>
    </row>
    <row r="53" spans="2:8" x14ac:dyDescent="0.3">
      <c r="B53" s="433"/>
      <c r="C53" s="515"/>
      <c r="D53" s="515"/>
      <c r="E53" s="512"/>
      <c r="F53" s="512"/>
      <c r="G53" s="7"/>
    </row>
    <row r="54" spans="2:8" x14ac:dyDescent="0.3">
      <c r="B54" s="433"/>
      <c r="C54" s="515"/>
      <c r="D54" s="515"/>
      <c r="E54" s="516"/>
      <c r="F54" s="516"/>
      <c r="G54" s="7"/>
    </row>
    <row r="55" spans="2:8" x14ac:dyDescent="0.3">
      <c r="B55" s="433"/>
      <c r="C55" s="433"/>
      <c r="D55" s="433"/>
      <c r="E55" s="7"/>
      <c r="F55" s="7"/>
      <c r="G55" s="7"/>
    </row>
    <row r="56" spans="2:8" x14ac:dyDescent="0.3">
      <c r="B56" s="433"/>
      <c r="C56" s="513"/>
      <c r="D56" s="513"/>
      <c r="E56" s="7"/>
      <c r="F56" s="7"/>
      <c r="G56" s="7"/>
    </row>
    <row r="57" spans="2:8" x14ac:dyDescent="0.3">
      <c r="B57" s="433"/>
      <c r="C57" s="513"/>
      <c r="D57" s="513"/>
      <c r="E57" s="516"/>
      <c r="F57" s="516"/>
      <c r="G57" s="7"/>
    </row>
    <row r="58" spans="2:8" x14ac:dyDescent="0.3">
      <c r="B58" s="433"/>
      <c r="C58" s="515"/>
      <c r="D58" s="515"/>
      <c r="E58" s="516"/>
      <c r="F58" s="516"/>
      <c r="G58" s="7"/>
    </row>
    <row r="59" spans="2:8" x14ac:dyDescent="0.3">
      <c r="B59" s="433"/>
      <c r="C59" s="21"/>
      <c r="D59" s="433"/>
      <c r="E59" s="22"/>
      <c r="F59" s="7"/>
      <c r="G59" s="7"/>
    </row>
    <row r="60" spans="2:8" x14ac:dyDescent="0.3">
      <c r="B60" s="433"/>
      <c r="C60" s="21"/>
      <c r="D60" s="21"/>
      <c r="E60" s="22"/>
      <c r="F60" s="22"/>
      <c r="G60" s="6"/>
    </row>
    <row r="61" spans="2:8" x14ac:dyDescent="0.3">
      <c r="E61" s="23"/>
      <c r="F61" s="23"/>
    </row>
    <row r="62" spans="2:8" x14ac:dyDescent="0.3">
      <c r="E62" s="23"/>
      <c r="F62" s="23"/>
    </row>
  </sheetData>
  <mergeCells count="36">
    <mergeCell ref="C54:D54"/>
    <mergeCell ref="C56:D56"/>
    <mergeCell ref="C57:D57"/>
    <mergeCell ref="E57:F57"/>
    <mergeCell ref="C58:D58"/>
    <mergeCell ref="E58:F58"/>
    <mergeCell ref="E54:F54"/>
    <mergeCell ref="C48:D48"/>
    <mergeCell ref="E48:F48"/>
    <mergeCell ref="C46:F46"/>
    <mergeCell ref="C50:D50"/>
    <mergeCell ref="E53:F53"/>
    <mergeCell ref="C51:D51"/>
    <mergeCell ref="E51:F51"/>
    <mergeCell ref="C53:D53"/>
    <mergeCell ref="C44:F44"/>
    <mergeCell ref="C45:D45"/>
    <mergeCell ref="E45:F45"/>
    <mergeCell ref="C47:D47"/>
    <mergeCell ref="E47:F47"/>
    <mergeCell ref="C16:D16"/>
    <mergeCell ref="C29:D29"/>
    <mergeCell ref="C30:D30"/>
    <mergeCell ref="C3:G3"/>
    <mergeCell ref="B4:F4"/>
    <mergeCell ref="C5:F5"/>
    <mergeCell ref="C8:F8"/>
    <mergeCell ref="C9:D9"/>
    <mergeCell ref="E9:F9"/>
    <mergeCell ref="C7:E7"/>
    <mergeCell ref="C10:D10"/>
    <mergeCell ref="E10:F10"/>
    <mergeCell ref="C12:D12"/>
    <mergeCell ref="E12:F12"/>
    <mergeCell ref="C13:F13"/>
    <mergeCell ref="C15:D15"/>
  </mergeCells>
  <dataValidations disablePrompts="1" count="2">
    <dataValidation type="whole" allowBlank="1" showInputMessage="1" showErrorMessage="1" sqref="E53"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1"/>
  <sheetViews>
    <sheetView workbookViewId="0">
      <selection activeCell="C8" sqref="C8:G8"/>
    </sheetView>
  </sheetViews>
  <sheetFormatPr defaultColWidth="8.90625" defaultRowHeight="14.5" x14ac:dyDescent="0.35"/>
  <cols>
    <col min="1" max="1" width="3.90625" customWidth="1"/>
    <col min="2" max="2" width="12" customWidth="1"/>
    <col min="3" max="3" width="19" customWidth="1"/>
    <col min="4" max="4" width="18.08984375" style="228" customWidth="1"/>
    <col min="5" max="5" width="17.90625" style="228" customWidth="1"/>
    <col min="6" max="6" width="14" style="229" customWidth="1"/>
    <col min="7" max="7" width="26.90625" customWidth="1"/>
    <col min="8" max="8" width="18.08984375" style="230" customWidth="1"/>
    <col min="9" max="9" width="10.90625" customWidth="1"/>
    <col min="10" max="10" width="1.453125" customWidth="1"/>
  </cols>
  <sheetData>
    <row r="1" spans="2:11" ht="8.25" customHeight="1" thickBot="1" x14ac:dyDescent="0.4"/>
    <row r="2" spans="2:11" ht="15" thickBot="1" x14ac:dyDescent="0.4">
      <c r="B2" s="67"/>
      <c r="C2" s="68"/>
      <c r="D2" s="231"/>
      <c r="E2" s="231"/>
      <c r="F2" s="232"/>
      <c r="G2" s="68"/>
      <c r="H2" s="233"/>
      <c r="I2" s="68"/>
      <c r="J2" s="414"/>
    </row>
    <row r="3" spans="2:11" ht="20.5" thickBot="1" x14ac:dyDescent="0.45">
      <c r="B3" s="70"/>
      <c r="C3" s="535" t="s">
        <v>220</v>
      </c>
      <c r="D3" s="536"/>
      <c r="E3" s="536"/>
      <c r="F3" s="536"/>
      <c r="G3" s="536"/>
      <c r="H3" s="537"/>
      <c r="I3" s="413"/>
      <c r="J3" s="415"/>
    </row>
    <row r="4" spans="2:11" x14ac:dyDescent="0.35">
      <c r="B4" s="540"/>
      <c r="C4" s="541"/>
      <c r="D4" s="541"/>
      <c r="E4" s="541"/>
      <c r="F4" s="541"/>
      <c r="G4" s="541"/>
      <c r="H4" s="541"/>
      <c r="I4" s="541"/>
      <c r="J4" s="415"/>
    </row>
    <row r="5" spans="2:11" ht="15.5" x14ac:dyDescent="0.35">
      <c r="B5" s="39"/>
      <c r="C5" s="538" t="s">
        <v>303</v>
      </c>
      <c r="D5" s="538"/>
      <c r="E5" s="538"/>
      <c r="F5" s="538"/>
      <c r="G5" s="538"/>
      <c r="H5" s="538"/>
      <c r="I5" s="539"/>
      <c r="J5" s="415"/>
    </row>
    <row r="6" spans="2:11" x14ac:dyDescent="0.35">
      <c r="B6" s="39"/>
      <c r="C6" s="383" t="s">
        <v>318</v>
      </c>
      <c r="D6" s="383"/>
      <c r="E6" s="383"/>
      <c r="F6" s="383"/>
      <c r="G6" s="521">
        <v>521</v>
      </c>
      <c r="H6" s="522"/>
      <c r="I6" s="40"/>
      <c r="J6" s="415"/>
    </row>
    <row r="7" spans="2:11" x14ac:dyDescent="0.35">
      <c r="B7" s="39"/>
      <c r="C7" s="41"/>
      <c r="D7" s="207"/>
      <c r="E7" s="235"/>
      <c r="F7" s="236"/>
      <c r="G7" s="40"/>
      <c r="H7" s="237"/>
      <c r="I7" s="40"/>
      <c r="J7" s="415"/>
    </row>
    <row r="8" spans="2:11" ht="15" customHeight="1" x14ac:dyDescent="0.35">
      <c r="B8" s="39"/>
      <c r="C8" s="546" t="s">
        <v>234</v>
      </c>
      <c r="D8" s="546"/>
      <c r="E8" s="546"/>
      <c r="F8" s="546"/>
      <c r="G8" s="546"/>
      <c r="H8" s="238"/>
      <c r="I8" s="42"/>
      <c r="J8" s="415"/>
    </row>
    <row r="9" spans="2:11" ht="15.75" customHeight="1" thickBot="1" x14ac:dyDescent="0.4">
      <c r="B9" s="39"/>
      <c r="C9" s="548" t="s">
        <v>235</v>
      </c>
      <c r="D9" s="548"/>
      <c r="E9" s="548"/>
      <c r="F9" s="548"/>
      <c r="G9" s="548"/>
      <c r="H9" s="412"/>
      <c r="I9" s="42"/>
      <c r="J9" s="415"/>
    </row>
    <row r="10" spans="2:11" ht="42.5" thickBot="1" x14ac:dyDescent="0.4">
      <c r="B10" s="39"/>
      <c r="C10" s="239" t="s">
        <v>237</v>
      </c>
      <c r="D10" s="239" t="s">
        <v>236</v>
      </c>
      <c r="E10" s="239" t="s">
        <v>293</v>
      </c>
      <c r="F10" s="239" t="s">
        <v>735</v>
      </c>
      <c r="G10" s="239" t="s">
        <v>871</v>
      </c>
      <c r="H10" s="239" t="s">
        <v>296</v>
      </c>
      <c r="I10" s="71"/>
      <c r="J10" s="415"/>
      <c r="K10" s="372"/>
    </row>
    <row r="11" spans="2:11" ht="42.5" thickBot="1" x14ac:dyDescent="0.4">
      <c r="B11" s="39"/>
      <c r="C11" s="239" t="s">
        <v>872</v>
      </c>
      <c r="D11" s="239" t="s">
        <v>873</v>
      </c>
      <c r="E11" s="421">
        <f>1500000/18.5</f>
        <v>81081.08108108108</v>
      </c>
      <c r="F11" s="421" t="s">
        <v>874</v>
      </c>
      <c r="G11" s="421">
        <f>1100000/18.5</f>
        <v>59459.45945945946</v>
      </c>
      <c r="H11" s="421">
        <f>E11-G11</f>
        <v>21621.62162162162</v>
      </c>
      <c r="I11" s="71"/>
      <c r="J11" s="415"/>
      <c r="K11" s="372"/>
    </row>
    <row r="12" spans="2:11" ht="28.5" thickBot="1" x14ac:dyDescent="0.4">
      <c r="B12" s="39"/>
      <c r="C12" s="239" t="s">
        <v>872</v>
      </c>
      <c r="D12" s="239" t="s">
        <v>875</v>
      </c>
      <c r="E12" s="421">
        <f>2000000/18.5</f>
        <v>108108.10810810811</v>
      </c>
      <c r="F12" s="421" t="s">
        <v>874</v>
      </c>
      <c r="G12" s="421">
        <f>1150000/18.5</f>
        <v>62162.16216216216</v>
      </c>
      <c r="H12" s="421">
        <f>E12-G12</f>
        <v>45945.945945945947</v>
      </c>
      <c r="I12" s="71"/>
      <c r="J12" s="415"/>
      <c r="K12" s="372"/>
    </row>
    <row r="13" spans="2:11" x14ac:dyDescent="0.35">
      <c r="B13" s="39"/>
      <c r="C13" s="239" t="s">
        <v>872</v>
      </c>
      <c r="D13" s="239" t="s">
        <v>876</v>
      </c>
      <c r="E13" s="421">
        <f>5500000/18.5</f>
        <v>297297.29729729728</v>
      </c>
      <c r="F13" s="421">
        <v>42583</v>
      </c>
      <c r="G13" s="421">
        <f>2250000/18.5</f>
        <v>121621.62162162163</v>
      </c>
      <c r="H13" s="421">
        <f>E13-G13</f>
        <v>175675.67567567565</v>
      </c>
      <c r="I13" s="71"/>
      <c r="J13" s="415"/>
      <c r="K13" s="372"/>
    </row>
    <row r="14" spans="2:11" ht="15.75" customHeight="1" thickBot="1" x14ac:dyDescent="0.4">
      <c r="B14" s="240"/>
      <c r="C14" s="418"/>
      <c r="D14" s="542"/>
      <c r="E14" s="542"/>
      <c r="F14" s="542"/>
      <c r="G14" s="542"/>
      <c r="H14" s="542"/>
      <c r="I14" s="543"/>
      <c r="J14" s="416"/>
      <c r="K14" s="375"/>
    </row>
    <row r="15" spans="2:11" x14ac:dyDescent="0.35">
      <c r="B15" s="397"/>
      <c r="C15" s="397"/>
      <c r="D15" s="398"/>
      <c r="E15" s="398"/>
      <c r="F15" s="399"/>
      <c r="G15" s="397"/>
      <c r="H15" s="400"/>
      <c r="I15" s="397"/>
      <c r="J15" s="406"/>
    </row>
    <row r="16" spans="2:11" x14ac:dyDescent="0.35">
      <c r="B16" s="397"/>
      <c r="C16" s="546" t="s">
        <v>238</v>
      </c>
      <c r="D16" s="546"/>
      <c r="E16" s="41"/>
      <c r="F16" s="41"/>
      <c r="G16" s="41"/>
      <c r="H16" s="400"/>
      <c r="I16" s="397"/>
      <c r="J16" s="407"/>
    </row>
    <row r="17" spans="2:10" x14ac:dyDescent="0.35">
      <c r="B17" s="397"/>
      <c r="C17" s="547" t="s">
        <v>240</v>
      </c>
      <c r="D17" s="547"/>
      <c r="E17" s="547"/>
      <c r="F17" s="419"/>
      <c r="G17" s="419"/>
      <c r="H17" s="400"/>
      <c r="I17" s="397"/>
      <c r="J17" s="407"/>
    </row>
    <row r="18" spans="2:10" ht="15" thickBot="1" x14ac:dyDescent="0.4">
      <c r="B18" s="397"/>
      <c r="C18" s="397"/>
      <c r="D18" s="397"/>
      <c r="E18" s="397"/>
      <c r="F18" s="397"/>
      <c r="G18" s="397"/>
      <c r="H18" s="400"/>
      <c r="I18" s="397"/>
      <c r="J18" s="407"/>
    </row>
    <row r="19" spans="2:10" ht="14.25" customHeight="1" x14ac:dyDescent="0.35">
      <c r="B19" s="71"/>
      <c r="C19" s="544" t="s">
        <v>238</v>
      </c>
      <c r="D19" s="545"/>
      <c r="E19" s="408"/>
      <c r="F19" s="408"/>
      <c r="G19" s="409"/>
      <c r="H19" s="400"/>
      <c r="I19" s="397"/>
      <c r="J19" s="407"/>
    </row>
    <row r="20" spans="2:10" ht="14.25" customHeight="1" thickBot="1" x14ac:dyDescent="0.4">
      <c r="B20" s="71"/>
      <c r="C20" s="523" t="s">
        <v>240</v>
      </c>
      <c r="D20" s="524"/>
      <c r="E20" s="524"/>
      <c r="F20" s="410"/>
      <c r="G20" s="411"/>
      <c r="H20" s="400"/>
      <c r="I20" s="397"/>
      <c r="J20" s="407"/>
    </row>
    <row r="21" spans="2:10" ht="27.75" customHeight="1" thickBot="1" x14ac:dyDescent="0.4">
      <c r="B21" s="73"/>
      <c r="C21" s="401" t="s">
        <v>297</v>
      </c>
      <c r="D21" s="402" t="s">
        <v>239</v>
      </c>
      <c r="E21" s="403" t="s">
        <v>294</v>
      </c>
      <c r="F21" s="404" t="s">
        <v>295</v>
      </c>
      <c r="G21" s="405" t="s">
        <v>292</v>
      </c>
      <c r="H21" s="400"/>
      <c r="I21" s="397"/>
      <c r="J21" s="407"/>
    </row>
    <row r="22" spans="2:10" ht="14.25" customHeight="1" x14ac:dyDescent="0.35">
      <c r="B22" s="397"/>
      <c r="C22" s="525" t="s">
        <v>736</v>
      </c>
      <c r="D22" s="241" t="s">
        <v>737</v>
      </c>
      <c r="E22" s="288">
        <f>437000/8.8</f>
        <v>49659.090909090904</v>
      </c>
      <c r="F22" s="242">
        <f>437000/8.8</f>
        <v>49659.090909090904</v>
      </c>
      <c r="G22" s="517" t="s">
        <v>738</v>
      </c>
      <c r="H22" s="400"/>
      <c r="I22" s="397"/>
      <c r="J22" s="407"/>
    </row>
    <row r="23" spans="2:10" ht="14.25" customHeight="1" x14ac:dyDescent="0.35">
      <c r="B23" s="397"/>
      <c r="C23" s="526"/>
      <c r="D23" s="27" t="s">
        <v>739</v>
      </c>
      <c r="E23" s="289"/>
      <c r="F23" s="243"/>
      <c r="G23" s="528"/>
      <c r="H23" s="400"/>
      <c r="I23" s="397"/>
      <c r="J23" s="407"/>
    </row>
    <row r="24" spans="2:10" ht="14.25" customHeight="1" x14ac:dyDescent="0.35">
      <c r="B24" s="397"/>
      <c r="C24" s="526"/>
      <c r="D24" s="27" t="s">
        <v>740</v>
      </c>
      <c r="E24" s="244">
        <f>500000/8.8</f>
        <v>56818.181818181816</v>
      </c>
      <c r="F24" s="243"/>
      <c r="G24" s="528"/>
      <c r="H24" s="400"/>
      <c r="I24" s="397"/>
      <c r="J24" s="407"/>
    </row>
    <row r="25" spans="2:10" ht="14.25" customHeight="1" x14ac:dyDescent="0.35">
      <c r="B25" s="397"/>
      <c r="C25" s="526"/>
      <c r="D25" s="27" t="s">
        <v>741</v>
      </c>
      <c r="E25" s="244">
        <f>600000/8.8</f>
        <v>68181.818181818177</v>
      </c>
      <c r="F25" s="243"/>
      <c r="G25" s="528"/>
      <c r="H25" s="400"/>
      <c r="I25" s="397"/>
      <c r="J25" s="407"/>
    </row>
    <row r="26" spans="2:10" ht="15" customHeight="1" thickBot="1" x14ac:dyDescent="0.4">
      <c r="B26" s="397"/>
      <c r="C26" s="527"/>
      <c r="D26" s="28" t="s">
        <v>742</v>
      </c>
      <c r="E26" s="245">
        <f>620000/8.8</f>
        <v>70454.545454545456</v>
      </c>
      <c r="F26" s="246"/>
      <c r="G26" s="518"/>
      <c r="H26" s="400"/>
      <c r="I26" s="397"/>
      <c r="J26" s="407"/>
    </row>
    <row r="27" spans="2:10" ht="28" x14ac:dyDescent="0.35">
      <c r="B27" s="397"/>
      <c r="C27" s="530" t="s">
        <v>743</v>
      </c>
      <c r="D27" s="26" t="s">
        <v>847</v>
      </c>
      <c r="E27" s="247">
        <f>300000/8.8</f>
        <v>34090.909090909088</v>
      </c>
      <c r="F27" s="243"/>
      <c r="G27" s="517" t="s">
        <v>738</v>
      </c>
      <c r="H27" s="400"/>
      <c r="I27" s="397"/>
      <c r="J27" s="407"/>
    </row>
    <row r="28" spans="2:10" ht="28" x14ac:dyDescent="0.35">
      <c r="B28" s="397"/>
      <c r="C28" s="530"/>
      <c r="D28" s="26" t="s">
        <v>744</v>
      </c>
      <c r="E28" s="247">
        <f>223500/8.8</f>
        <v>25397.727272727272</v>
      </c>
      <c r="F28" s="243">
        <f>223500/8.8</f>
        <v>25397.727272727272</v>
      </c>
      <c r="G28" s="528"/>
      <c r="H28" s="400"/>
      <c r="I28" s="397"/>
      <c r="J28" s="407"/>
    </row>
    <row r="29" spans="2:10" ht="28.5" thickBot="1" x14ac:dyDescent="0.4">
      <c r="B29" s="397"/>
      <c r="C29" s="531"/>
      <c r="D29" s="28" t="s">
        <v>745</v>
      </c>
      <c r="E29" s="245">
        <f>350000/8.8</f>
        <v>39772.727272727272</v>
      </c>
      <c r="F29" s="246"/>
      <c r="G29" s="518"/>
      <c r="H29" s="400"/>
      <c r="I29" s="397"/>
      <c r="J29" s="407"/>
    </row>
    <row r="30" spans="2:10" ht="28" x14ac:dyDescent="0.35">
      <c r="B30" s="397"/>
      <c r="C30" s="530" t="s">
        <v>848</v>
      </c>
      <c r="D30" s="26" t="s">
        <v>849</v>
      </c>
      <c r="E30" s="247">
        <f>75000/8.8</f>
        <v>8522.7272727272721</v>
      </c>
      <c r="F30" s="243"/>
      <c r="G30" s="517" t="s">
        <v>738</v>
      </c>
      <c r="H30" s="400"/>
      <c r="I30" s="397"/>
      <c r="J30" s="407"/>
    </row>
    <row r="31" spans="2:10" ht="28" x14ac:dyDescent="0.35">
      <c r="B31" s="397"/>
      <c r="C31" s="530"/>
      <c r="D31" s="26" t="s">
        <v>744</v>
      </c>
      <c r="E31" s="247">
        <f>83550/8.8</f>
        <v>9494.3181818181802</v>
      </c>
      <c r="F31" s="243">
        <f>75000/8.8</f>
        <v>8522.7272727272721</v>
      </c>
      <c r="G31" s="528"/>
      <c r="H31" s="400"/>
      <c r="I31" s="397"/>
      <c r="J31" s="407"/>
    </row>
    <row r="32" spans="2:10" ht="28.5" thickBot="1" x14ac:dyDescent="0.4">
      <c r="B32" s="397"/>
      <c r="C32" s="531"/>
      <c r="D32" s="28" t="s">
        <v>850</v>
      </c>
      <c r="E32" s="245">
        <f>95000/8.8</f>
        <v>10795.454545454544</v>
      </c>
      <c r="F32" s="246"/>
      <c r="G32" s="518"/>
      <c r="H32" s="400"/>
      <c r="I32" s="397"/>
      <c r="J32" s="407"/>
    </row>
    <row r="33" spans="2:10" ht="28" x14ac:dyDescent="0.35">
      <c r="B33" s="397"/>
      <c r="C33" s="530" t="s">
        <v>848</v>
      </c>
      <c r="D33" s="26" t="s">
        <v>849</v>
      </c>
      <c r="E33" s="247">
        <f>138100/8.8</f>
        <v>15693.181818181816</v>
      </c>
      <c r="F33" s="243"/>
      <c r="G33" s="517" t="s">
        <v>738</v>
      </c>
      <c r="H33" s="400"/>
      <c r="I33" s="397"/>
      <c r="J33" s="407"/>
    </row>
    <row r="34" spans="2:10" ht="28" x14ac:dyDescent="0.35">
      <c r="B34" s="397"/>
      <c r="C34" s="530"/>
      <c r="D34" s="26" t="s">
        <v>744</v>
      </c>
      <c r="E34" s="247">
        <f>150000/8.8</f>
        <v>17045.454545454544</v>
      </c>
      <c r="F34" s="243">
        <f>138100/8.8</f>
        <v>15693.181818181816</v>
      </c>
      <c r="G34" s="528"/>
      <c r="H34" s="400"/>
      <c r="I34" s="397"/>
      <c r="J34" s="407"/>
    </row>
    <row r="35" spans="2:10" ht="28.5" thickBot="1" x14ac:dyDescent="0.4">
      <c r="B35" s="397"/>
      <c r="C35" s="531"/>
      <c r="D35" s="28" t="s">
        <v>850</v>
      </c>
      <c r="E35" s="245">
        <f>140000/8.8</f>
        <v>15909.090909090908</v>
      </c>
      <c r="F35" s="246"/>
      <c r="G35" s="518"/>
      <c r="H35" s="400"/>
      <c r="I35" s="397"/>
      <c r="J35" s="407"/>
    </row>
    <row r="36" spans="2:10" ht="28" x14ac:dyDescent="0.35">
      <c r="B36" s="397"/>
      <c r="C36" s="530" t="s">
        <v>743</v>
      </c>
      <c r="D36" s="26" t="s">
        <v>849</v>
      </c>
      <c r="E36" s="247">
        <f>151000/8.8</f>
        <v>17159.090909090908</v>
      </c>
      <c r="F36" s="243"/>
      <c r="G36" s="517" t="s">
        <v>738</v>
      </c>
      <c r="H36" s="400"/>
      <c r="I36" s="397"/>
      <c r="J36" s="407"/>
    </row>
    <row r="37" spans="2:10" ht="28" x14ac:dyDescent="0.35">
      <c r="B37" s="397"/>
      <c r="C37" s="530"/>
      <c r="D37" s="26" t="s">
        <v>851</v>
      </c>
      <c r="E37" s="247">
        <f>162000/8.8</f>
        <v>18409.090909090908</v>
      </c>
      <c r="F37" s="243">
        <f>141000/8.8</f>
        <v>16022.727272727272</v>
      </c>
      <c r="G37" s="528"/>
      <c r="H37" s="400"/>
      <c r="I37" s="397"/>
      <c r="J37" s="407"/>
    </row>
    <row r="38" spans="2:10" ht="28.5" thickBot="1" x14ac:dyDescent="0.4">
      <c r="B38" s="397"/>
      <c r="C38" s="531"/>
      <c r="D38" s="28" t="s">
        <v>852</v>
      </c>
      <c r="E38" s="245">
        <f>141000/8.8</f>
        <v>16022.727272727272</v>
      </c>
      <c r="F38" s="246"/>
      <c r="G38" s="518"/>
      <c r="H38" s="400"/>
      <c r="I38" s="397"/>
      <c r="J38" s="407"/>
    </row>
    <row r="39" spans="2:10" x14ac:dyDescent="0.35">
      <c r="B39" s="397"/>
      <c r="C39" s="532" t="s">
        <v>746</v>
      </c>
      <c r="D39" s="26" t="s">
        <v>747</v>
      </c>
      <c r="E39" s="247">
        <f>25650/8.8</f>
        <v>2914.772727272727</v>
      </c>
      <c r="F39" s="519">
        <f>25650/8.8</f>
        <v>2914.772727272727</v>
      </c>
      <c r="G39" s="517" t="s">
        <v>738</v>
      </c>
      <c r="H39" s="400"/>
      <c r="I39" s="397"/>
      <c r="J39" s="407"/>
    </row>
    <row r="40" spans="2:10" ht="28" x14ac:dyDescent="0.35">
      <c r="B40" s="397"/>
      <c r="C40" s="533"/>
      <c r="D40" s="27" t="s">
        <v>748</v>
      </c>
      <c r="E40" s="244">
        <f>27000/8.8</f>
        <v>3068.181818181818</v>
      </c>
      <c r="F40" s="529"/>
      <c r="G40" s="528"/>
      <c r="H40" s="400"/>
      <c r="I40" s="397"/>
      <c r="J40" s="407"/>
    </row>
    <row r="41" spans="2:10" ht="15" thickBot="1" x14ac:dyDescent="0.4">
      <c r="B41" s="397"/>
      <c r="C41" s="534"/>
      <c r="D41" s="28" t="s">
        <v>749</v>
      </c>
      <c r="E41" s="245">
        <f>26500/8.8</f>
        <v>3011.363636363636</v>
      </c>
      <c r="F41" s="520"/>
      <c r="G41" s="518"/>
      <c r="H41" s="400"/>
      <c r="I41" s="397"/>
      <c r="J41" s="407"/>
    </row>
    <row r="42" spans="2:10" x14ac:dyDescent="0.35">
      <c r="B42" s="397"/>
      <c r="C42" s="517" t="s">
        <v>860</v>
      </c>
      <c r="D42" s="26" t="s">
        <v>853</v>
      </c>
      <c r="E42" s="247">
        <v>88950</v>
      </c>
      <c r="F42" s="519">
        <f>721000/8.8</f>
        <v>81931.818181818177</v>
      </c>
      <c r="G42" s="517" t="s">
        <v>738</v>
      </c>
      <c r="H42" s="400"/>
      <c r="I42" s="397"/>
      <c r="J42" s="407"/>
    </row>
    <row r="43" spans="2:10" x14ac:dyDescent="0.35">
      <c r="B43" s="397"/>
      <c r="C43" s="528"/>
      <c r="D43" s="27" t="s">
        <v>854</v>
      </c>
      <c r="E43" s="247">
        <v>81932</v>
      </c>
      <c r="F43" s="529"/>
      <c r="G43" s="528"/>
      <c r="H43" s="400"/>
      <c r="I43" s="397"/>
      <c r="J43" s="407"/>
    </row>
    <row r="44" spans="2:10" ht="15" thickBot="1" x14ac:dyDescent="0.4">
      <c r="B44" s="397"/>
      <c r="C44" s="518"/>
      <c r="D44" s="28"/>
      <c r="E44" s="245"/>
      <c r="F44" s="520"/>
      <c r="G44" s="518"/>
      <c r="H44" s="400"/>
      <c r="I44" s="397"/>
      <c r="J44" s="407"/>
    </row>
    <row r="45" spans="2:10" x14ac:dyDescent="0.35">
      <c r="B45" s="397"/>
      <c r="C45" s="517" t="s">
        <v>859</v>
      </c>
      <c r="D45" s="26" t="s">
        <v>855</v>
      </c>
      <c r="E45" s="247">
        <f>175000/8.8</f>
        <v>19886.363636363636</v>
      </c>
      <c r="F45" s="519">
        <f>175000/8.8</f>
        <v>19886.363636363636</v>
      </c>
      <c r="G45" s="517" t="s">
        <v>738</v>
      </c>
      <c r="H45" s="400"/>
      <c r="I45" s="397"/>
      <c r="J45" s="407"/>
    </row>
    <row r="46" spans="2:10" x14ac:dyDescent="0.35">
      <c r="B46" s="397"/>
      <c r="C46" s="528"/>
      <c r="D46" s="27" t="s">
        <v>856</v>
      </c>
      <c r="E46" s="244">
        <f>180000/8.8</f>
        <v>20454.545454545452</v>
      </c>
      <c r="F46" s="529"/>
      <c r="G46" s="528"/>
      <c r="H46" s="400"/>
      <c r="I46" s="397"/>
      <c r="J46" s="407"/>
    </row>
    <row r="47" spans="2:10" ht="15" thickBot="1" x14ac:dyDescent="0.4">
      <c r="B47" s="397"/>
      <c r="C47" s="518"/>
      <c r="D47" s="28"/>
      <c r="E47" s="245"/>
      <c r="F47" s="520"/>
      <c r="G47" s="518"/>
      <c r="H47" s="400"/>
      <c r="I47" s="397"/>
      <c r="J47" s="407"/>
    </row>
    <row r="48" spans="2:10" x14ac:dyDescent="0.35">
      <c r="B48" s="397"/>
      <c r="C48" s="517" t="s">
        <v>861</v>
      </c>
      <c r="D48" s="241" t="s">
        <v>857</v>
      </c>
      <c r="E48" s="290">
        <f>247000/8.8</f>
        <v>28068.181818181816</v>
      </c>
      <c r="F48" s="519">
        <f>247000/8.8</f>
        <v>28068.181818181816</v>
      </c>
      <c r="G48" s="517" t="s">
        <v>738</v>
      </c>
      <c r="H48" s="400"/>
      <c r="I48" s="397"/>
      <c r="J48" s="407"/>
    </row>
    <row r="49" spans="2:10" ht="15" thickBot="1" x14ac:dyDescent="0.4">
      <c r="B49" s="397"/>
      <c r="C49" s="518"/>
      <c r="D49" s="28" t="s">
        <v>858</v>
      </c>
      <c r="E49" s="245">
        <f>255000/8.8</f>
        <v>28977.272727272724</v>
      </c>
      <c r="F49" s="520"/>
      <c r="G49" s="518"/>
      <c r="H49" s="400"/>
      <c r="I49" s="397"/>
      <c r="J49" s="407"/>
    </row>
    <row r="50" spans="2:10" x14ac:dyDescent="0.35">
      <c r="B50" s="397"/>
      <c r="C50" s="397"/>
      <c r="D50" s="398"/>
      <c r="E50" s="398"/>
      <c r="F50" s="399"/>
      <c r="G50" s="397"/>
      <c r="H50" s="400"/>
      <c r="I50" s="397"/>
      <c r="J50" s="407"/>
    </row>
    <row r="51" spans="2:10" x14ac:dyDescent="0.35">
      <c r="B51" s="397"/>
      <c r="C51" s="397"/>
      <c r="D51" s="398"/>
      <c r="E51" s="398"/>
      <c r="F51" s="399"/>
      <c r="G51" s="397"/>
      <c r="H51" s="400"/>
      <c r="I51" s="397"/>
      <c r="J51" s="407"/>
    </row>
  </sheetData>
  <mergeCells count="33">
    <mergeCell ref="C3:H3"/>
    <mergeCell ref="C5:I5"/>
    <mergeCell ref="B4:I4"/>
    <mergeCell ref="D14:I14"/>
    <mergeCell ref="G36:G38"/>
    <mergeCell ref="C19:D19"/>
    <mergeCell ref="C16:D16"/>
    <mergeCell ref="C17:E17"/>
    <mergeCell ref="C8:G8"/>
    <mergeCell ref="C9:G9"/>
    <mergeCell ref="C39:C41"/>
    <mergeCell ref="F39:F41"/>
    <mergeCell ref="G39:G41"/>
    <mergeCell ref="C27:C29"/>
    <mergeCell ref="G27:G29"/>
    <mergeCell ref="C30:C32"/>
    <mergeCell ref="G30:G32"/>
    <mergeCell ref="C48:C49"/>
    <mergeCell ref="F48:F49"/>
    <mergeCell ref="G48:G49"/>
    <mergeCell ref="G6:H6"/>
    <mergeCell ref="C20:E20"/>
    <mergeCell ref="C22:C26"/>
    <mergeCell ref="G22:G26"/>
    <mergeCell ref="C45:C47"/>
    <mergeCell ref="F45:F47"/>
    <mergeCell ref="G45:G47"/>
    <mergeCell ref="C42:C44"/>
    <mergeCell ref="F42:F44"/>
    <mergeCell ref="G42:G44"/>
    <mergeCell ref="C33:C35"/>
    <mergeCell ref="G33:G35"/>
    <mergeCell ref="C36:C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8"/>
  <sheetViews>
    <sheetView tabSelected="1" zoomScale="120" zoomScaleNormal="120" workbookViewId="0">
      <selection activeCell="J10" sqref="J10"/>
    </sheetView>
  </sheetViews>
  <sheetFormatPr defaultColWidth="8.90625" defaultRowHeight="14.5" x14ac:dyDescent="0.35"/>
  <cols>
    <col min="1" max="2" width="1.90625" style="295" customWidth="1"/>
    <col min="3" max="3" width="30.90625" style="295" customWidth="1"/>
    <col min="4" max="5" width="22.90625" style="295" customWidth="1"/>
    <col min="6" max="6" width="43.08984375" style="295" customWidth="1"/>
    <col min="7" max="7" width="2" style="295" customWidth="1"/>
    <col min="8" max="8" width="1.453125" style="295" customWidth="1"/>
    <col min="9" max="16384" width="8.90625" style="295"/>
  </cols>
  <sheetData>
    <row r="1" spans="2:11" ht="15" thickBot="1" x14ac:dyDescent="0.4"/>
    <row r="2" spans="2:11" ht="15" thickBot="1" x14ac:dyDescent="0.4">
      <c r="B2" s="453"/>
      <c r="C2" s="454"/>
      <c r="D2" s="454"/>
      <c r="E2" s="454"/>
      <c r="F2" s="454"/>
      <c r="G2" s="455"/>
    </row>
    <row r="3" spans="2:11" ht="20.5" thickBot="1" x14ac:dyDescent="0.45">
      <c r="B3" s="302"/>
      <c r="C3" s="553" t="s">
        <v>221</v>
      </c>
      <c r="D3" s="554"/>
      <c r="E3" s="554"/>
      <c r="F3" s="555"/>
      <c r="G3" s="38"/>
    </row>
    <row r="4" spans="2:11" x14ac:dyDescent="0.35">
      <c r="B4" s="540"/>
      <c r="C4" s="541"/>
      <c r="D4" s="541"/>
      <c r="E4" s="541"/>
      <c r="F4" s="541"/>
      <c r="G4" s="38"/>
    </row>
    <row r="5" spans="2:11" x14ac:dyDescent="0.35">
      <c r="B5" s="39"/>
      <c r="C5" s="546" t="s">
        <v>231</v>
      </c>
      <c r="D5" s="546"/>
      <c r="E5" s="42"/>
      <c r="F5" s="41"/>
      <c r="G5" s="38"/>
    </row>
    <row r="6" spans="2:11" ht="15" thickBot="1" x14ac:dyDescent="0.4">
      <c r="B6" s="39"/>
      <c r="C6" s="556" t="s">
        <v>304</v>
      </c>
      <c r="D6" s="556"/>
      <c r="E6" s="556"/>
      <c r="F6" s="556"/>
      <c r="G6" s="38"/>
    </row>
    <row r="7" spans="2:11" ht="15" thickBot="1" x14ac:dyDescent="0.4">
      <c r="B7" s="39"/>
      <c r="C7" s="24" t="s">
        <v>233</v>
      </c>
      <c r="D7" s="25" t="s">
        <v>232</v>
      </c>
      <c r="E7" s="557" t="s">
        <v>280</v>
      </c>
      <c r="F7" s="558"/>
      <c r="G7" s="38"/>
      <c r="I7" s="550"/>
      <c r="J7" s="550"/>
      <c r="K7" s="550"/>
    </row>
    <row r="8" spans="2:11" ht="86.25" customHeight="1" x14ac:dyDescent="0.35">
      <c r="B8" s="39"/>
      <c r="C8" s="248" t="s">
        <v>750</v>
      </c>
      <c r="D8" s="249" t="s">
        <v>751</v>
      </c>
      <c r="E8" s="559" t="s">
        <v>953</v>
      </c>
      <c r="F8" s="560"/>
      <c r="G8" s="38"/>
      <c r="I8" s="550"/>
      <c r="J8" s="550"/>
      <c r="K8" s="550"/>
    </row>
    <row r="9" spans="2:11" ht="51" customHeight="1" x14ac:dyDescent="0.35">
      <c r="B9" s="39"/>
      <c r="C9" s="248" t="s">
        <v>752</v>
      </c>
      <c r="D9" s="249" t="s">
        <v>753</v>
      </c>
      <c r="E9" s="561" t="s">
        <v>754</v>
      </c>
      <c r="F9" s="562"/>
      <c r="G9" s="38"/>
      <c r="I9" s="551"/>
      <c r="J9" s="552"/>
      <c r="K9" s="552"/>
    </row>
    <row r="10" spans="2:11" ht="148.5" customHeight="1" x14ac:dyDescent="0.35">
      <c r="B10" s="39"/>
      <c r="C10" s="248" t="s">
        <v>755</v>
      </c>
      <c r="D10" s="250" t="s">
        <v>756</v>
      </c>
      <c r="E10" s="561" t="s">
        <v>932</v>
      </c>
      <c r="F10" s="562"/>
      <c r="G10" s="38"/>
    </row>
    <row r="11" spans="2:11" ht="144" customHeight="1" x14ac:dyDescent="0.35">
      <c r="B11" s="39"/>
      <c r="C11" s="248" t="s">
        <v>757</v>
      </c>
      <c r="D11" s="250" t="s">
        <v>756</v>
      </c>
      <c r="E11" s="563" t="s">
        <v>934</v>
      </c>
      <c r="F11" s="564"/>
      <c r="G11" s="38"/>
    </row>
    <row r="12" spans="2:11" ht="66" customHeight="1" x14ac:dyDescent="0.35">
      <c r="B12" s="39"/>
      <c r="C12" s="248" t="s">
        <v>758</v>
      </c>
      <c r="D12" s="250" t="s">
        <v>753</v>
      </c>
      <c r="E12" s="561" t="s">
        <v>933</v>
      </c>
      <c r="F12" s="562"/>
      <c r="G12" s="38"/>
    </row>
    <row r="13" spans="2:11" ht="133.5" customHeight="1" x14ac:dyDescent="0.35">
      <c r="B13" s="39"/>
      <c r="C13" s="248" t="s">
        <v>759</v>
      </c>
      <c r="D13" s="250" t="s">
        <v>753</v>
      </c>
      <c r="E13" s="565" t="s">
        <v>760</v>
      </c>
      <c r="F13" s="566"/>
      <c r="G13" s="38"/>
    </row>
    <row r="14" spans="2:11" x14ac:dyDescent="0.35">
      <c r="B14" s="39"/>
      <c r="C14" s="41"/>
      <c r="D14" s="41"/>
      <c r="E14" s="41"/>
      <c r="F14" s="41"/>
      <c r="G14" s="38"/>
    </row>
    <row r="15" spans="2:11" x14ac:dyDescent="0.35">
      <c r="B15" s="39"/>
      <c r="C15" s="567" t="s">
        <v>263</v>
      </c>
      <c r="D15" s="567"/>
      <c r="E15" s="567"/>
      <c r="F15" s="567"/>
      <c r="G15" s="38"/>
    </row>
    <row r="16" spans="2:11" ht="15" thickBot="1" x14ac:dyDescent="0.4">
      <c r="B16" s="39"/>
      <c r="C16" s="568" t="s">
        <v>278</v>
      </c>
      <c r="D16" s="568"/>
      <c r="E16" s="568"/>
      <c r="F16" s="568"/>
      <c r="G16" s="38"/>
    </row>
    <row r="17" spans="2:7" ht="15" thickBot="1" x14ac:dyDescent="0.4">
      <c r="B17" s="39"/>
      <c r="C17" s="24" t="s">
        <v>233</v>
      </c>
      <c r="D17" s="25" t="s">
        <v>232</v>
      </c>
      <c r="E17" s="557" t="s">
        <v>280</v>
      </c>
      <c r="F17" s="558"/>
      <c r="G17" s="38"/>
    </row>
    <row r="18" spans="2:7" ht="65.400000000000006" customHeight="1" x14ac:dyDescent="0.35">
      <c r="B18" s="39"/>
      <c r="C18" s="248" t="s">
        <v>877</v>
      </c>
      <c r="D18" s="248" t="s">
        <v>877</v>
      </c>
      <c r="E18" s="559" t="s">
        <v>877</v>
      </c>
      <c r="F18" s="560"/>
      <c r="G18" s="38"/>
    </row>
    <row r="20" spans="2:7" x14ac:dyDescent="0.35">
      <c r="B20" s="39"/>
      <c r="C20" s="41"/>
      <c r="D20" s="41"/>
      <c r="E20" s="41"/>
      <c r="F20" s="41"/>
      <c r="G20" s="38"/>
    </row>
    <row r="21" spans="2:7" ht="31.5" customHeight="1" x14ac:dyDescent="0.35">
      <c r="B21" s="39"/>
      <c r="C21" s="569" t="s">
        <v>262</v>
      </c>
      <c r="D21" s="569"/>
      <c r="E21" s="569"/>
      <c r="F21" s="569"/>
      <c r="G21" s="38"/>
    </row>
    <row r="22" spans="2:7" ht="15" thickBot="1" x14ac:dyDescent="0.4">
      <c r="B22" s="39"/>
      <c r="C22" s="556" t="s">
        <v>281</v>
      </c>
      <c r="D22" s="556"/>
      <c r="E22" s="570"/>
      <c r="F22" s="570"/>
      <c r="G22" s="38"/>
    </row>
    <row r="23" spans="2:7" ht="65.25" customHeight="1" thickBot="1" x14ac:dyDescent="0.4">
      <c r="B23" s="39"/>
      <c r="C23" s="571"/>
      <c r="D23" s="572"/>
      <c r="E23" s="572"/>
      <c r="F23" s="573"/>
      <c r="G23" s="38"/>
    </row>
    <row r="24" spans="2:7" x14ac:dyDescent="0.35">
      <c r="B24" s="39"/>
      <c r="C24" s="41"/>
      <c r="D24" s="41"/>
      <c r="E24" s="41"/>
      <c r="F24" s="41"/>
      <c r="G24" s="38"/>
    </row>
    <row r="25" spans="2:7" ht="15" thickBot="1" x14ac:dyDescent="0.4">
      <c r="B25" s="456"/>
      <c r="C25" s="457"/>
      <c r="D25" s="457"/>
      <c r="E25" s="457"/>
      <c r="F25" s="457"/>
      <c r="G25" s="458"/>
    </row>
    <row r="26" spans="2:7" x14ac:dyDescent="0.35">
      <c r="B26" s="459"/>
      <c r="C26" s="459"/>
      <c r="D26" s="459"/>
      <c r="E26" s="459"/>
      <c r="F26" s="459"/>
      <c r="G26" s="459"/>
    </row>
    <row r="27" spans="2:7" x14ac:dyDescent="0.35">
      <c r="B27" s="459"/>
      <c r="C27" s="459"/>
      <c r="D27" s="459"/>
      <c r="E27" s="459"/>
      <c r="F27" s="459"/>
      <c r="G27" s="459"/>
    </row>
    <row r="28" spans="2:7" x14ac:dyDescent="0.35">
      <c r="B28" s="459"/>
      <c r="C28" s="459"/>
      <c r="D28" s="459"/>
      <c r="E28" s="459"/>
      <c r="F28" s="459"/>
      <c r="G28" s="459"/>
    </row>
    <row r="29" spans="2:7" x14ac:dyDescent="0.35">
      <c r="B29" s="459"/>
      <c r="C29" s="459"/>
      <c r="D29" s="459"/>
      <c r="E29" s="459"/>
      <c r="F29" s="459"/>
      <c r="G29" s="459"/>
    </row>
    <row r="30" spans="2:7" x14ac:dyDescent="0.35">
      <c r="B30" s="459"/>
      <c r="C30" s="459"/>
      <c r="D30" s="459"/>
      <c r="E30" s="459"/>
      <c r="F30" s="459"/>
      <c r="G30" s="459"/>
    </row>
    <row r="31" spans="2:7" x14ac:dyDescent="0.35">
      <c r="B31" s="459"/>
      <c r="C31" s="459"/>
      <c r="D31" s="459"/>
      <c r="E31" s="459"/>
      <c r="F31" s="459"/>
      <c r="G31" s="459"/>
    </row>
    <row r="32" spans="2:7" x14ac:dyDescent="0.35">
      <c r="B32" s="459"/>
      <c r="C32" s="574"/>
      <c r="D32" s="574"/>
      <c r="E32" s="460"/>
      <c r="F32" s="459"/>
      <c r="G32" s="459"/>
    </row>
    <row r="33" spans="2:7" x14ac:dyDescent="0.35">
      <c r="B33" s="459"/>
      <c r="C33" s="574"/>
      <c r="D33" s="574"/>
      <c r="E33" s="460"/>
      <c r="F33" s="459"/>
      <c r="G33" s="459"/>
    </row>
    <row r="34" spans="2:7" x14ac:dyDescent="0.35">
      <c r="B34" s="459"/>
      <c r="C34" s="575"/>
      <c r="D34" s="575"/>
      <c r="E34" s="575"/>
      <c r="F34" s="575"/>
      <c r="G34" s="459"/>
    </row>
    <row r="35" spans="2:7" x14ac:dyDescent="0.35">
      <c r="B35" s="459"/>
      <c r="C35" s="575"/>
      <c r="D35" s="575"/>
      <c r="E35" s="576"/>
      <c r="F35" s="576"/>
      <c r="G35" s="459"/>
    </row>
    <row r="36" spans="2:7" x14ac:dyDescent="0.35">
      <c r="B36" s="459"/>
      <c r="C36" s="575"/>
      <c r="D36" s="575"/>
      <c r="E36" s="577"/>
      <c r="F36" s="577"/>
      <c r="G36" s="459"/>
    </row>
    <row r="37" spans="2:7" x14ac:dyDescent="0.35">
      <c r="B37" s="459"/>
      <c r="C37" s="459"/>
      <c r="D37" s="459"/>
      <c r="E37" s="459"/>
      <c r="F37" s="459"/>
      <c r="G37" s="459"/>
    </row>
    <row r="38" spans="2:7" x14ac:dyDescent="0.35">
      <c r="B38" s="459"/>
      <c r="C38" s="574"/>
      <c r="D38" s="574"/>
      <c r="E38" s="460"/>
      <c r="F38" s="459"/>
      <c r="G38" s="459"/>
    </row>
    <row r="39" spans="2:7" x14ac:dyDescent="0.35">
      <c r="B39" s="459"/>
      <c r="C39" s="574"/>
      <c r="D39" s="574"/>
      <c r="E39" s="578"/>
      <c r="F39" s="578"/>
      <c r="G39" s="459"/>
    </row>
    <row r="40" spans="2:7" x14ac:dyDescent="0.35">
      <c r="B40" s="459"/>
      <c r="C40" s="460"/>
      <c r="D40" s="460"/>
      <c r="E40" s="460"/>
      <c r="F40" s="460"/>
      <c r="G40" s="459"/>
    </row>
    <row r="41" spans="2:7" x14ac:dyDescent="0.35">
      <c r="B41" s="459"/>
      <c r="C41" s="575"/>
      <c r="D41" s="575"/>
      <c r="E41" s="576"/>
      <c r="F41" s="576"/>
      <c r="G41" s="459"/>
    </row>
    <row r="42" spans="2:7" x14ac:dyDescent="0.35">
      <c r="B42" s="459"/>
      <c r="C42" s="575"/>
      <c r="D42" s="575"/>
      <c r="E42" s="577"/>
      <c r="F42" s="577"/>
      <c r="G42" s="459"/>
    </row>
    <row r="43" spans="2:7" x14ac:dyDescent="0.35">
      <c r="B43" s="459"/>
      <c r="C43" s="459"/>
      <c r="D43" s="459"/>
      <c r="E43" s="459"/>
      <c r="F43" s="459"/>
      <c r="G43" s="459"/>
    </row>
    <row r="44" spans="2:7" x14ac:dyDescent="0.35">
      <c r="B44" s="459"/>
      <c r="C44" s="574"/>
      <c r="D44" s="574"/>
      <c r="E44" s="459"/>
      <c r="F44" s="459"/>
      <c r="G44" s="459"/>
    </row>
    <row r="45" spans="2:7" x14ac:dyDescent="0.35">
      <c r="B45" s="459"/>
      <c r="C45" s="574"/>
      <c r="D45" s="574"/>
      <c r="E45" s="577"/>
      <c r="F45" s="577"/>
      <c r="G45" s="459"/>
    </row>
    <row r="46" spans="2:7" x14ac:dyDescent="0.35">
      <c r="B46" s="459"/>
      <c r="C46" s="575"/>
      <c r="D46" s="575"/>
      <c r="E46" s="577"/>
      <c r="F46" s="577"/>
      <c r="G46" s="459"/>
    </row>
    <row r="47" spans="2:7" x14ac:dyDescent="0.35">
      <c r="B47" s="459"/>
      <c r="C47" s="461"/>
      <c r="D47" s="459"/>
      <c r="E47" s="461"/>
      <c r="F47" s="459"/>
      <c r="G47" s="459"/>
    </row>
    <row r="48" spans="2:7" x14ac:dyDescent="0.35">
      <c r="B48" s="459"/>
      <c r="C48" s="461"/>
      <c r="D48" s="461"/>
      <c r="E48" s="461"/>
      <c r="F48" s="461"/>
      <c r="G48" s="462"/>
    </row>
  </sheetData>
  <mergeCells count="40">
    <mergeCell ref="E42:F42"/>
    <mergeCell ref="C44:D44"/>
    <mergeCell ref="C46:D46"/>
    <mergeCell ref="E46:F46"/>
    <mergeCell ref="C41:D41"/>
    <mergeCell ref="E41:F41"/>
    <mergeCell ref="C42:D42"/>
    <mergeCell ref="C45:D45"/>
    <mergeCell ref="E45:F45"/>
    <mergeCell ref="C36:D36"/>
    <mergeCell ref="E36:F36"/>
    <mergeCell ref="C38:D38"/>
    <mergeCell ref="C39:D39"/>
    <mergeCell ref="E39:F39"/>
    <mergeCell ref="C23:F23"/>
    <mergeCell ref="C32:D32"/>
    <mergeCell ref="C33:D33"/>
    <mergeCell ref="C34:F34"/>
    <mergeCell ref="C35:D35"/>
    <mergeCell ref="E35:F35"/>
    <mergeCell ref="C16:F16"/>
    <mergeCell ref="E17:F17"/>
    <mergeCell ref="E18:F18"/>
    <mergeCell ref="C21:F21"/>
    <mergeCell ref="C22:D22"/>
    <mergeCell ref="E22:F22"/>
    <mergeCell ref="E10:F10"/>
    <mergeCell ref="E11:F11"/>
    <mergeCell ref="E12:F12"/>
    <mergeCell ref="E13:F13"/>
    <mergeCell ref="C15:F15"/>
    <mergeCell ref="I7:K8"/>
    <mergeCell ref="I9:K9"/>
    <mergeCell ref="C3:F3"/>
    <mergeCell ref="B4:F4"/>
    <mergeCell ref="C5:D5"/>
    <mergeCell ref="C6:F6"/>
    <mergeCell ref="E7:F7"/>
    <mergeCell ref="E8:F8"/>
    <mergeCell ref="E9:F9"/>
  </mergeCells>
  <dataValidations count="2">
    <dataValidation type="list" allowBlank="1" showInputMessage="1" showErrorMessage="1" sqref="E45" xr:uid="{00000000-0002-0000-0400-000000000000}">
      <formula1>$K$52:$K$53</formula1>
    </dataValidation>
    <dataValidation type="whole" allowBlank="1" showInputMessage="1" showErrorMessage="1" sqref="E41" xr:uid="{00000000-0002-0000-0400-000001000000}">
      <formula1>-999999999</formula1>
      <formula2>999999999</formula2>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118"/>
  <sheetViews>
    <sheetView topLeftCell="D1" zoomScale="70" zoomScaleNormal="70" workbookViewId="0">
      <selection activeCell="F9" sqref="F9:H9"/>
    </sheetView>
  </sheetViews>
  <sheetFormatPr defaultColWidth="8.90625" defaultRowHeight="14.5" x14ac:dyDescent="0.35"/>
  <cols>
    <col min="1" max="2" width="2.08984375" style="295" customWidth="1"/>
    <col min="3" max="3" width="22.453125" style="312" customWidth="1"/>
    <col min="4" max="4" width="15.453125" style="295" customWidth="1"/>
    <col min="5" max="5" width="1.90625" style="295" customWidth="1"/>
    <col min="6" max="7" width="18.90625" style="295" customWidth="1"/>
    <col min="8" max="8" width="32" style="295" customWidth="1"/>
    <col min="9" max="9" width="93.453125" style="295" customWidth="1"/>
    <col min="10" max="10" width="20.90625" style="294" customWidth="1"/>
    <col min="11" max="11" width="2.90625" style="295" customWidth="1"/>
    <col min="12" max="12" width="2" style="295" customWidth="1"/>
    <col min="13" max="13" width="40.90625" style="295" customWidth="1"/>
    <col min="14" max="16384" width="8.90625" style="295"/>
  </cols>
  <sheetData>
    <row r="1" spans="1:53" ht="15" thickBot="1" x14ac:dyDescent="0.4">
      <c r="A1" s="291"/>
      <c r="B1" s="291"/>
      <c r="C1" s="292"/>
      <c r="D1" s="291"/>
      <c r="E1" s="291"/>
      <c r="F1" s="291"/>
      <c r="G1" s="291"/>
      <c r="H1" s="291"/>
      <c r="I1" s="293"/>
      <c r="K1" s="291"/>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row>
    <row r="2" spans="1:53" ht="15" thickBot="1" x14ac:dyDescent="0.4">
      <c r="A2" s="291"/>
      <c r="B2" s="296"/>
      <c r="C2" s="297"/>
      <c r="D2" s="298"/>
      <c r="E2" s="298"/>
      <c r="F2" s="298"/>
      <c r="G2" s="298"/>
      <c r="H2" s="298"/>
      <c r="I2" s="299"/>
      <c r="J2" s="300"/>
      <c r="K2" s="301"/>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row>
    <row r="3" spans="1:53" ht="20.5" thickBot="1" x14ac:dyDescent="0.45">
      <c r="A3" s="291"/>
      <c r="B3" s="302"/>
      <c r="C3" s="553" t="s">
        <v>259</v>
      </c>
      <c r="D3" s="554"/>
      <c r="E3" s="554"/>
      <c r="F3" s="554"/>
      <c r="G3" s="554"/>
      <c r="H3" s="554"/>
      <c r="I3" s="554"/>
      <c r="J3" s="555"/>
      <c r="K3" s="72"/>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row>
    <row r="4" spans="1:53" ht="15" customHeight="1" x14ac:dyDescent="0.35">
      <c r="A4" s="291"/>
      <c r="B4" s="303"/>
      <c r="C4" s="579" t="s">
        <v>222</v>
      </c>
      <c r="D4" s="579"/>
      <c r="E4" s="579"/>
      <c r="F4" s="579"/>
      <c r="G4" s="579"/>
      <c r="H4" s="579"/>
      <c r="I4" s="579"/>
      <c r="J4" s="579"/>
      <c r="K4" s="234"/>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row>
    <row r="5" spans="1:53" ht="15" customHeight="1" x14ac:dyDescent="0.35">
      <c r="A5" s="291"/>
      <c r="B5" s="303"/>
      <c r="C5" s="208"/>
      <c r="D5" s="208"/>
      <c r="E5" s="208"/>
      <c r="F5" s="208"/>
      <c r="G5" s="208"/>
      <c r="H5" s="208"/>
      <c r="I5" s="208"/>
      <c r="J5" s="212"/>
      <c r="K5" s="234"/>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row>
    <row r="6" spans="1:53" x14ac:dyDescent="0.35">
      <c r="A6" s="291"/>
      <c r="B6" s="303"/>
      <c r="C6" s="304"/>
      <c r="D6" s="40"/>
      <c r="E6" s="40"/>
      <c r="F6" s="40"/>
      <c r="G6" s="40"/>
      <c r="H6" s="40"/>
      <c r="I6" s="305"/>
      <c r="J6" s="306"/>
      <c r="K6" s="234"/>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row>
    <row r="7" spans="1:53" ht="29.25" customHeight="1" thickBot="1" x14ac:dyDescent="0.4">
      <c r="A7" s="291"/>
      <c r="B7" s="303"/>
      <c r="C7" s="304"/>
      <c r="D7" s="549" t="s">
        <v>260</v>
      </c>
      <c r="E7" s="549"/>
      <c r="F7" s="549" t="s">
        <v>264</v>
      </c>
      <c r="G7" s="549"/>
      <c r="H7" s="549"/>
      <c r="I7" s="307" t="s">
        <v>265</v>
      </c>
      <c r="J7" s="307" t="s">
        <v>230</v>
      </c>
      <c r="K7" s="234"/>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row>
    <row r="8" spans="1:53" s="312" customFormat="1" ht="159.9" customHeight="1" thickBot="1" x14ac:dyDescent="0.4">
      <c r="A8" s="292"/>
      <c r="B8" s="308"/>
      <c r="C8" s="309" t="s">
        <v>257</v>
      </c>
      <c r="D8" s="580" t="s">
        <v>683</v>
      </c>
      <c r="E8" s="581"/>
      <c r="F8" s="582" t="s">
        <v>900</v>
      </c>
      <c r="G8" s="583"/>
      <c r="H8" s="584"/>
      <c r="I8" s="310" t="s">
        <v>922</v>
      </c>
      <c r="J8" s="311" t="s">
        <v>684</v>
      </c>
      <c r="K8" s="234"/>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row>
    <row r="9" spans="1:53" s="312" customFormat="1" ht="165.65" customHeight="1" thickBot="1" x14ac:dyDescent="0.4">
      <c r="A9" s="292"/>
      <c r="B9" s="308"/>
      <c r="C9" s="309"/>
      <c r="D9" s="580" t="s">
        <v>685</v>
      </c>
      <c r="E9" s="585"/>
      <c r="F9" s="586" t="s">
        <v>901</v>
      </c>
      <c r="G9" s="587"/>
      <c r="H9" s="588"/>
      <c r="I9" s="435" t="s">
        <v>923</v>
      </c>
      <c r="J9" s="311" t="s">
        <v>684</v>
      </c>
      <c r="K9" s="31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row>
    <row r="10" spans="1:53" s="312" customFormat="1" ht="255.75" customHeight="1" thickBot="1" x14ac:dyDescent="0.4">
      <c r="A10" s="292"/>
      <c r="B10" s="308"/>
      <c r="C10" s="309"/>
      <c r="D10" s="580" t="s">
        <v>686</v>
      </c>
      <c r="E10" s="585"/>
      <c r="F10" s="582" t="s">
        <v>879</v>
      </c>
      <c r="G10" s="583"/>
      <c r="H10" s="584"/>
      <c r="I10" s="314" t="s">
        <v>902</v>
      </c>
      <c r="J10" s="311" t="s">
        <v>684</v>
      </c>
      <c r="K10" s="31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row>
    <row r="11" spans="1:53" s="312" customFormat="1" ht="313.64999999999998" customHeight="1" thickBot="1" x14ac:dyDescent="0.4">
      <c r="A11" s="292"/>
      <c r="B11" s="304"/>
      <c r="C11" s="316"/>
      <c r="D11" s="580" t="s">
        <v>687</v>
      </c>
      <c r="E11" s="585"/>
      <c r="F11" s="582" t="s">
        <v>903</v>
      </c>
      <c r="G11" s="583"/>
      <c r="H11" s="584"/>
      <c r="I11" s="435" t="s">
        <v>924</v>
      </c>
      <c r="J11" s="315" t="s">
        <v>684</v>
      </c>
      <c r="K11" s="31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row>
    <row r="12" spans="1:53" s="312" customFormat="1" ht="186" customHeight="1" thickBot="1" x14ac:dyDescent="0.4">
      <c r="A12" s="292"/>
      <c r="B12" s="304"/>
      <c r="C12" s="316"/>
      <c r="D12" s="589" t="s">
        <v>688</v>
      </c>
      <c r="E12" s="585"/>
      <c r="F12" s="582" t="s">
        <v>919</v>
      </c>
      <c r="G12" s="583"/>
      <c r="H12" s="584"/>
      <c r="I12" s="435" t="s">
        <v>925</v>
      </c>
      <c r="J12" s="311" t="s">
        <v>684</v>
      </c>
      <c r="K12" s="31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row>
    <row r="13" spans="1:53" s="312" customFormat="1" ht="253.65" customHeight="1" thickBot="1" x14ac:dyDescent="0.4">
      <c r="A13" s="292"/>
      <c r="B13" s="304"/>
      <c r="C13" s="316"/>
      <c r="D13" s="580" t="s">
        <v>689</v>
      </c>
      <c r="E13" s="585"/>
      <c r="F13" s="582" t="s">
        <v>880</v>
      </c>
      <c r="G13" s="583"/>
      <c r="H13" s="584"/>
      <c r="I13" s="435" t="s">
        <v>904</v>
      </c>
      <c r="J13" s="315" t="s">
        <v>684</v>
      </c>
      <c r="K13" s="31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row>
    <row r="14" spans="1:53" s="312" customFormat="1" ht="231.65" customHeight="1" thickBot="1" x14ac:dyDescent="0.4">
      <c r="A14" s="292"/>
      <c r="B14" s="304"/>
      <c r="C14" s="316"/>
      <c r="D14" s="580" t="s">
        <v>690</v>
      </c>
      <c r="E14" s="585"/>
      <c r="F14" s="583" t="s">
        <v>905</v>
      </c>
      <c r="G14" s="583"/>
      <c r="H14" s="584"/>
      <c r="I14" s="435" t="s">
        <v>881</v>
      </c>
      <c r="J14" s="315" t="s">
        <v>684</v>
      </c>
      <c r="K14" s="31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row>
    <row r="15" spans="1:53" s="312" customFormat="1" ht="206.4" customHeight="1" thickBot="1" x14ac:dyDescent="0.4">
      <c r="A15" s="292"/>
      <c r="B15" s="304"/>
      <c r="C15" s="316"/>
      <c r="D15" s="438" t="s">
        <v>691</v>
      </c>
      <c r="E15" s="437"/>
      <c r="F15" s="582" t="s">
        <v>906</v>
      </c>
      <c r="G15" s="583"/>
      <c r="H15" s="584"/>
      <c r="I15" s="435" t="s">
        <v>882</v>
      </c>
      <c r="J15" s="315" t="s">
        <v>684</v>
      </c>
      <c r="K15" s="31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row>
    <row r="16" spans="1:53" s="312" customFormat="1" ht="164.25" customHeight="1" thickBot="1" x14ac:dyDescent="0.4">
      <c r="A16" s="292"/>
      <c r="B16" s="304"/>
      <c r="C16" s="316"/>
      <c r="D16" s="582" t="s">
        <v>692</v>
      </c>
      <c r="E16" s="584"/>
      <c r="F16" s="583" t="s">
        <v>907</v>
      </c>
      <c r="G16" s="583"/>
      <c r="H16" s="584"/>
      <c r="I16" s="314" t="s">
        <v>908</v>
      </c>
      <c r="J16" s="447" t="s">
        <v>684</v>
      </c>
      <c r="K16" s="448"/>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row>
    <row r="17" spans="1:53" s="312" customFormat="1" ht="18.75" customHeight="1" thickBot="1" x14ac:dyDescent="0.4">
      <c r="A17" s="292"/>
      <c r="B17" s="318"/>
      <c r="C17" s="319"/>
      <c r="D17" s="319"/>
      <c r="E17" s="319"/>
      <c r="F17" s="319"/>
      <c r="G17" s="319"/>
      <c r="H17" s="319"/>
      <c r="I17" s="320" t="s">
        <v>261</v>
      </c>
      <c r="J17" s="321" t="s">
        <v>684</v>
      </c>
      <c r="K17" s="31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row>
    <row r="18" spans="1:53" s="312" customFormat="1" ht="18.75" customHeight="1" x14ac:dyDescent="0.35">
      <c r="A18" s="292"/>
      <c r="B18" s="308"/>
      <c r="C18" s="316"/>
      <c r="D18" s="319"/>
      <c r="E18" s="319"/>
      <c r="F18" s="319"/>
      <c r="G18" s="319"/>
      <c r="H18" s="319"/>
      <c r="I18" s="322"/>
      <c r="J18" s="323"/>
      <c r="K18" s="31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row>
    <row r="19" spans="1:53" s="312" customFormat="1" ht="15.5" x14ac:dyDescent="0.35">
      <c r="A19" s="292"/>
      <c r="B19" s="308"/>
      <c r="C19" s="316"/>
      <c r="D19" s="319"/>
      <c r="E19" s="319"/>
      <c r="F19" s="319"/>
      <c r="G19" s="319"/>
      <c r="H19" s="324"/>
      <c r="I19" s="324"/>
      <c r="J19" s="325"/>
      <c r="K19" s="31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row>
    <row r="20" spans="1:53" s="312" customFormat="1" ht="15.75" customHeight="1" thickBot="1" x14ac:dyDescent="0.4">
      <c r="A20" s="292"/>
      <c r="B20" s="308"/>
      <c r="C20" s="590" t="s">
        <v>693</v>
      </c>
      <c r="D20" s="590"/>
      <c r="E20" s="590"/>
      <c r="F20" s="590"/>
      <c r="G20" s="590"/>
      <c r="H20" s="590"/>
      <c r="I20" s="590"/>
      <c r="J20" s="326"/>
      <c r="K20" s="31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3"/>
      <c r="AZ20" s="293"/>
      <c r="BA20" s="293"/>
    </row>
    <row r="21" spans="1:53" s="312" customFormat="1" ht="16" thickBot="1" x14ac:dyDescent="0.4">
      <c r="A21" s="292"/>
      <c r="B21" s="308"/>
      <c r="C21" s="316"/>
      <c r="D21" s="327" t="s">
        <v>59</v>
      </c>
      <c r="E21" s="328"/>
      <c r="F21" s="328" t="s">
        <v>694</v>
      </c>
      <c r="G21" s="328"/>
      <c r="H21" s="328" t="s">
        <v>695</v>
      </c>
      <c r="I21" s="329"/>
      <c r="J21" s="326"/>
      <c r="K21" s="31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row>
    <row r="22" spans="1:53" s="312" customFormat="1" ht="13.5" customHeight="1" thickBot="1" x14ac:dyDescent="0.4">
      <c r="A22" s="292"/>
      <c r="B22" s="308"/>
      <c r="C22" s="316"/>
      <c r="D22" s="327" t="s">
        <v>61</v>
      </c>
      <c r="E22" s="328"/>
      <c r="F22" s="330" t="s">
        <v>696</v>
      </c>
      <c r="G22" s="330"/>
      <c r="H22" s="328"/>
      <c r="I22" s="329"/>
      <c r="J22" s="326"/>
      <c r="K22" s="31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293"/>
      <c r="AZ22" s="293"/>
      <c r="BA22" s="293"/>
    </row>
    <row r="23" spans="1:53" s="312" customFormat="1" ht="30.75" customHeight="1" thickBot="1" x14ac:dyDescent="0.4">
      <c r="A23" s="292"/>
      <c r="B23" s="308"/>
      <c r="C23" s="316"/>
      <c r="D23" s="319"/>
      <c r="E23" s="319"/>
      <c r="F23" s="319"/>
      <c r="G23" s="319"/>
      <c r="H23" s="213"/>
      <c r="I23" s="213"/>
      <c r="J23" s="331"/>
      <c r="K23" s="31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row>
    <row r="24" spans="1:53" s="312" customFormat="1" ht="30.75" customHeight="1" x14ac:dyDescent="0.35">
      <c r="A24" s="292"/>
      <c r="B24" s="308"/>
      <c r="C24" s="213" t="s">
        <v>223</v>
      </c>
      <c r="D24" s="591" t="s">
        <v>883</v>
      </c>
      <c r="E24" s="592"/>
      <c r="F24" s="592"/>
      <c r="G24" s="592"/>
      <c r="H24" s="592"/>
      <c r="I24" s="592"/>
      <c r="J24" s="593"/>
      <c r="K24" s="31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row>
    <row r="25" spans="1:53" s="312" customFormat="1" ht="57.65" customHeight="1" x14ac:dyDescent="0.35">
      <c r="A25" s="292"/>
      <c r="B25" s="308"/>
      <c r="C25" s="213"/>
      <c r="D25" s="594"/>
      <c r="E25" s="595"/>
      <c r="F25" s="595"/>
      <c r="G25" s="595"/>
      <c r="H25" s="595"/>
      <c r="I25" s="595"/>
      <c r="J25" s="596"/>
      <c r="K25" s="31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row>
    <row r="26" spans="1:53" s="312" customFormat="1" ht="39" customHeight="1" x14ac:dyDescent="0.35">
      <c r="A26" s="292"/>
      <c r="B26" s="308"/>
      <c r="C26" s="213"/>
      <c r="D26" s="594"/>
      <c r="E26" s="595"/>
      <c r="F26" s="595"/>
      <c r="G26" s="595"/>
      <c r="H26" s="595"/>
      <c r="I26" s="595"/>
      <c r="J26" s="596"/>
      <c r="K26" s="31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3"/>
    </row>
    <row r="27" spans="1:53" s="312" customFormat="1" ht="72.650000000000006" customHeight="1" thickBot="1" x14ac:dyDescent="0.4">
      <c r="A27" s="292"/>
      <c r="B27" s="308"/>
      <c r="C27" s="213"/>
      <c r="D27" s="597"/>
      <c r="E27" s="598"/>
      <c r="F27" s="598"/>
      <c r="G27" s="598"/>
      <c r="H27" s="598"/>
      <c r="I27" s="598"/>
      <c r="J27" s="599"/>
      <c r="K27" s="31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row>
    <row r="28" spans="1:53" s="312" customFormat="1" ht="34.4" customHeight="1" thickBot="1" x14ac:dyDescent="0.4">
      <c r="A28" s="292"/>
      <c r="B28" s="332"/>
      <c r="C28" s="213"/>
      <c r="D28" s="214"/>
      <c r="E28" s="215"/>
      <c r="F28" s="215"/>
      <c r="G28" s="215"/>
      <c r="H28" s="215"/>
      <c r="I28" s="333"/>
      <c r="J28" s="331"/>
      <c r="K28" s="31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row>
    <row r="29" spans="1:53" ht="49.4" customHeight="1" thickBot="1" x14ac:dyDescent="0.4">
      <c r="A29" s="292"/>
      <c r="B29" s="308"/>
      <c r="C29" s="213"/>
      <c r="D29" s="213"/>
      <c r="E29" s="213"/>
      <c r="F29" s="213"/>
      <c r="G29" s="213"/>
      <c r="H29" s="446"/>
      <c r="I29" s="439" t="s">
        <v>265</v>
      </c>
      <c r="J29" s="439" t="s">
        <v>230</v>
      </c>
      <c r="K29" s="313"/>
      <c r="L29" s="335"/>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row>
    <row r="30" spans="1:53" ht="39.75" customHeight="1" thickBot="1" x14ac:dyDescent="0.4">
      <c r="A30" s="291"/>
      <c r="B30" s="308"/>
      <c r="C30" s="336"/>
      <c r="D30" s="600" t="s">
        <v>260</v>
      </c>
      <c r="E30" s="600"/>
      <c r="F30" s="446" t="s">
        <v>264</v>
      </c>
      <c r="G30" s="446"/>
      <c r="H30" s="446"/>
      <c r="I30" s="446"/>
      <c r="J30" s="446"/>
      <c r="K30" s="313"/>
      <c r="L30" s="335"/>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row>
    <row r="31" spans="1:53" ht="39.75" customHeight="1" thickBot="1" x14ac:dyDescent="0.4">
      <c r="A31" s="291"/>
      <c r="B31" s="308"/>
      <c r="C31" s="336"/>
      <c r="D31" s="446"/>
      <c r="E31" s="446"/>
      <c r="F31" s="446"/>
      <c r="G31" s="446"/>
      <c r="H31" s="446"/>
      <c r="I31" s="446"/>
      <c r="J31" s="446"/>
      <c r="K31" s="313"/>
      <c r="L31" s="335"/>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row>
    <row r="32" spans="1:53" ht="193.5" customHeight="1" thickBot="1" x14ac:dyDescent="0.4">
      <c r="A32" s="291"/>
      <c r="B32" s="308"/>
      <c r="C32" s="309" t="s">
        <v>258</v>
      </c>
      <c r="D32" s="580" t="s">
        <v>683</v>
      </c>
      <c r="E32" s="581"/>
      <c r="F32" s="582" t="s">
        <v>900</v>
      </c>
      <c r="G32" s="583"/>
      <c r="H32" s="584"/>
      <c r="I32" s="216" t="s">
        <v>909</v>
      </c>
      <c r="J32" s="315" t="s">
        <v>684</v>
      </c>
      <c r="K32" s="31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row>
    <row r="33" spans="1:53" ht="123.75" customHeight="1" thickBot="1" x14ac:dyDescent="0.4">
      <c r="A33" s="291"/>
      <c r="B33" s="308"/>
      <c r="C33" s="309"/>
      <c r="D33" s="580" t="s">
        <v>685</v>
      </c>
      <c r="E33" s="585"/>
      <c r="F33" s="586" t="s">
        <v>901</v>
      </c>
      <c r="G33" s="587"/>
      <c r="H33" s="588"/>
      <c r="I33" s="216" t="s">
        <v>926</v>
      </c>
      <c r="J33" s="315" t="s">
        <v>684</v>
      </c>
      <c r="K33" s="31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row>
    <row r="34" spans="1:53" ht="210" customHeight="1" thickBot="1" x14ac:dyDescent="0.4">
      <c r="A34" s="291"/>
      <c r="B34" s="308"/>
      <c r="C34" s="309"/>
      <c r="D34" s="580" t="s">
        <v>686</v>
      </c>
      <c r="E34" s="585"/>
      <c r="F34" s="582" t="s">
        <v>879</v>
      </c>
      <c r="G34" s="583"/>
      <c r="H34" s="584"/>
      <c r="I34" s="216" t="s">
        <v>910</v>
      </c>
      <c r="J34" s="315" t="s">
        <v>684</v>
      </c>
      <c r="K34" s="31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row>
    <row r="35" spans="1:53" ht="231.9" customHeight="1" thickBot="1" x14ac:dyDescent="0.4">
      <c r="A35" s="291"/>
      <c r="B35" s="308"/>
      <c r="C35" s="309"/>
      <c r="D35" s="589" t="s">
        <v>687</v>
      </c>
      <c r="E35" s="585"/>
      <c r="F35" s="582" t="s">
        <v>903</v>
      </c>
      <c r="G35" s="583"/>
      <c r="H35" s="584"/>
      <c r="I35" s="216" t="s">
        <v>844</v>
      </c>
      <c r="J35" s="315" t="s">
        <v>684</v>
      </c>
      <c r="K35" s="31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row>
    <row r="36" spans="1:53" ht="180.75" customHeight="1" thickBot="1" x14ac:dyDescent="0.4">
      <c r="A36" s="291"/>
      <c r="B36" s="308"/>
      <c r="C36" s="309"/>
      <c r="D36" s="589" t="s">
        <v>697</v>
      </c>
      <c r="E36" s="585"/>
      <c r="F36" s="582" t="s">
        <v>919</v>
      </c>
      <c r="G36" s="583"/>
      <c r="H36" s="584"/>
      <c r="I36" s="216" t="s">
        <v>927</v>
      </c>
      <c r="J36" s="315" t="s">
        <v>684</v>
      </c>
      <c r="K36" s="31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row>
    <row r="37" spans="1:53" ht="171" customHeight="1" thickBot="1" x14ac:dyDescent="0.4">
      <c r="A37" s="291"/>
      <c r="B37" s="308"/>
      <c r="C37" s="309"/>
      <c r="D37" s="589" t="s">
        <v>689</v>
      </c>
      <c r="E37" s="585"/>
      <c r="F37" s="582" t="s">
        <v>928</v>
      </c>
      <c r="G37" s="583"/>
      <c r="H37" s="584"/>
      <c r="I37" s="216" t="s">
        <v>911</v>
      </c>
      <c r="J37" s="315" t="s">
        <v>684</v>
      </c>
      <c r="K37" s="31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row>
    <row r="38" spans="1:53" ht="179.4" customHeight="1" thickBot="1" x14ac:dyDescent="0.4">
      <c r="A38" s="291"/>
      <c r="B38" s="308"/>
      <c r="C38" s="309"/>
      <c r="D38" s="434" t="s">
        <v>690</v>
      </c>
      <c r="E38" s="437"/>
      <c r="F38" s="583" t="s">
        <v>905</v>
      </c>
      <c r="G38" s="583"/>
      <c r="H38" s="584"/>
      <c r="I38" s="216" t="s">
        <v>920</v>
      </c>
      <c r="J38" s="315" t="s">
        <v>20</v>
      </c>
      <c r="K38" s="31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row>
    <row r="39" spans="1:53" ht="221.25" customHeight="1" thickBot="1" x14ac:dyDescent="0.4">
      <c r="A39" s="291"/>
      <c r="B39" s="308"/>
      <c r="C39" s="309"/>
      <c r="D39" s="580" t="s">
        <v>698</v>
      </c>
      <c r="E39" s="585"/>
      <c r="F39" s="582" t="s">
        <v>906</v>
      </c>
      <c r="G39" s="583"/>
      <c r="H39" s="584"/>
      <c r="I39" s="337" t="s">
        <v>912</v>
      </c>
      <c r="J39" s="315" t="s">
        <v>913</v>
      </c>
      <c r="K39" s="31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row>
    <row r="40" spans="1:53" ht="117.75" customHeight="1" thickBot="1" x14ac:dyDescent="0.4">
      <c r="A40" s="291"/>
      <c r="B40" s="308"/>
      <c r="C40" s="309"/>
      <c r="D40" s="580" t="s">
        <v>692</v>
      </c>
      <c r="E40" s="585"/>
      <c r="F40" s="583" t="s">
        <v>914</v>
      </c>
      <c r="G40" s="583"/>
      <c r="H40" s="584"/>
      <c r="I40" s="434" t="s">
        <v>915</v>
      </c>
      <c r="J40" s="321" t="s">
        <v>684</v>
      </c>
      <c r="K40" s="313"/>
      <c r="M40" s="449"/>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row>
    <row r="41" spans="1:53" ht="18.75" customHeight="1" thickBot="1" x14ac:dyDescent="0.4">
      <c r="A41" s="291"/>
      <c r="B41" s="308"/>
      <c r="C41" s="309"/>
      <c r="D41" s="580"/>
      <c r="E41" s="585"/>
      <c r="F41" s="388"/>
      <c r="G41" s="388"/>
      <c r="H41" s="388"/>
      <c r="I41" s="434" t="s">
        <v>261</v>
      </c>
      <c r="J41" s="321" t="s">
        <v>684</v>
      </c>
      <c r="K41" s="31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row>
    <row r="42" spans="1:53" ht="15.5" x14ac:dyDescent="0.35">
      <c r="A42" s="291"/>
      <c r="B42" s="308"/>
      <c r="C42" s="336"/>
      <c r="D42" s="336"/>
      <c r="E42" s="336"/>
      <c r="F42" s="396"/>
      <c r="G42" s="396"/>
      <c r="H42" s="396"/>
      <c r="I42" s="322"/>
      <c r="J42" s="323"/>
      <c r="K42" s="31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row>
    <row r="43" spans="1:53" ht="227.25" customHeight="1" x14ac:dyDescent="0.35">
      <c r="A43" s="291"/>
      <c r="B43" s="308"/>
      <c r="C43" s="213" t="s">
        <v>223</v>
      </c>
      <c r="D43" s="602" t="s">
        <v>916</v>
      </c>
      <c r="E43" s="603"/>
      <c r="F43" s="603"/>
      <c r="G43" s="603"/>
      <c r="H43" s="603"/>
      <c r="I43" s="603"/>
      <c r="J43" s="604"/>
      <c r="K43" s="31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row>
    <row r="44" spans="1:53" ht="15.5" x14ac:dyDescent="0.35">
      <c r="A44" s="291"/>
      <c r="B44" s="308"/>
      <c r="C44" s="213"/>
      <c r="D44" s="440"/>
      <c r="E44" s="441"/>
      <c r="F44" s="441"/>
      <c r="G44" s="441"/>
      <c r="H44" s="441"/>
      <c r="I44" s="441"/>
      <c r="J44" s="442"/>
      <c r="K44" s="31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row>
    <row r="45" spans="1:53" ht="15.5" x14ac:dyDescent="0.35">
      <c r="A45" s="291"/>
      <c r="B45" s="308"/>
      <c r="C45" s="213"/>
      <c r="D45" s="440"/>
      <c r="E45" s="441"/>
      <c r="F45" s="441"/>
      <c r="G45" s="441"/>
      <c r="H45" s="441"/>
      <c r="I45" s="441"/>
      <c r="J45" s="442"/>
      <c r="K45" s="31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row>
    <row r="46" spans="1:53" ht="16" thickBot="1" x14ac:dyDescent="0.4">
      <c r="A46" s="291"/>
      <c r="B46" s="308"/>
      <c r="C46" s="213"/>
      <c r="D46" s="443"/>
      <c r="E46" s="444"/>
      <c r="F46" s="389"/>
      <c r="G46" s="389"/>
      <c r="H46" s="389"/>
      <c r="I46" s="444"/>
      <c r="J46" s="445"/>
      <c r="K46" s="31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row>
    <row r="47" spans="1:53" ht="16" thickBot="1" x14ac:dyDescent="0.4">
      <c r="A47" s="291"/>
      <c r="B47" s="308"/>
      <c r="C47" s="336"/>
      <c r="D47" s="338" t="s">
        <v>693</v>
      </c>
      <c r="E47" s="339"/>
      <c r="F47" s="390"/>
      <c r="G47" s="391"/>
      <c r="H47" s="391"/>
      <c r="I47" s="336"/>
      <c r="J47" s="323"/>
      <c r="K47" s="31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row>
    <row r="48" spans="1:53" ht="16" thickBot="1" x14ac:dyDescent="0.4">
      <c r="A48" s="291"/>
      <c r="B48" s="308"/>
      <c r="C48" s="336"/>
      <c r="D48" s="340" t="s">
        <v>59</v>
      </c>
      <c r="E48" s="327"/>
      <c r="F48" s="328" t="s">
        <v>699</v>
      </c>
      <c r="G48" s="330"/>
      <c r="H48" s="328"/>
      <c r="I48" s="395"/>
      <c r="J48" s="323"/>
      <c r="K48" s="31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row>
    <row r="49" spans="1:53" ht="16" thickBot="1" x14ac:dyDescent="0.4">
      <c r="A49" s="291"/>
      <c r="B49" s="308"/>
      <c r="C49" s="336"/>
      <c r="D49" s="340" t="s">
        <v>61</v>
      </c>
      <c r="E49" s="327"/>
      <c r="F49" s="392" t="s">
        <v>700</v>
      </c>
      <c r="G49" s="392"/>
      <c r="H49" s="393"/>
      <c r="I49" s="395"/>
      <c r="J49" s="323"/>
      <c r="K49" s="31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row>
    <row r="50" spans="1:53" ht="15.5" x14ac:dyDescent="0.35">
      <c r="A50" s="291"/>
      <c r="B50" s="308"/>
      <c r="C50" s="336"/>
      <c r="D50" s="340"/>
      <c r="E50" s="394"/>
      <c r="F50" s="336"/>
      <c r="G50" s="336"/>
      <c r="H50" s="439"/>
      <c r="I50" s="394"/>
      <c r="J50" s="323"/>
      <c r="K50" s="31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row>
    <row r="51" spans="1:53" s="312" customFormat="1" ht="63.75" customHeight="1" thickBot="1" x14ac:dyDescent="0.4">
      <c r="A51" s="291"/>
      <c r="B51" s="308"/>
      <c r="C51" s="341"/>
      <c r="D51" s="601" t="s">
        <v>266</v>
      </c>
      <c r="E51" s="601"/>
      <c r="F51" s="342"/>
      <c r="G51" s="342"/>
      <c r="H51" s="343" t="s">
        <v>224</v>
      </c>
      <c r="I51" s="334"/>
      <c r="J51" s="331"/>
      <c r="K51" s="31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row>
    <row r="52" spans="1:53" s="312" customFormat="1" ht="201" customHeight="1" thickBot="1" x14ac:dyDescent="0.4">
      <c r="A52" s="292"/>
      <c r="B52" s="308"/>
      <c r="C52" s="344"/>
      <c r="D52" s="345"/>
      <c r="E52" s="346"/>
      <c r="F52" s="347" t="s">
        <v>846</v>
      </c>
      <c r="G52" s="348"/>
      <c r="H52" s="216" t="s">
        <v>701</v>
      </c>
      <c r="I52" s="349"/>
      <c r="J52" s="350"/>
      <c r="K52" s="31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row>
    <row r="53" spans="1:53" s="312" customFormat="1" ht="138.75" customHeight="1" thickBot="1" x14ac:dyDescent="0.4">
      <c r="A53" s="292"/>
      <c r="B53" s="308"/>
      <c r="C53" s="351"/>
      <c r="D53" s="352"/>
      <c r="E53" s="353"/>
      <c r="F53" s="354" t="s">
        <v>225</v>
      </c>
      <c r="G53" s="355"/>
      <c r="H53" s="216" t="s">
        <v>702</v>
      </c>
      <c r="I53" s="216"/>
      <c r="J53" s="216"/>
      <c r="K53" s="31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row>
    <row r="54" spans="1:53" s="312" customFormat="1" ht="137.25" customHeight="1" thickBot="1" x14ac:dyDescent="0.4">
      <c r="A54" s="292"/>
      <c r="B54" s="308"/>
      <c r="C54" s="351"/>
      <c r="D54" s="352"/>
      <c r="E54" s="353"/>
      <c r="F54" s="354" t="s">
        <v>226</v>
      </c>
      <c r="G54" s="356"/>
      <c r="H54" s="435" t="s">
        <v>703</v>
      </c>
      <c r="I54" s="216"/>
      <c r="J54" s="436"/>
      <c r="K54" s="31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3"/>
      <c r="AT54" s="293"/>
      <c r="AU54" s="293"/>
      <c r="AV54" s="293"/>
      <c r="AW54" s="293"/>
      <c r="AX54" s="293"/>
      <c r="AY54" s="293"/>
      <c r="AZ54" s="293"/>
      <c r="BA54" s="293"/>
    </row>
    <row r="55" spans="1:53" s="312" customFormat="1" ht="154.5" customHeight="1" thickBot="1" x14ac:dyDescent="0.4">
      <c r="A55" s="292"/>
      <c r="B55" s="308"/>
      <c r="C55" s="351"/>
      <c r="D55" s="352"/>
      <c r="E55" s="353"/>
      <c r="F55" s="354" t="s">
        <v>227</v>
      </c>
      <c r="G55" s="357"/>
      <c r="H55" s="217" t="s">
        <v>704</v>
      </c>
      <c r="I55" s="216"/>
      <c r="J55" s="442"/>
      <c r="K55" s="31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3"/>
      <c r="AZ55" s="293"/>
      <c r="BA55" s="293"/>
    </row>
    <row r="56" spans="1:53" ht="96.75" customHeight="1" thickBot="1" x14ac:dyDescent="0.4">
      <c r="A56" s="292"/>
      <c r="B56" s="308"/>
      <c r="C56" s="351"/>
      <c r="D56" s="352"/>
      <c r="E56" s="353"/>
      <c r="F56" s="354" t="s">
        <v>228</v>
      </c>
      <c r="G56" s="358"/>
      <c r="H56" s="218" t="s">
        <v>705</v>
      </c>
      <c r="I56" s="216"/>
      <c r="J56" s="216"/>
      <c r="K56" s="31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row>
    <row r="57" spans="1:53" ht="113.25" customHeight="1" thickBot="1" x14ac:dyDescent="0.4">
      <c r="A57" s="291"/>
      <c r="B57" s="308"/>
      <c r="C57" s="351"/>
      <c r="D57" s="352"/>
      <c r="E57" s="353"/>
      <c r="F57" s="359" t="s">
        <v>229</v>
      </c>
      <c r="G57" s="360"/>
      <c r="H57" s="219" t="s">
        <v>706</v>
      </c>
      <c r="I57" s="216"/>
      <c r="J57" s="216"/>
      <c r="K57" s="234"/>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3"/>
      <c r="AZ57" s="293"/>
      <c r="BA57" s="293"/>
    </row>
    <row r="58" spans="1:53" ht="61.5" customHeight="1" thickBot="1" x14ac:dyDescent="0.4">
      <c r="A58" s="291"/>
      <c r="B58" s="303"/>
      <c r="C58" s="351"/>
      <c r="D58" s="352"/>
      <c r="E58" s="353"/>
      <c r="F58" s="361"/>
      <c r="G58" s="361"/>
      <c r="H58" s="362"/>
      <c r="I58" s="216"/>
      <c r="J58" s="445"/>
      <c r="K58" s="234"/>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3"/>
      <c r="AW58" s="293"/>
      <c r="AX58" s="293"/>
      <c r="AY58" s="293"/>
      <c r="AZ58" s="293"/>
      <c r="BA58" s="293"/>
    </row>
    <row r="59" spans="1:53" ht="16" thickBot="1" x14ac:dyDescent="0.4">
      <c r="A59" s="291"/>
      <c r="B59" s="303"/>
      <c r="C59" s="351"/>
      <c r="D59" s="352"/>
      <c r="E59" s="353"/>
      <c r="F59" s="363"/>
      <c r="G59" s="363"/>
      <c r="H59" s="364"/>
      <c r="I59" s="365"/>
      <c r="J59" s="366"/>
      <c r="K59" s="367"/>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c r="AP59" s="293"/>
      <c r="AQ59" s="293"/>
      <c r="AR59" s="293"/>
      <c r="AS59" s="293"/>
    </row>
    <row r="60" spans="1:53" ht="50.15" customHeight="1" thickBot="1" x14ac:dyDescent="0.4">
      <c r="A60" s="291"/>
      <c r="B60" s="368"/>
      <c r="C60" s="369"/>
      <c r="D60" s="370"/>
      <c r="E60" s="371"/>
      <c r="F60" s="293"/>
      <c r="G60" s="293"/>
      <c r="H60" s="293"/>
      <c r="I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row>
    <row r="61" spans="1:53" ht="50.15" customHeight="1" x14ac:dyDescent="0.35">
      <c r="A61" s="291"/>
      <c r="C61" s="293"/>
      <c r="D61" s="293"/>
      <c r="E61" s="293"/>
      <c r="F61" s="293"/>
      <c r="G61" s="293"/>
      <c r="H61" s="293"/>
      <c r="I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row>
    <row r="62" spans="1:53" ht="49.5" customHeight="1" x14ac:dyDescent="0.35">
      <c r="A62" s="291"/>
      <c r="C62" s="293"/>
      <c r="D62" s="293"/>
      <c r="E62" s="293"/>
      <c r="F62" s="293"/>
      <c r="G62" s="293"/>
      <c r="H62" s="293"/>
      <c r="I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row>
    <row r="63" spans="1:53" ht="50.15" customHeight="1" x14ac:dyDescent="0.35">
      <c r="A63" s="291"/>
      <c r="C63" s="293"/>
      <c r="D63" s="293"/>
      <c r="E63" s="293"/>
      <c r="F63" s="293"/>
      <c r="G63" s="293"/>
      <c r="H63" s="293"/>
      <c r="I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row>
    <row r="64" spans="1:53" ht="50.15" customHeight="1" x14ac:dyDescent="0.35">
      <c r="A64" s="291"/>
      <c r="C64" s="293"/>
      <c r="D64" s="293"/>
      <c r="E64" s="293"/>
      <c r="F64" s="293"/>
      <c r="G64" s="293"/>
      <c r="H64" s="293"/>
      <c r="I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c r="AS64" s="293"/>
    </row>
    <row r="65" spans="1:53" ht="50.15" customHeight="1" x14ac:dyDescent="0.35">
      <c r="A65" s="291"/>
      <c r="C65" s="293"/>
      <c r="D65" s="293"/>
      <c r="E65" s="293"/>
      <c r="F65" s="293"/>
      <c r="G65" s="293"/>
      <c r="H65" s="293"/>
      <c r="I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c r="AS65" s="293"/>
    </row>
    <row r="66" spans="1:53" x14ac:dyDescent="0.35">
      <c r="A66" s="291"/>
      <c r="C66" s="293"/>
      <c r="D66" s="293"/>
      <c r="E66" s="293"/>
      <c r="F66" s="293"/>
      <c r="G66" s="293"/>
      <c r="H66" s="293"/>
      <c r="I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3"/>
      <c r="AP66" s="293"/>
      <c r="AQ66" s="293"/>
      <c r="AR66" s="293"/>
      <c r="AS66" s="293"/>
    </row>
    <row r="67" spans="1:53" x14ac:dyDescent="0.35">
      <c r="A67" s="291"/>
      <c r="C67" s="293"/>
      <c r="D67" s="293"/>
      <c r="E67" s="293"/>
      <c r="F67" s="293"/>
      <c r="G67" s="293"/>
      <c r="H67" s="293"/>
      <c r="I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293"/>
      <c r="AM67" s="293"/>
      <c r="AN67" s="293"/>
      <c r="AO67" s="293"/>
      <c r="AP67" s="293"/>
      <c r="AQ67" s="293"/>
      <c r="AR67" s="293"/>
      <c r="AS67" s="293"/>
    </row>
    <row r="68" spans="1:53" x14ac:dyDescent="0.35">
      <c r="A68" s="291"/>
      <c r="C68" s="293"/>
      <c r="D68" s="293"/>
      <c r="E68" s="293"/>
      <c r="F68" s="293"/>
      <c r="G68" s="293"/>
      <c r="H68" s="293"/>
      <c r="I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c r="AQ68" s="293"/>
      <c r="AR68" s="293"/>
      <c r="AS68" s="293"/>
    </row>
    <row r="69" spans="1:53" x14ac:dyDescent="0.35">
      <c r="A69" s="291"/>
      <c r="C69" s="293"/>
      <c r="D69" s="293"/>
      <c r="E69" s="293"/>
      <c r="F69" s="293"/>
      <c r="G69" s="293"/>
      <c r="H69" s="293"/>
      <c r="I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3"/>
      <c r="AM69" s="293"/>
      <c r="AN69" s="293"/>
      <c r="AO69" s="293"/>
      <c r="AP69" s="293"/>
      <c r="AQ69" s="293"/>
      <c r="AR69" s="293"/>
      <c r="AS69" s="293"/>
      <c r="AT69" s="293"/>
      <c r="AU69" s="293"/>
      <c r="AV69" s="293"/>
      <c r="AW69" s="293"/>
      <c r="AX69" s="293"/>
      <c r="AY69" s="293"/>
      <c r="AZ69" s="293"/>
      <c r="BA69" s="293"/>
    </row>
    <row r="70" spans="1:53" x14ac:dyDescent="0.35">
      <c r="A70" s="293"/>
      <c r="C70" s="293"/>
      <c r="D70" s="293"/>
      <c r="E70" s="293"/>
      <c r="F70" s="293"/>
      <c r="G70" s="293"/>
      <c r="H70" s="293"/>
      <c r="I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93"/>
      <c r="AK70" s="293"/>
      <c r="AL70" s="293"/>
      <c r="AM70" s="293"/>
      <c r="AN70" s="293"/>
      <c r="AO70" s="293"/>
      <c r="AP70" s="293"/>
      <c r="AQ70" s="293"/>
      <c r="AR70" s="293"/>
      <c r="AS70" s="293"/>
      <c r="AT70" s="293"/>
      <c r="AU70" s="293"/>
      <c r="AV70" s="293"/>
      <c r="AW70" s="293"/>
      <c r="AX70" s="293"/>
      <c r="AY70" s="293"/>
      <c r="AZ70" s="293"/>
      <c r="BA70" s="293"/>
    </row>
    <row r="71" spans="1:53" x14ac:dyDescent="0.35">
      <c r="A71" s="293"/>
      <c r="B71" s="293"/>
      <c r="C71" s="293"/>
      <c r="D71" s="293"/>
      <c r="E71" s="293"/>
      <c r="F71" s="293"/>
      <c r="G71" s="293"/>
      <c r="H71" s="293"/>
      <c r="I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row>
    <row r="72" spans="1:53" x14ac:dyDescent="0.35">
      <c r="A72" s="293"/>
      <c r="B72" s="293"/>
      <c r="C72" s="293"/>
      <c r="D72" s="293"/>
      <c r="E72" s="293"/>
      <c r="F72" s="293"/>
      <c r="G72" s="293"/>
      <c r="H72" s="293"/>
      <c r="I72" s="293"/>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3"/>
      <c r="BA72" s="293"/>
    </row>
    <row r="73" spans="1:53" x14ac:dyDescent="0.35">
      <c r="A73" s="293"/>
      <c r="B73" s="293"/>
      <c r="C73" s="293"/>
      <c r="D73" s="293"/>
      <c r="E73" s="293"/>
      <c r="F73" s="293"/>
      <c r="G73" s="293"/>
      <c r="H73" s="293"/>
      <c r="I73" s="293"/>
      <c r="K73" s="293"/>
      <c r="L73" s="293"/>
    </row>
    <row r="74" spans="1:53" x14ac:dyDescent="0.35">
      <c r="A74" s="293"/>
      <c r="B74" s="293"/>
      <c r="C74" s="293"/>
      <c r="D74" s="293"/>
      <c r="E74" s="293"/>
      <c r="F74" s="293"/>
      <c r="G74" s="293"/>
      <c r="H74" s="293"/>
      <c r="I74" s="293"/>
      <c r="K74" s="293"/>
      <c r="L74" s="293"/>
    </row>
    <row r="75" spans="1:53" x14ac:dyDescent="0.35">
      <c r="A75" s="293"/>
      <c r="B75" s="293"/>
      <c r="C75" s="293"/>
      <c r="D75" s="293"/>
      <c r="E75" s="293"/>
      <c r="F75" s="293"/>
      <c r="G75" s="293"/>
      <c r="H75" s="293"/>
      <c r="I75" s="293"/>
      <c r="K75" s="293"/>
      <c r="L75" s="293"/>
    </row>
    <row r="76" spans="1:53" x14ac:dyDescent="0.35">
      <c r="A76" s="293"/>
      <c r="B76" s="293"/>
      <c r="C76" s="293"/>
      <c r="D76" s="293"/>
      <c r="E76" s="293"/>
      <c r="F76" s="293"/>
      <c r="G76" s="293"/>
      <c r="H76" s="293"/>
      <c r="I76" s="293"/>
      <c r="K76" s="293"/>
      <c r="L76" s="293"/>
    </row>
    <row r="77" spans="1:53" x14ac:dyDescent="0.35">
      <c r="A77" s="293"/>
      <c r="B77" s="293"/>
      <c r="C77" s="293"/>
      <c r="D77" s="293"/>
      <c r="E77" s="293"/>
      <c r="F77" s="293"/>
      <c r="G77" s="293"/>
      <c r="H77" s="293"/>
      <c r="I77" s="293"/>
      <c r="K77" s="293"/>
      <c r="L77" s="293"/>
    </row>
    <row r="78" spans="1:53" x14ac:dyDescent="0.35">
      <c r="A78" s="293"/>
      <c r="B78" s="293"/>
      <c r="C78" s="293"/>
      <c r="D78" s="293"/>
      <c r="E78" s="293"/>
      <c r="F78" s="293"/>
      <c r="G78" s="293"/>
      <c r="H78" s="293"/>
      <c r="I78" s="293"/>
      <c r="K78" s="293"/>
      <c r="L78" s="293"/>
    </row>
    <row r="79" spans="1:53" x14ac:dyDescent="0.35">
      <c r="A79" s="293"/>
      <c r="B79" s="293"/>
      <c r="C79" s="293"/>
      <c r="D79" s="293"/>
      <c r="E79" s="293"/>
      <c r="F79" s="293"/>
      <c r="G79" s="293"/>
      <c r="H79" s="293"/>
      <c r="I79" s="293"/>
      <c r="K79" s="293"/>
      <c r="L79" s="293"/>
    </row>
    <row r="80" spans="1:53" x14ac:dyDescent="0.35">
      <c r="A80" s="293"/>
      <c r="B80" s="293"/>
      <c r="C80" s="293"/>
      <c r="D80" s="293"/>
      <c r="E80" s="293"/>
      <c r="F80" s="293"/>
      <c r="G80" s="293"/>
      <c r="H80" s="293"/>
      <c r="I80" s="293"/>
      <c r="K80" s="293"/>
      <c r="L80" s="293"/>
    </row>
    <row r="81" spans="1:12" x14ac:dyDescent="0.35">
      <c r="A81" s="293"/>
      <c r="B81" s="293"/>
      <c r="C81" s="293"/>
      <c r="D81" s="293"/>
      <c r="E81" s="293"/>
      <c r="F81" s="293"/>
      <c r="G81" s="293"/>
      <c r="H81" s="293"/>
      <c r="I81" s="293"/>
      <c r="K81" s="293"/>
      <c r="L81" s="293"/>
    </row>
    <row r="82" spans="1:12" x14ac:dyDescent="0.35">
      <c r="A82" s="293"/>
      <c r="B82" s="293"/>
      <c r="C82" s="293"/>
      <c r="D82" s="293"/>
      <c r="E82" s="293"/>
      <c r="F82" s="293"/>
      <c r="G82" s="293"/>
      <c r="H82" s="293"/>
      <c r="I82" s="293"/>
      <c r="K82" s="293"/>
      <c r="L82" s="293"/>
    </row>
    <row r="83" spans="1:12" x14ac:dyDescent="0.35">
      <c r="A83" s="293"/>
      <c r="B83" s="293"/>
      <c r="C83" s="293"/>
      <c r="D83" s="293"/>
      <c r="E83" s="293"/>
      <c r="F83" s="293"/>
      <c r="G83" s="293"/>
      <c r="H83" s="293"/>
      <c r="I83" s="293"/>
      <c r="K83" s="293"/>
      <c r="L83" s="293"/>
    </row>
    <row r="84" spans="1:12" x14ac:dyDescent="0.35">
      <c r="A84" s="293"/>
      <c r="B84" s="293"/>
      <c r="C84" s="293"/>
      <c r="D84" s="293"/>
      <c r="E84" s="293"/>
      <c r="F84" s="293"/>
      <c r="G84" s="293"/>
      <c r="H84" s="293"/>
      <c r="I84" s="293"/>
      <c r="K84" s="293"/>
      <c r="L84" s="293"/>
    </row>
    <row r="85" spans="1:12" x14ac:dyDescent="0.35">
      <c r="A85" s="293"/>
      <c r="B85" s="293"/>
      <c r="C85" s="293"/>
      <c r="D85" s="293"/>
      <c r="E85" s="293"/>
      <c r="F85" s="293"/>
      <c r="G85" s="293"/>
      <c r="H85" s="293"/>
      <c r="I85" s="293"/>
      <c r="K85" s="293"/>
      <c r="L85" s="293"/>
    </row>
    <row r="86" spans="1:12" x14ac:dyDescent="0.35">
      <c r="A86" s="293"/>
      <c r="B86" s="293"/>
      <c r="C86" s="293"/>
      <c r="D86" s="293"/>
      <c r="E86" s="293"/>
      <c r="F86" s="293"/>
      <c r="G86" s="293"/>
      <c r="H86" s="293"/>
      <c r="I86" s="293"/>
      <c r="K86" s="293"/>
      <c r="L86" s="293"/>
    </row>
    <row r="87" spans="1:12" x14ac:dyDescent="0.35">
      <c r="A87" s="293"/>
      <c r="B87" s="293"/>
      <c r="C87" s="293"/>
      <c r="D87" s="293"/>
      <c r="E87" s="293"/>
      <c r="F87" s="293"/>
      <c r="G87" s="293"/>
      <c r="H87" s="293"/>
      <c r="I87" s="293"/>
      <c r="K87" s="293"/>
      <c r="L87" s="293"/>
    </row>
    <row r="88" spans="1:12" x14ac:dyDescent="0.35">
      <c r="A88" s="293"/>
      <c r="B88" s="293"/>
      <c r="C88" s="293"/>
      <c r="D88" s="293"/>
      <c r="E88" s="293"/>
      <c r="F88" s="293"/>
      <c r="G88" s="293"/>
      <c r="H88" s="293"/>
      <c r="I88" s="293"/>
      <c r="K88" s="293"/>
      <c r="L88" s="293"/>
    </row>
    <row r="89" spans="1:12" x14ac:dyDescent="0.35">
      <c r="A89" s="293"/>
      <c r="B89" s="293"/>
      <c r="C89" s="293"/>
      <c r="D89" s="293"/>
      <c r="E89" s="293"/>
      <c r="F89" s="293"/>
      <c r="G89" s="293"/>
      <c r="H89" s="293"/>
      <c r="I89" s="293"/>
      <c r="K89" s="293"/>
      <c r="L89" s="293"/>
    </row>
    <row r="90" spans="1:12" x14ac:dyDescent="0.35">
      <c r="A90" s="293"/>
      <c r="B90" s="293"/>
      <c r="C90" s="293"/>
      <c r="D90" s="293"/>
      <c r="E90" s="293"/>
      <c r="F90" s="293"/>
      <c r="G90" s="293"/>
      <c r="H90" s="293"/>
      <c r="I90" s="293"/>
      <c r="K90" s="293"/>
      <c r="L90" s="293"/>
    </row>
    <row r="91" spans="1:12" x14ac:dyDescent="0.35">
      <c r="A91" s="293"/>
      <c r="B91" s="293"/>
      <c r="C91" s="293"/>
      <c r="D91" s="293"/>
      <c r="E91" s="293"/>
      <c r="F91" s="293"/>
      <c r="G91" s="293"/>
      <c r="H91" s="293"/>
      <c r="I91" s="293"/>
      <c r="K91" s="293"/>
      <c r="L91" s="293"/>
    </row>
    <row r="92" spans="1:12" x14ac:dyDescent="0.35">
      <c r="A92" s="293"/>
      <c r="B92" s="293"/>
      <c r="C92" s="293"/>
      <c r="D92" s="293"/>
      <c r="E92" s="293"/>
      <c r="F92" s="293"/>
      <c r="G92" s="293"/>
      <c r="H92" s="293"/>
      <c r="I92" s="293"/>
      <c r="K92" s="293"/>
      <c r="L92" s="293"/>
    </row>
    <row r="93" spans="1:12" x14ac:dyDescent="0.35">
      <c r="A93" s="293"/>
      <c r="B93" s="293"/>
      <c r="C93" s="293"/>
      <c r="D93" s="293"/>
      <c r="E93" s="293"/>
      <c r="F93" s="293"/>
      <c r="G93" s="293"/>
      <c r="H93" s="293"/>
      <c r="I93" s="293"/>
      <c r="K93" s="293"/>
      <c r="L93" s="293"/>
    </row>
    <row r="94" spans="1:12" x14ac:dyDescent="0.35">
      <c r="A94" s="293"/>
      <c r="B94" s="293"/>
      <c r="C94" s="293"/>
      <c r="D94" s="293"/>
      <c r="E94" s="293"/>
      <c r="F94" s="293"/>
      <c r="G94" s="293"/>
      <c r="H94" s="293"/>
      <c r="I94" s="293"/>
      <c r="K94" s="293"/>
      <c r="L94" s="293"/>
    </row>
    <row r="95" spans="1:12" x14ac:dyDescent="0.35">
      <c r="A95" s="293"/>
      <c r="B95" s="293"/>
      <c r="C95" s="293"/>
      <c r="D95" s="293"/>
      <c r="E95" s="293"/>
      <c r="F95" s="293"/>
      <c r="G95" s="293"/>
      <c r="H95" s="293"/>
      <c r="I95" s="293"/>
      <c r="K95" s="293"/>
      <c r="L95" s="293"/>
    </row>
    <row r="96" spans="1:12" x14ac:dyDescent="0.35">
      <c r="A96" s="293"/>
      <c r="B96" s="293"/>
      <c r="C96" s="293"/>
      <c r="D96" s="293"/>
      <c r="E96" s="293"/>
      <c r="F96" s="293"/>
      <c r="G96" s="293"/>
      <c r="H96" s="293"/>
      <c r="I96" s="293"/>
      <c r="K96" s="293"/>
      <c r="L96" s="293"/>
    </row>
    <row r="97" spans="1:12" x14ac:dyDescent="0.35">
      <c r="A97" s="293"/>
      <c r="B97" s="293"/>
      <c r="C97" s="293"/>
      <c r="D97" s="293"/>
      <c r="E97" s="293"/>
      <c r="F97" s="293"/>
      <c r="G97" s="293"/>
      <c r="H97" s="293"/>
      <c r="I97" s="293"/>
      <c r="K97" s="293"/>
      <c r="L97" s="293"/>
    </row>
    <row r="98" spans="1:12" x14ac:dyDescent="0.35">
      <c r="A98" s="293"/>
      <c r="B98" s="293"/>
      <c r="C98" s="293"/>
      <c r="D98" s="293"/>
      <c r="E98" s="293"/>
      <c r="F98" s="293"/>
      <c r="G98" s="293"/>
      <c r="H98" s="293"/>
      <c r="I98" s="293"/>
      <c r="K98" s="293"/>
      <c r="L98" s="293"/>
    </row>
    <row r="99" spans="1:12" x14ac:dyDescent="0.35">
      <c r="A99" s="293"/>
      <c r="B99" s="293"/>
      <c r="C99" s="293"/>
      <c r="D99" s="293"/>
      <c r="E99" s="293"/>
      <c r="F99" s="293"/>
      <c r="G99" s="293"/>
      <c r="H99" s="293"/>
      <c r="I99" s="293"/>
      <c r="K99" s="293"/>
      <c r="L99" s="293"/>
    </row>
    <row r="100" spans="1:12" x14ac:dyDescent="0.35">
      <c r="A100" s="293"/>
      <c r="B100" s="293"/>
      <c r="C100" s="293"/>
      <c r="D100" s="293"/>
      <c r="E100" s="293"/>
      <c r="F100" s="293"/>
      <c r="G100" s="293"/>
      <c r="H100" s="293"/>
      <c r="I100" s="293"/>
      <c r="K100" s="293"/>
      <c r="L100" s="293"/>
    </row>
    <row r="101" spans="1:12" x14ac:dyDescent="0.35">
      <c r="A101" s="293"/>
      <c r="B101" s="293"/>
      <c r="C101" s="293"/>
      <c r="D101" s="293"/>
      <c r="E101" s="293"/>
      <c r="F101" s="293"/>
      <c r="G101" s="293"/>
      <c r="H101" s="293"/>
      <c r="I101" s="293"/>
      <c r="K101" s="293"/>
      <c r="L101" s="293"/>
    </row>
    <row r="102" spans="1:12" x14ac:dyDescent="0.35">
      <c r="A102" s="293"/>
      <c r="B102" s="293"/>
      <c r="C102" s="293"/>
      <c r="D102" s="293"/>
      <c r="E102" s="293"/>
      <c r="F102" s="293"/>
      <c r="G102" s="293"/>
      <c r="H102" s="293"/>
      <c r="I102" s="293"/>
      <c r="K102" s="293"/>
      <c r="L102" s="293"/>
    </row>
    <row r="103" spans="1:12" x14ac:dyDescent="0.35">
      <c r="A103" s="293"/>
      <c r="B103" s="293"/>
      <c r="C103" s="293"/>
      <c r="D103" s="293"/>
      <c r="E103" s="293"/>
      <c r="F103" s="293"/>
      <c r="G103" s="293"/>
      <c r="H103" s="293"/>
      <c r="I103" s="293"/>
      <c r="K103" s="293"/>
      <c r="L103" s="293"/>
    </row>
    <row r="104" spans="1:12" x14ac:dyDescent="0.35">
      <c r="A104" s="293"/>
      <c r="B104" s="293"/>
      <c r="C104" s="293"/>
      <c r="D104" s="293"/>
      <c r="E104" s="293"/>
      <c r="F104" s="293"/>
      <c r="G104" s="293"/>
      <c r="H104" s="293"/>
      <c r="I104" s="293"/>
      <c r="K104" s="293"/>
      <c r="L104" s="293"/>
    </row>
    <row r="105" spans="1:12" x14ac:dyDescent="0.35">
      <c r="A105" s="293"/>
      <c r="B105" s="293"/>
      <c r="C105" s="293"/>
      <c r="D105" s="293"/>
      <c r="E105" s="293"/>
      <c r="F105" s="293"/>
      <c r="G105" s="293"/>
      <c r="H105" s="293"/>
      <c r="I105" s="293"/>
      <c r="K105" s="293"/>
      <c r="L105" s="293"/>
    </row>
    <row r="106" spans="1:12" x14ac:dyDescent="0.35">
      <c r="A106" s="293"/>
      <c r="B106" s="293"/>
      <c r="C106" s="293"/>
      <c r="D106" s="293"/>
      <c r="E106" s="293"/>
      <c r="F106" s="293"/>
      <c r="G106" s="293"/>
      <c r="H106" s="293"/>
      <c r="I106" s="293"/>
      <c r="K106" s="293"/>
      <c r="L106" s="293"/>
    </row>
    <row r="107" spans="1:12" x14ac:dyDescent="0.35">
      <c r="A107" s="293"/>
      <c r="B107" s="293"/>
      <c r="C107" s="293"/>
      <c r="D107" s="293"/>
      <c r="E107" s="293"/>
      <c r="F107" s="293"/>
      <c r="G107" s="293"/>
      <c r="I107" s="293"/>
      <c r="K107" s="293"/>
      <c r="L107" s="293"/>
    </row>
    <row r="108" spans="1:12" x14ac:dyDescent="0.35">
      <c r="A108" s="293"/>
      <c r="B108" s="293"/>
      <c r="C108" s="293"/>
      <c r="D108" s="293"/>
      <c r="E108" s="293"/>
      <c r="I108" s="293"/>
      <c r="K108" s="293"/>
      <c r="L108" s="293"/>
    </row>
    <row r="109" spans="1:12" x14ac:dyDescent="0.35">
      <c r="A109" s="293"/>
      <c r="B109" s="293"/>
      <c r="I109" s="293"/>
      <c r="K109" s="293"/>
      <c r="L109" s="293"/>
    </row>
    <row r="110" spans="1:12" x14ac:dyDescent="0.35">
      <c r="A110" s="293"/>
      <c r="B110" s="293"/>
      <c r="I110" s="293"/>
      <c r="K110" s="293"/>
      <c r="L110" s="293"/>
    </row>
    <row r="111" spans="1:12" x14ac:dyDescent="0.35">
      <c r="A111" s="293"/>
      <c r="B111" s="293"/>
      <c r="I111" s="293"/>
      <c r="K111" s="293"/>
      <c r="L111" s="293"/>
    </row>
    <row r="112" spans="1:12" x14ac:dyDescent="0.35">
      <c r="A112" s="293"/>
      <c r="B112" s="293"/>
      <c r="I112" s="293"/>
      <c r="K112" s="293"/>
      <c r="L112" s="293"/>
    </row>
    <row r="113" spans="1:12" x14ac:dyDescent="0.35">
      <c r="A113" s="293"/>
      <c r="B113" s="293"/>
      <c r="I113" s="293"/>
      <c r="K113" s="293"/>
      <c r="L113" s="293"/>
    </row>
    <row r="114" spans="1:12" x14ac:dyDescent="0.35">
      <c r="A114" s="293"/>
      <c r="B114" s="293"/>
      <c r="I114" s="293"/>
      <c r="K114" s="293"/>
      <c r="L114" s="293"/>
    </row>
    <row r="115" spans="1:12" x14ac:dyDescent="0.35">
      <c r="A115" s="293"/>
      <c r="B115" s="293"/>
      <c r="I115" s="293"/>
      <c r="K115" s="293"/>
      <c r="L115" s="293"/>
    </row>
    <row r="116" spans="1:12" x14ac:dyDescent="0.35">
      <c r="A116" s="293"/>
      <c r="B116" s="293"/>
      <c r="I116" s="293"/>
      <c r="K116" s="293"/>
      <c r="L116" s="293"/>
    </row>
    <row r="117" spans="1:12" x14ac:dyDescent="0.35">
      <c r="A117" s="293"/>
      <c r="B117" s="293"/>
      <c r="K117" s="293"/>
    </row>
    <row r="118" spans="1:12" x14ac:dyDescent="0.35">
      <c r="B118" s="293"/>
    </row>
  </sheetData>
  <mergeCells count="44">
    <mergeCell ref="D37:E37"/>
    <mergeCell ref="F37:H37"/>
    <mergeCell ref="F38:H38"/>
    <mergeCell ref="D39:E39"/>
    <mergeCell ref="F39:H39"/>
    <mergeCell ref="D51:E51"/>
    <mergeCell ref="D40:E40"/>
    <mergeCell ref="D43:J43"/>
    <mergeCell ref="F40:H40"/>
    <mergeCell ref="D41:E41"/>
    <mergeCell ref="D30:E30"/>
    <mergeCell ref="D35:E35"/>
    <mergeCell ref="F35:H35"/>
    <mergeCell ref="D36:E36"/>
    <mergeCell ref="F36:H36"/>
    <mergeCell ref="D32:E32"/>
    <mergeCell ref="F32:H32"/>
    <mergeCell ref="D33:E33"/>
    <mergeCell ref="F33:H33"/>
    <mergeCell ref="D34:E34"/>
    <mergeCell ref="F34:H34"/>
    <mergeCell ref="F15:H15"/>
    <mergeCell ref="D16:E16"/>
    <mergeCell ref="F16:H16"/>
    <mergeCell ref="C20:I20"/>
    <mergeCell ref="D24:J27"/>
    <mergeCell ref="D12:E12"/>
    <mergeCell ref="F12:H12"/>
    <mergeCell ref="D13:E13"/>
    <mergeCell ref="F13:H13"/>
    <mergeCell ref="D14:E14"/>
    <mergeCell ref="F14:H14"/>
    <mergeCell ref="D9:E9"/>
    <mergeCell ref="F9:H9"/>
    <mergeCell ref="D10:E10"/>
    <mergeCell ref="F10:H10"/>
    <mergeCell ref="D11:E11"/>
    <mergeCell ref="F11:H11"/>
    <mergeCell ref="C3:J3"/>
    <mergeCell ref="C4:J4"/>
    <mergeCell ref="D7:E7"/>
    <mergeCell ref="F7:H7"/>
    <mergeCell ref="D8:E8"/>
    <mergeCell ref="F8:H8"/>
  </mergeCells>
  <hyperlinks>
    <hyperlink ref="F22" r:id="rId1" xr:uid="{00000000-0004-0000-0500-000000000000}"/>
  </hyperlinks>
  <pageMargins left="0.2" right="0.21" top="0.17" bottom="0.17" header="0.17" footer="0.17"/>
  <pageSetup scale="44" fitToHeight="0"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Z63"/>
  <sheetViews>
    <sheetView view="pageBreakPreview" zoomScaleNormal="120" zoomScaleSheetLayoutView="100" workbookViewId="0">
      <selection activeCell="J1" sqref="J1:J2"/>
    </sheetView>
  </sheetViews>
  <sheetFormatPr defaultColWidth="11.453125" defaultRowHeight="39.75" customHeight="1" x14ac:dyDescent="0.25"/>
  <cols>
    <col min="1" max="1" width="8.453125" style="256" customWidth="1"/>
    <col min="2" max="2" width="1.90625" style="256" hidden="1" customWidth="1"/>
    <col min="3" max="3" width="10.90625" style="256" bestFit="1" customWidth="1"/>
    <col min="4" max="4" width="16.08984375" style="285" customWidth="1"/>
    <col min="5" max="5" width="13.453125" style="285" customWidth="1"/>
    <col min="6" max="6" width="16.453125" style="256" bestFit="1" customWidth="1"/>
    <col min="7" max="7" width="52.90625" style="286" bestFit="1" customWidth="1"/>
    <col min="8" max="8" width="38" style="287" customWidth="1"/>
    <col min="9" max="9" width="1.90625" style="256" customWidth="1"/>
    <col min="10" max="10" width="20.453125" style="256" customWidth="1"/>
    <col min="11" max="11" width="20.08984375" style="256" customWidth="1"/>
    <col min="12" max="16384" width="11.453125" style="256"/>
  </cols>
  <sheetData>
    <row r="1" spans="2:52" ht="39.75" customHeight="1" x14ac:dyDescent="0.4">
      <c r="B1" s="255"/>
      <c r="C1" s="609" t="s">
        <v>252</v>
      </c>
      <c r="D1" s="610"/>
      <c r="E1" s="610"/>
      <c r="F1" s="610"/>
      <c r="G1" s="610"/>
      <c r="H1" s="610"/>
      <c r="I1" s="251"/>
      <c r="J1" s="605"/>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row>
    <row r="2" spans="2:52" ht="39.75" customHeight="1" x14ac:dyDescent="0.3">
      <c r="B2" s="258"/>
      <c r="C2" s="611" t="s">
        <v>253</v>
      </c>
      <c r="D2" s="611"/>
      <c r="E2" s="611"/>
      <c r="F2" s="611"/>
      <c r="G2" s="611"/>
      <c r="H2" s="611"/>
      <c r="I2" s="251"/>
      <c r="J2" s="606"/>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row>
    <row r="3" spans="2:52" ht="39.75" customHeight="1" x14ac:dyDescent="0.25">
      <c r="B3" s="258"/>
      <c r="C3" s="612"/>
      <c r="D3" s="612"/>
      <c r="E3" s="612"/>
      <c r="F3" s="612"/>
      <c r="G3" s="612"/>
      <c r="H3" s="612"/>
      <c r="I3" s="251"/>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row>
    <row r="4" spans="2:52" ht="39.75" customHeight="1" x14ac:dyDescent="0.25">
      <c r="B4" s="258"/>
      <c r="C4" s="613" t="s">
        <v>254</v>
      </c>
      <c r="D4" s="614"/>
      <c r="E4" s="614"/>
      <c r="F4" s="614"/>
      <c r="G4" s="614"/>
      <c r="H4" s="615"/>
      <c r="I4" s="251"/>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row>
    <row r="5" spans="2:52" s="263" customFormat="1" ht="39.75" customHeight="1" x14ac:dyDescent="0.25">
      <c r="B5" s="259"/>
      <c r="C5" s="260" t="s">
        <v>251</v>
      </c>
      <c r="D5" s="616" t="s">
        <v>250</v>
      </c>
      <c r="E5" s="616"/>
      <c r="F5" s="261" t="s">
        <v>248</v>
      </c>
      <c r="G5" s="261" t="s">
        <v>282</v>
      </c>
      <c r="H5" s="261" t="s">
        <v>290</v>
      </c>
      <c r="I5" s="262"/>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row>
    <row r="6" spans="2:52" ht="108.65" customHeight="1" x14ac:dyDescent="0.25">
      <c r="B6" s="258"/>
      <c r="C6" s="265" t="s">
        <v>761</v>
      </c>
      <c r="D6" s="617" t="s">
        <v>762</v>
      </c>
      <c r="E6" s="617"/>
      <c r="F6" s="452" t="s">
        <v>763</v>
      </c>
      <c r="G6" s="266" t="s">
        <v>764</v>
      </c>
      <c r="H6" s="267" t="s">
        <v>765</v>
      </c>
      <c r="I6" s="251"/>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row>
    <row r="7" spans="2:52" ht="82.5" customHeight="1" x14ac:dyDescent="0.25">
      <c r="B7" s="268"/>
      <c r="C7" s="618" t="s">
        <v>766</v>
      </c>
      <c r="D7" s="617" t="s">
        <v>767</v>
      </c>
      <c r="E7" s="619"/>
      <c r="F7" s="452" t="s">
        <v>768</v>
      </c>
      <c r="G7" s="452" t="s">
        <v>843</v>
      </c>
      <c r="H7" s="267" t="s">
        <v>769</v>
      </c>
      <c r="I7" s="269"/>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row>
    <row r="8" spans="2:52" ht="177.75" customHeight="1" x14ac:dyDescent="0.25">
      <c r="B8" s="268"/>
      <c r="C8" s="618"/>
      <c r="D8" s="617" t="s">
        <v>770</v>
      </c>
      <c r="E8" s="617"/>
      <c r="F8" s="452" t="s">
        <v>771</v>
      </c>
      <c r="G8" s="452" t="s">
        <v>935</v>
      </c>
      <c r="H8" s="267" t="s">
        <v>772</v>
      </c>
      <c r="I8" s="269"/>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row>
    <row r="9" spans="2:52" ht="72" customHeight="1" x14ac:dyDescent="0.25">
      <c r="B9" s="268"/>
      <c r="C9" s="618"/>
      <c r="D9" s="617" t="s">
        <v>773</v>
      </c>
      <c r="E9" s="617"/>
      <c r="F9" s="452" t="s">
        <v>774</v>
      </c>
      <c r="G9" s="270" t="s">
        <v>936</v>
      </c>
      <c r="H9" s="267" t="s">
        <v>775</v>
      </c>
      <c r="I9" s="269"/>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row>
    <row r="10" spans="2:52" ht="71.25" customHeight="1" x14ac:dyDescent="0.25">
      <c r="B10" s="268"/>
      <c r="C10" s="271" t="s">
        <v>776</v>
      </c>
      <c r="D10" s="617" t="s">
        <v>777</v>
      </c>
      <c r="E10" s="617"/>
      <c r="F10" s="452" t="s">
        <v>778</v>
      </c>
      <c r="G10" s="482" t="s">
        <v>956</v>
      </c>
      <c r="H10" s="267" t="s">
        <v>779</v>
      </c>
      <c r="I10" s="269"/>
      <c r="J10" s="483"/>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row>
    <row r="11" spans="2:52" ht="45.75" customHeight="1" x14ac:dyDescent="0.25">
      <c r="B11" s="268"/>
      <c r="C11" s="618" t="s">
        <v>780</v>
      </c>
      <c r="D11" s="617" t="s">
        <v>781</v>
      </c>
      <c r="E11" s="617"/>
      <c r="F11" s="452" t="s">
        <v>782</v>
      </c>
      <c r="G11" s="607" t="s">
        <v>954</v>
      </c>
      <c r="H11" s="267" t="s">
        <v>783</v>
      </c>
      <c r="I11" s="269"/>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row>
    <row r="12" spans="2:52" ht="65.25" customHeight="1" x14ac:dyDescent="0.25">
      <c r="B12" s="268"/>
      <c r="C12" s="618"/>
      <c r="D12" s="617" t="s">
        <v>784</v>
      </c>
      <c r="E12" s="617"/>
      <c r="F12" s="452" t="s">
        <v>782</v>
      </c>
      <c r="G12" s="608"/>
      <c r="H12" s="267" t="s">
        <v>785</v>
      </c>
      <c r="I12" s="269"/>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row>
    <row r="13" spans="2:52" ht="58.5" customHeight="1" x14ac:dyDescent="0.25">
      <c r="B13" s="268"/>
      <c r="C13" s="618" t="s">
        <v>727</v>
      </c>
      <c r="D13" s="617" t="s">
        <v>786</v>
      </c>
      <c r="E13" s="617"/>
      <c r="F13" s="452" t="s">
        <v>787</v>
      </c>
      <c r="G13" s="270" t="s">
        <v>937</v>
      </c>
      <c r="H13" s="267" t="s">
        <v>788</v>
      </c>
      <c r="I13" s="269"/>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row>
    <row r="14" spans="2:52" ht="58.5" customHeight="1" x14ac:dyDescent="0.25">
      <c r="B14" s="268"/>
      <c r="C14" s="618"/>
      <c r="D14" s="617" t="s">
        <v>789</v>
      </c>
      <c r="E14" s="617"/>
      <c r="F14" s="452" t="s">
        <v>790</v>
      </c>
      <c r="G14" s="272" t="s">
        <v>938</v>
      </c>
      <c r="H14" s="267" t="s">
        <v>791</v>
      </c>
      <c r="I14" s="269"/>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row>
    <row r="15" spans="2:52" ht="99.75" customHeight="1" x14ac:dyDescent="0.25">
      <c r="B15" s="268"/>
      <c r="C15" s="271" t="s">
        <v>792</v>
      </c>
      <c r="D15" s="617" t="s">
        <v>793</v>
      </c>
      <c r="E15" s="617"/>
      <c r="F15" s="452" t="s">
        <v>794</v>
      </c>
      <c r="G15" s="270" t="s">
        <v>939</v>
      </c>
      <c r="H15" s="267" t="s">
        <v>795</v>
      </c>
      <c r="I15" s="269"/>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row>
    <row r="16" spans="2:52" ht="61.5" customHeight="1" x14ac:dyDescent="0.25">
      <c r="B16" s="268"/>
      <c r="C16" s="271" t="s">
        <v>792</v>
      </c>
      <c r="D16" s="624" t="s">
        <v>796</v>
      </c>
      <c r="E16" s="624"/>
      <c r="F16" s="452" t="s">
        <v>797</v>
      </c>
      <c r="G16" s="270" t="s">
        <v>940</v>
      </c>
      <c r="H16" s="273" t="s">
        <v>798</v>
      </c>
      <c r="I16" s="269"/>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row>
    <row r="17" spans="2:52" ht="69" customHeight="1" x14ac:dyDescent="0.25">
      <c r="B17" s="268"/>
      <c r="C17" s="271" t="s">
        <v>729</v>
      </c>
      <c r="D17" s="619" t="s">
        <v>799</v>
      </c>
      <c r="E17" s="619"/>
      <c r="F17" s="452" t="s">
        <v>800</v>
      </c>
      <c r="G17" s="270" t="s">
        <v>941</v>
      </c>
      <c r="H17" s="274" t="s">
        <v>801</v>
      </c>
      <c r="I17" s="269"/>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row>
    <row r="18" spans="2:52" ht="81" customHeight="1" x14ac:dyDescent="0.25">
      <c r="B18" s="268"/>
      <c r="C18" s="271" t="s">
        <v>729</v>
      </c>
      <c r="D18" s="619" t="s">
        <v>802</v>
      </c>
      <c r="E18" s="619"/>
      <c r="F18" s="452" t="s">
        <v>803</v>
      </c>
      <c r="G18" s="270" t="s">
        <v>942</v>
      </c>
      <c r="H18" s="274" t="s">
        <v>804</v>
      </c>
      <c r="I18" s="269"/>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row>
    <row r="19" spans="2:52" ht="62.25" customHeight="1" x14ac:dyDescent="0.25">
      <c r="B19" s="268"/>
      <c r="C19" s="271" t="s">
        <v>729</v>
      </c>
      <c r="D19" s="619" t="s">
        <v>805</v>
      </c>
      <c r="E19" s="619"/>
      <c r="F19" s="452" t="s">
        <v>806</v>
      </c>
      <c r="G19" s="270" t="s">
        <v>943</v>
      </c>
      <c r="H19" s="274" t="s">
        <v>807</v>
      </c>
      <c r="I19" s="269"/>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row>
    <row r="20" spans="2:52" ht="109.5" customHeight="1" x14ac:dyDescent="0.25">
      <c r="B20" s="268"/>
      <c r="C20" s="271" t="s">
        <v>808</v>
      </c>
      <c r="D20" s="619" t="s">
        <v>809</v>
      </c>
      <c r="E20" s="619"/>
      <c r="F20" s="452" t="s">
        <v>810</v>
      </c>
      <c r="G20" s="452" t="s">
        <v>944</v>
      </c>
      <c r="H20" s="267" t="s">
        <v>811</v>
      </c>
      <c r="I20" s="269"/>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row>
    <row r="21" spans="2:52" ht="207" customHeight="1" x14ac:dyDescent="0.25">
      <c r="B21" s="268"/>
      <c r="C21" s="271" t="s">
        <v>808</v>
      </c>
      <c r="D21" s="617" t="s">
        <v>812</v>
      </c>
      <c r="E21" s="617"/>
      <c r="F21" s="452" t="s">
        <v>813</v>
      </c>
      <c r="G21" s="275" t="s">
        <v>945</v>
      </c>
      <c r="H21" s="267" t="s">
        <v>814</v>
      </c>
      <c r="I21" s="269"/>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row>
    <row r="22" spans="2:52" ht="126.5" x14ac:dyDescent="0.25">
      <c r="B22" s="268"/>
      <c r="C22" s="271" t="s">
        <v>730</v>
      </c>
      <c r="D22" s="617" t="s">
        <v>815</v>
      </c>
      <c r="E22" s="617"/>
      <c r="F22" s="452" t="s">
        <v>816</v>
      </c>
      <c r="G22" s="452" t="s">
        <v>946</v>
      </c>
      <c r="H22" s="451" t="s">
        <v>817</v>
      </c>
      <c r="I22" s="269"/>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row>
    <row r="23" spans="2:52" ht="105" customHeight="1" x14ac:dyDescent="0.25">
      <c r="B23" s="268"/>
      <c r="C23" s="271" t="s">
        <v>730</v>
      </c>
      <c r="D23" s="617" t="s">
        <v>818</v>
      </c>
      <c r="E23" s="617"/>
      <c r="F23" s="452" t="s">
        <v>810</v>
      </c>
      <c r="G23" s="452" t="s">
        <v>931</v>
      </c>
      <c r="H23" s="274" t="s">
        <v>819</v>
      </c>
      <c r="I23" s="269"/>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row>
    <row r="24" spans="2:52" ht="108.75" customHeight="1" x14ac:dyDescent="0.25">
      <c r="B24" s="268"/>
      <c r="C24" s="271" t="s">
        <v>731</v>
      </c>
      <c r="D24" s="623" t="s">
        <v>820</v>
      </c>
      <c r="E24" s="623"/>
      <c r="F24" s="452" t="s">
        <v>821</v>
      </c>
      <c r="G24" s="452" t="s">
        <v>947</v>
      </c>
      <c r="H24" s="267" t="s">
        <v>822</v>
      </c>
      <c r="I24" s="269"/>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row>
    <row r="25" spans="2:52" ht="69" customHeight="1" x14ac:dyDescent="0.25">
      <c r="B25" s="268"/>
      <c r="C25" s="271" t="s">
        <v>823</v>
      </c>
      <c r="D25" s="617" t="s">
        <v>824</v>
      </c>
      <c r="E25" s="617"/>
      <c r="F25" s="452" t="s">
        <v>810</v>
      </c>
      <c r="G25" s="452" t="s">
        <v>948</v>
      </c>
      <c r="H25" s="267" t="s">
        <v>825</v>
      </c>
      <c r="I25" s="269"/>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row>
    <row r="26" spans="2:52" ht="34.5" x14ac:dyDescent="0.25">
      <c r="B26" s="268"/>
      <c r="C26" s="271" t="s">
        <v>823</v>
      </c>
      <c r="D26" s="617" t="s">
        <v>826</v>
      </c>
      <c r="E26" s="617"/>
      <c r="F26" s="452" t="s">
        <v>810</v>
      </c>
      <c r="G26" s="452" t="s">
        <v>949</v>
      </c>
      <c r="H26" s="273" t="s">
        <v>827</v>
      </c>
      <c r="I26" s="269"/>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row>
    <row r="27" spans="2:52" ht="251.25" customHeight="1" x14ac:dyDescent="0.25">
      <c r="B27" s="268"/>
      <c r="C27" s="271" t="s">
        <v>828</v>
      </c>
      <c r="D27" s="617" t="s">
        <v>829</v>
      </c>
      <c r="E27" s="617"/>
      <c r="F27" s="452" t="s">
        <v>810</v>
      </c>
      <c r="G27" s="276" t="s">
        <v>950</v>
      </c>
      <c r="H27" s="267" t="s">
        <v>825</v>
      </c>
      <c r="I27" s="269"/>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row>
    <row r="28" spans="2:52" ht="127.5" customHeight="1" x14ac:dyDescent="0.25">
      <c r="B28" s="268"/>
      <c r="C28" s="271" t="s">
        <v>724</v>
      </c>
      <c r="D28" s="617" t="s">
        <v>830</v>
      </c>
      <c r="E28" s="617"/>
      <c r="F28" s="452" t="s">
        <v>810</v>
      </c>
      <c r="G28" s="452" t="s">
        <v>951</v>
      </c>
      <c r="H28" s="267" t="s">
        <v>831</v>
      </c>
      <c r="I28" s="269"/>
      <c r="K28" s="264"/>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row>
    <row r="29" spans="2:52" s="279" customFormat="1" ht="39.75" customHeight="1" x14ac:dyDescent="0.25">
      <c r="B29" s="277"/>
      <c r="C29" s="620"/>
      <c r="D29" s="621"/>
      <c r="E29" s="621"/>
      <c r="F29" s="621"/>
      <c r="G29" s="621"/>
      <c r="H29" s="622"/>
      <c r="I29" s="278"/>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row>
    <row r="30" spans="2:52" s="257" customFormat="1" ht="39.75" customHeight="1" x14ac:dyDescent="0.25">
      <c r="D30" s="280"/>
      <c r="E30" s="280"/>
      <c r="G30" s="386"/>
      <c r="H30" s="281"/>
    </row>
    <row r="31" spans="2:52" s="257" customFormat="1" ht="39.75" customHeight="1" x14ac:dyDescent="0.25">
      <c r="D31" s="280"/>
      <c r="E31" s="280"/>
      <c r="G31" s="386"/>
      <c r="H31" s="281"/>
    </row>
    <row r="32" spans="2:52" s="257" customFormat="1" ht="39.75" customHeight="1" x14ac:dyDescent="0.25">
      <c r="D32" s="280"/>
      <c r="E32" s="280"/>
      <c r="G32" s="386"/>
      <c r="H32" s="281"/>
    </row>
    <row r="33" spans="4:8" s="257" customFormat="1" ht="39.75" customHeight="1" x14ac:dyDescent="0.25">
      <c r="D33" s="280"/>
      <c r="E33" s="280"/>
      <c r="G33" s="386"/>
      <c r="H33" s="281"/>
    </row>
    <row r="34" spans="4:8" s="257" customFormat="1" ht="39.75" customHeight="1" x14ac:dyDescent="0.25">
      <c r="D34" s="280"/>
      <c r="E34" s="280"/>
      <c r="G34" s="386"/>
      <c r="H34" s="281"/>
    </row>
    <row r="35" spans="4:8" s="257" customFormat="1" ht="39.75" customHeight="1" x14ac:dyDescent="0.25">
      <c r="D35" s="280"/>
      <c r="E35" s="280"/>
      <c r="G35" s="386"/>
      <c r="H35" s="281"/>
    </row>
    <row r="36" spans="4:8" s="257" customFormat="1" ht="39.75" customHeight="1" x14ac:dyDescent="0.25">
      <c r="D36" s="280"/>
      <c r="E36" s="280"/>
      <c r="G36" s="386"/>
      <c r="H36" s="281"/>
    </row>
    <row r="37" spans="4:8" s="257" customFormat="1" ht="39.75" customHeight="1" x14ac:dyDescent="0.25">
      <c r="D37" s="280"/>
      <c r="E37" s="280"/>
      <c r="G37" s="386"/>
      <c r="H37" s="281"/>
    </row>
    <row r="38" spans="4:8" s="257" customFormat="1" ht="39.75" customHeight="1" x14ac:dyDescent="0.25">
      <c r="D38" s="280"/>
      <c r="E38" s="280"/>
      <c r="G38" s="386"/>
      <c r="H38" s="281"/>
    </row>
    <row r="39" spans="4:8" s="257" customFormat="1" ht="39.75" customHeight="1" x14ac:dyDescent="0.25">
      <c r="D39" s="280"/>
      <c r="E39" s="280"/>
      <c r="G39" s="386"/>
      <c r="H39" s="281"/>
    </row>
    <row r="40" spans="4:8" s="257" customFormat="1" ht="39.75" customHeight="1" x14ac:dyDescent="0.25">
      <c r="D40" s="280"/>
      <c r="E40" s="280"/>
      <c r="G40" s="386"/>
      <c r="H40" s="281"/>
    </row>
    <row r="41" spans="4:8" s="257" customFormat="1" ht="39.75" customHeight="1" x14ac:dyDescent="0.25">
      <c r="D41" s="280"/>
      <c r="E41" s="280"/>
      <c r="G41" s="386"/>
      <c r="H41" s="281"/>
    </row>
    <row r="42" spans="4:8" s="257" customFormat="1" ht="39.75" customHeight="1" x14ac:dyDescent="0.25">
      <c r="D42" s="280"/>
      <c r="E42" s="280"/>
      <c r="G42" s="386"/>
      <c r="H42" s="281"/>
    </row>
    <row r="43" spans="4:8" s="257" customFormat="1" ht="39.75" customHeight="1" x14ac:dyDescent="0.25">
      <c r="D43" s="280"/>
      <c r="E43" s="280"/>
      <c r="G43" s="386"/>
      <c r="H43" s="281"/>
    </row>
    <row r="44" spans="4:8" s="257" customFormat="1" ht="39.75" customHeight="1" x14ac:dyDescent="0.25">
      <c r="D44" s="280"/>
      <c r="E44" s="280"/>
      <c r="G44" s="386"/>
      <c r="H44" s="281"/>
    </row>
    <row r="45" spans="4:8" s="257" customFormat="1" ht="39.75" customHeight="1" x14ac:dyDescent="0.25">
      <c r="D45" s="280"/>
      <c r="E45" s="280"/>
      <c r="G45" s="386"/>
      <c r="H45" s="281"/>
    </row>
    <row r="46" spans="4:8" s="257" customFormat="1" ht="39.75" customHeight="1" x14ac:dyDescent="0.25">
      <c r="D46" s="280"/>
      <c r="E46" s="280"/>
      <c r="G46" s="386"/>
      <c r="H46" s="281"/>
    </row>
    <row r="47" spans="4:8" s="257" customFormat="1" ht="39.75" customHeight="1" x14ac:dyDescent="0.25">
      <c r="D47" s="280"/>
      <c r="E47" s="280"/>
      <c r="G47" s="386"/>
      <c r="H47" s="281"/>
    </row>
    <row r="48" spans="4:8" s="257" customFormat="1" ht="39.75" customHeight="1" x14ac:dyDescent="0.25">
      <c r="D48" s="280"/>
      <c r="E48" s="280"/>
      <c r="G48" s="386"/>
      <c r="H48" s="281"/>
    </row>
    <row r="49" spans="4:8" s="257" customFormat="1" ht="39.75" customHeight="1" x14ac:dyDescent="0.25">
      <c r="D49" s="280"/>
      <c r="E49" s="280"/>
      <c r="G49" s="386"/>
      <c r="H49" s="281"/>
    </row>
    <row r="50" spans="4:8" s="257" customFormat="1" ht="39.75" customHeight="1" x14ac:dyDescent="0.25">
      <c r="D50" s="280"/>
      <c r="E50" s="280"/>
      <c r="G50" s="386"/>
      <c r="H50" s="281"/>
    </row>
    <row r="51" spans="4:8" s="257" customFormat="1" ht="39.75" customHeight="1" x14ac:dyDescent="0.25">
      <c r="D51" s="280"/>
      <c r="E51" s="280"/>
      <c r="G51" s="386"/>
      <c r="H51" s="281"/>
    </row>
    <row r="52" spans="4:8" s="257" customFormat="1" ht="39.75" customHeight="1" x14ac:dyDescent="0.25">
      <c r="D52" s="280"/>
      <c r="E52" s="280"/>
      <c r="G52" s="386"/>
      <c r="H52" s="281"/>
    </row>
    <row r="53" spans="4:8" s="257" customFormat="1" ht="39.75" customHeight="1" x14ac:dyDescent="0.25">
      <c r="D53" s="280"/>
      <c r="E53" s="280"/>
      <c r="G53" s="386"/>
      <c r="H53" s="281"/>
    </row>
    <row r="54" spans="4:8" s="257" customFormat="1" ht="39.75" customHeight="1" x14ac:dyDescent="0.25">
      <c r="D54" s="280"/>
      <c r="E54" s="280"/>
      <c r="G54" s="386"/>
      <c r="H54" s="281"/>
    </row>
    <row r="55" spans="4:8" s="257" customFormat="1" ht="39.75" customHeight="1" x14ac:dyDescent="0.25">
      <c r="D55" s="280"/>
      <c r="E55" s="280"/>
      <c r="G55" s="386"/>
      <c r="H55" s="281"/>
    </row>
    <row r="56" spans="4:8" s="257" customFormat="1" ht="39.75" customHeight="1" x14ac:dyDescent="0.25">
      <c r="D56" s="280"/>
      <c r="E56" s="280"/>
      <c r="G56" s="386"/>
      <c r="H56" s="281"/>
    </row>
    <row r="57" spans="4:8" s="257" customFormat="1" ht="39.75" customHeight="1" x14ac:dyDescent="0.25">
      <c r="D57" s="280"/>
      <c r="E57" s="280"/>
      <c r="G57" s="386"/>
      <c r="H57" s="281"/>
    </row>
    <row r="58" spans="4:8" s="257" customFormat="1" ht="39.75" customHeight="1" x14ac:dyDescent="0.25">
      <c r="D58" s="280"/>
      <c r="E58" s="280"/>
      <c r="G58" s="386"/>
      <c r="H58" s="281"/>
    </row>
    <row r="59" spans="4:8" s="257" customFormat="1" ht="39.75" customHeight="1" x14ac:dyDescent="0.25">
      <c r="D59" s="280"/>
      <c r="E59" s="280"/>
      <c r="G59" s="386"/>
      <c r="H59" s="281"/>
    </row>
    <row r="60" spans="4:8" s="257" customFormat="1" ht="39.75" customHeight="1" x14ac:dyDescent="0.25">
      <c r="D60" s="280"/>
      <c r="E60" s="280"/>
      <c r="G60" s="386"/>
      <c r="H60" s="281"/>
    </row>
    <row r="61" spans="4:8" s="257" customFormat="1" ht="39.75" customHeight="1" x14ac:dyDescent="0.25">
      <c r="D61" s="280"/>
      <c r="E61" s="280"/>
      <c r="G61" s="386"/>
      <c r="H61" s="281"/>
    </row>
    <row r="62" spans="4:8" s="257" customFormat="1" ht="39.75" customHeight="1" x14ac:dyDescent="0.25">
      <c r="D62" s="280"/>
      <c r="E62" s="280"/>
      <c r="G62" s="386"/>
      <c r="H62" s="281"/>
    </row>
    <row r="63" spans="4:8" s="283" customFormat="1" ht="39.75" customHeight="1" x14ac:dyDescent="0.25">
      <c r="D63" s="282"/>
      <c r="E63" s="282"/>
      <c r="G63" s="387"/>
      <c r="H63" s="284"/>
    </row>
  </sheetData>
  <mergeCells count="34">
    <mergeCell ref="D18:E18"/>
    <mergeCell ref="D19:E19"/>
    <mergeCell ref="D20:E20"/>
    <mergeCell ref="D21:E21"/>
    <mergeCell ref="D16:E16"/>
    <mergeCell ref="D17:E17"/>
    <mergeCell ref="C29:H29"/>
    <mergeCell ref="D22:E22"/>
    <mergeCell ref="D23:E23"/>
    <mergeCell ref="D24:E24"/>
    <mergeCell ref="D25:E25"/>
    <mergeCell ref="D26:E26"/>
    <mergeCell ref="D27:E27"/>
    <mergeCell ref="D28:E28"/>
    <mergeCell ref="C13:C14"/>
    <mergeCell ref="D13:E13"/>
    <mergeCell ref="D14:E14"/>
    <mergeCell ref="D15:E15"/>
    <mergeCell ref="C7:C9"/>
    <mergeCell ref="D7:E7"/>
    <mergeCell ref="D8:E8"/>
    <mergeCell ref="D9:E9"/>
    <mergeCell ref="D10:E10"/>
    <mergeCell ref="C11:C12"/>
    <mergeCell ref="J1:J2"/>
    <mergeCell ref="G11:G12"/>
    <mergeCell ref="C1:H1"/>
    <mergeCell ref="C2:H2"/>
    <mergeCell ref="C3:H3"/>
    <mergeCell ref="C4:H4"/>
    <mergeCell ref="D5:E5"/>
    <mergeCell ref="D6:E6"/>
    <mergeCell ref="D11:E11"/>
    <mergeCell ref="D12:E12"/>
  </mergeCells>
  <pageMargins left="0.7" right="0.7" top="0.75" bottom="0.75" header="0.3" footer="0.3"/>
  <pageSetup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topLeftCell="D1" zoomScaleNormal="100" workbookViewId="0">
      <selection activeCell="F18" sqref="F18"/>
    </sheetView>
  </sheetViews>
  <sheetFormatPr defaultColWidth="8.90625" defaultRowHeight="14.5" x14ac:dyDescent="0.35"/>
  <cols>
    <col min="1" max="1" width="1.08984375" customWidth="1"/>
    <col min="2" max="2" width="2" customWidth="1"/>
    <col min="3" max="3" width="43" customWidth="1"/>
    <col min="4" max="4" width="146.08984375" customWidth="1"/>
    <col min="5" max="5" width="20" customWidth="1"/>
    <col min="6" max="6" width="1.453125" customWidth="1"/>
    <col min="7" max="7" width="58.453125" customWidth="1"/>
  </cols>
  <sheetData>
    <row r="1" spans="1:7" ht="15" thickBot="1" x14ac:dyDescent="0.4">
      <c r="A1" t="s">
        <v>846</v>
      </c>
    </row>
    <row r="2" spans="1:7" ht="15" thickBot="1" x14ac:dyDescent="0.4">
      <c r="B2" s="78"/>
      <c r="C2" s="45"/>
      <c r="D2" s="45"/>
      <c r="E2" s="46"/>
    </row>
    <row r="3" spans="1:7" ht="18" thickBot="1" x14ac:dyDescent="0.4">
      <c r="B3" s="79"/>
      <c r="C3" s="626" t="s">
        <v>267</v>
      </c>
      <c r="D3" s="627"/>
      <c r="E3" s="80"/>
    </row>
    <row r="4" spans="1:7" x14ac:dyDescent="0.35">
      <c r="B4" s="79"/>
      <c r="C4" s="81"/>
      <c r="D4" s="81"/>
      <c r="E4" s="80"/>
    </row>
    <row r="5" spans="1:7" ht="15" thickBot="1" x14ac:dyDescent="0.4">
      <c r="B5" s="79"/>
      <c r="C5" s="82" t="s">
        <v>306</v>
      </c>
      <c r="D5" s="81"/>
      <c r="E5" s="80"/>
    </row>
    <row r="6" spans="1:7" ht="15" thickBot="1" x14ac:dyDescent="0.4">
      <c r="B6" s="79"/>
      <c r="C6" s="90" t="s">
        <v>268</v>
      </c>
      <c r="D6" s="91" t="s">
        <v>269</v>
      </c>
      <c r="E6" s="80"/>
    </row>
    <row r="7" spans="1:7" ht="159" customHeight="1" thickBot="1" x14ac:dyDescent="0.4">
      <c r="B7" s="79"/>
      <c r="C7" s="83" t="s">
        <v>310</v>
      </c>
      <c r="D7" s="252" t="s">
        <v>899</v>
      </c>
      <c r="E7" s="80"/>
    </row>
    <row r="8" spans="1:7" ht="88.5" customHeight="1" thickBot="1" x14ac:dyDescent="0.4">
      <c r="B8" s="79"/>
      <c r="C8" s="84" t="s">
        <v>311</v>
      </c>
      <c r="D8" s="253" t="s">
        <v>897</v>
      </c>
      <c r="E8" s="80"/>
      <c r="G8" s="373"/>
    </row>
    <row r="9" spans="1:7" ht="42.5" thickBot="1" x14ac:dyDescent="0.4">
      <c r="B9" s="79"/>
      <c r="C9" s="85" t="s">
        <v>270</v>
      </c>
      <c r="D9" s="86" t="s">
        <v>832</v>
      </c>
      <c r="E9" s="80"/>
    </row>
    <row r="10" spans="1:7" ht="112.5" thickBot="1" x14ac:dyDescent="0.4">
      <c r="B10" s="79"/>
      <c r="C10" s="83" t="s">
        <v>283</v>
      </c>
      <c r="D10" s="384" t="s">
        <v>898</v>
      </c>
      <c r="E10" s="80"/>
      <c r="G10" s="372"/>
    </row>
    <row r="11" spans="1:7" x14ac:dyDescent="0.35">
      <c r="B11" s="79"/>
      <c r="C11" s="81"/>
      <c r="D11" s="81"/>
      <c r="E11" s="80"/>
    </row>
    <row r="12" spans="1:7" ht="15" thickBot="1" x14ac:dyDescent="0.4">
      <c r="B12" s="79"/>
      <c r="C12" s="628" t="s">
        <v>307</v>
      </c>
      <c r="D12" s="628"/>
      <c r="E12" s="80"/>
    </row>
    <row r="13" spans="1:7" ht="15" thickBot="1" x14ac:dyDescent="0.4">
      <c r="B13" s="79"/>
      <c r="C13" s="92" t="s">
        <v>271</v>
      </c>
      <c r="D13" s="92" t="s">
        <v>269</v>
      </c>
      <c r="E13" s="80"/>
    </row>
    <row r="14" spans="1:7" ht="15" thickBot="1" x14ac:dyDescent="0.4">
      <c r="B14" s="79"/>
      <c r="C14" s="625" t="s">
        <v>308</v>
      </c>
      <c r="D14" s="625"/>
      <c r="E14" s="80"/>
    </row>
    <row r="15" spans="1:7" ht="348.5" thickBot="1" x14ac:dyDescent="0.4">
      <c r="B15" s="79"/>
      <c r="C15" s="85" t="s">
        <v>312</v>
      </c>
      <c r="D15" s="385" t="s">
        <v>929</v>
      </c>
      <c r="E15" s="80"/>
    </row>
    <row r="16" spans="1:7" ht="56.5" thickBot="1" x14ac:dyDescent="0.4">
      <c r="B16" s="79"/>
      <c r="C16" s="85" t="s">
        <v>313</v>
      </c>
      <c r="D16" s="85" t="s">
        <v>955</v>
      </c>
      <c r="E16" s="80"/>
      <c r="G16" s="372"/>
    </row>
    <row r="17" spans="2:7" ht="15" thickBot="1" x14ac:dyDescent="0.4">
      <c r="B17" s="79"/>
      <c r="C17" s="625" t="s">
        <v>309</v>
      </c>
      <c r="D17" s="625"/>
      <c r="E17" s="80"/>
    </row>
    <row r="18" spans="2:7" ht="141" thickBot="1" x14ac:dyDescent="0.4">
      <c r="B18" s="79"/>
      <c r="C18" s="85" t="s">
        <v>314</v>
      </c>
      <c r="D18" s="254" t="s">
        <v>834</v>
      </c>
      <c r="E18" s="80"/>
      <c r="G18" s="372"/>
    </row>
    <row r="19" spans="2:7" ht="56.5" thickBot="1" x14ac:dyDescent="0.4">
      <c r="B19" s="79"/>
      <c r="C19" s="85" t="s">
        <v>305</v>
      </c>
      <c r="D19" s="254" t="s">
        <v>862</v>
      </c>
      <c r="E19" s="80"/>
      <c r="G19" s="372"/>
    </row>
    <row r="20" spans="2:7" ht="15" thickBot="1" x14ac:dyDescent="0.4">
      <c r="B20" s="79"/>
      <c r="C20" s="625" t="s">
        <v>272</v>
      </c>
      <c r="D20" s="625"/>
      <c r="E20" s="80"/>
    </row>
    <row r="21" spans="2:7" ht="42.5" thickBot="1" x14ac:dyDescent="0.4">
      <c r="B21" s="79"/>
      <c r="C21" s="88" t="s">
        <v>273</v>
      </c>
      <c r="D21" s="88" t="s">
        <v>835</v>
      </c>
      <c r="E21" s="80"/>
    </row>
    <row r="22" spans="2:7" ht="350.5" thickBot="1" x14ac:dyDescent="0.4">
      <c r="B22" s="79"/>
      <c r="C22" s="88" t="s">
        <v>274</v>
      </c>
      <c r="D22" s="88" t="s">
        <v>863</v>
      </c>
      <c r="E22" s="80"/>
    </row>
    <row r="23" spans="2:7" ht="84.5" thickBot="1" x14ac:dyDescent="0.4">
      <c r="B23" s="79"/>
      <c r="C23" s="88" t="s">
        <v>275</v>
      </c>
      <c r="D23" s="88" t="s">
        <v>836</v>
      </c>
      <c r="E23" s="80"/>
    </row>
    <row r="24" spans="2:7" ht="15" thickBot="1" x14ac:dyDescent="0.4">
      <c r="B24" s="79"/>
      <c r="C24" s="625" t="s">
        <v>276</v>
      </c>
      <c r="D24" s="625"/>
      <c r="E24" s="80"/>
    </row>
    <row r="25" spans="2:7" ht="127" thickBot="1" x14ac:dyDescent="0.4">
      <c r="B25" s="79"/>
      <c r="C25" s="85" t="s">
        <v>315</v>
      </c>
      <c r="D25" s="254" t="s">
        <v>837</v>
      </c>
      <c r="E25" s="80"/>
    </row>
    <row r="26" spans="2:7" ht="57" thickBot="1" x14ac:dyDescent="0.4">
      <c r="B26" s="79"/>
      <c r="C26" s="85" t="s">
        <v>316</v>
      </c>
      <c r="D26" s="254" t="s">
        <v>930</v>
      </c>
      <c r="E26" s="80"/>
    </row>
    <row r="27" spans="2:7" ht="70.5" thickBot="1" x14ac:dyDescent="0.4">
      <c r="B27" s="79"/>
      <c r="C27" s="85" t="s">
        <v>277</v>
      </c>
      <c r="D27" s="87" t="s">
        <v>833</v>
      </c>
      <c r="E27" s="80"/>
    </row>
    <row r="28" spans="2:7" ht="71" thickBot="1" x14ac:dyDescent="0.4">
      <c r="B28" s="79"/>
      <c r="C28" s="85" t="s">
        <v>317</v>
      </c>
      <c r="D28" s="254" t="s">
        <v>838</v>
      </c>
      <c r="E28" s="80"/>
    </row>
    <row r="29" spans="2:7" ht="15" thickBot="1" x14ac:dyDescent="0.4">
      <c r="B29" s="112"/>
      <c r="C29" s="89"/>
      <c r="D29" s="89"/>
      <c r="E29" s="113"/>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S322"/>
  <sheetViews>
    <sheetView showGridLines="0" zoomScale="90" zoomScaleNormal="90" workbookViewId="0">
      <selection activeCell="D29" sqref="D29"/>
    </sheetView>
  </sheetViews>
  <sheetFormatPr defaultColWidth="9.1796875" defaultRowHeight="14.5" outlineLevelRow="1" x14ac:dyDescent="0.35"/>
  <cols>
    <col min="1" max="1" width="3" style="114" customWidth="1"/>
    <col min="2" max="2" width="28.453125" style="114" customWidth="1"/>
    <col min="3" max="3" width="50.453125" style="114" customWidth="1"/>
    <col min="4" max="4" width="34.26953125" style="114" customWidth="1"/>
    <col min="5" max="5" width="32" style="114" customWidth="1"/>
    <col min="6" max="6" width="26.7265625" style="114" customWidth="1"/>
    <col min="7" max="7" width="26.453125" style="114" bestFit="1" customWidth="1"/>
    <col min="8" max="8" width="30" style="114" customWidth="1"/>
    <col min="9" max="9" width="26.1796875" style="114" customWidth="1"/>
    <col min="10" max="10" width="25.81640625" style="114" customWidth="1"/>
    <col min="11" max="11" width="31" style="114" bestFit="1" customWidth="1"/>
    <col min="12" max="12" width="30.26953125" style="114" customWidth="1"/>
    <col min="13" max="13" width="27.1796875" style="114" bestFit="1" customWidth="1"/>
    <col min="14" max="14" width="25" style="114" customWidth="1"/>
    <col min="15" max="15" width="25.81640625" style="114" bestFit="1" customWidth="1"/>
    <col min="16" max="16" width="30.26953125" style="114" customWidth="1"/>
    <col min="17" max="17" width="27.1796875" style="114" bestFit="1" customWidth="1"/>
    <col min="18" max="18" width="24.26953125" style="114" customWidth="1"/>
    <col min="19" max="19" width="23.1796875" style="114" bestFit="1" customWidth="1"/>
    <col min="20" max="20" width="27.7265625" style="114" customWidth="1"/>
    <col min="21" max="16384" width="9.1796875" style="114"/>
  </cols>
  <sheetData>
    <row r="1" spans="2:19" ht="15" thickBot="1" x14ac:dyDescent="0.4"/>
    <row r="2" spans="2:19" ht="26" x14ac:dyDescent="0.35">
      <c r="B2" s="74"/>
      <c r="C2" s="671"/>
      <c r="D2" s="671"/>
      <c r="E2" s="671"/>
      <c r="F2" s="671"/>
      <c r="G2" s="671"/>
      <c r="H2" s="68"/>
      <c r="I2" s="68"/>
      <c r="J2" s="68"/>
      <c r="K2" s="68"/>
      <c r="L2" s="68"/>
      <c r="M2" s="68"/>
      <c r="N2" s="68"/>
      <c r="O2" s="68"/>
      <c r="P2" s="68"/>
      <c r="Q2" s="68"/>
      <c r="R2" s="68"/>
      <c r="S2" s="69"/>
    </row>
    <row r="3" spans="2:19" ht="26" x14ac:dyDescent="0.35">
      <c r="B3" s="75"/>
      <c r="C3" s="677" t="s">
        <v>299</v>
      </c>
      <c r="D3" s="678"/>
      <c r="E3" s="678"/>
      <c r="F3" s="678"/>
      <c r="G3" s="679"/>
      <c r="H3" s="71"/>
      <c r="I3" s="71"/>
      <c r="J3" s="71"/>
      <c r="K3" s="71"/>
      <c r="L3" s="71"/>
      <c r="M3" s="71"/>
      <c r="N3" s="71"/>
      <c r="O3" s="71"/>
      <c r="P3" s="71"/>
      <c r="Q3" s="71"/>
      <c r="R3" s="71"/>
      <c r="S3" s="73"/>
    </row>
    <row r="4" spans="2:19" ht="26" x14ac:dyDescent="0.35">
      <c r="B4" s="75"/>
      <c r="C4" s="76"/>
      <c r="D4" s="76"/>
      <c r="E4" s="76"/>
      <c r="F4" s="76"/>
      <c r="G4" s="76"/>
      <c r="H4" s="71"/>
      <c r="I4" s="71"/>
      <c r="J4" s="71"/>
      <c r="K4" s="71"/>
      <c r="L4" s="71"/>
      <c r="M4" s="71"/>
      <c r="N4" s="71"/>
      <c r="O4" s="71"/>
      <c r="P4" s="71"/>
      <c r="Q4" s="71"/>
      <c r="R4" s="71"/>
      <c r="S4" s="73"/>
    </row>
    <row r="5" spans="2:19" ht="15" thickBot="1" x14ac:dyDescent="0.4">
      <c r="B5" s="70"/>
      <c r="C5" s="71"/>
      <c r="D5" s="71"/>
      <c r="E5" s="71"/>
      <c r="F5" s="71"/>
      <c r="G5" s="71"/>
      <c r="H5" s="71"/>
      <c r="I5" s="71"/>
      <c r="J5" s="71"/>
      <c r="K5" s="71"/>
      <c r="L5" s="71"/>
      <c r="M5" s="71"/>
      <c r="N5" s="71"/>
      <c r="O5" s="71"/>
      <c r="P5" s="71"/>
      <c r="Q5" s="71"/>
      <c r="R5" s="71"/>
      <c r="S5" s="73"/>
    </row>
    <row r="6" spans="2:19" ht="34.5" customHeight="1" thickBot="1" x14ac:dyDescent="0.4">
      <c r="B6" s="672" t="s">
        <v>615</v>
      </c>
      <c r="C6" s="673"/>
      <c r="D6" s="673"/>
      <c r="E6" s="673"/>
      <c r="F6" s="673"/>
      <c r="G6" s="673"/>
      <c r="H6" s="200"/>
      <c r="I6" s="200"/>
      <c r="J6" s="200"/>
      <c r="K6" s="200"/>
      <c r="L6" s="200"/>
      <c r="M6" s="200"/>
      <c r="N6" s="200"/>
      <c r="O6" s="200"/>
      <c r="P6" s="200"/>
      <c r="Q6" s="200"/>
      <c r="R6" s="200"/>
      <c r="S6" s="201"/>
    </row>
    <row r="7" spans="2:19" ht="15.75" customHeight="1" x14ac:dyDescent="0.35">
      <c r="B7" s="672" t="s">
        <v>677</v>
      </c>
      <c r="C7" s="674"/>
      <c r="D7" s="674"/>
      <c r="E7" s="674"/>
      <c r="F7" s="674"/>
      <c r="G7" s="674"/>
      <c r="H7" s="200"/>
      <c r="I7" s="200"/>
      <c r="J7" s="200"/>
      <c r="K7" s="200"/>
      <c r="L7" s="200"/>
      <c r="M7" s="200"/>
      <c r="N7" s="200"/>
      <c r="O7" s="200"/>
      <c r="P7" s="200"/>
      <c r="Q7" s="200"/>
      <c r="R7" s="200"/>
      <c r="S7" s="201"/>
    </row>
    <row r="8" spans="2:19" ht="15.75" customHeight="1" thickBot="1" x14ac:dyDescent="0.4">
      <c r="B8" s="675" t="s">
        <v>247</v>
      </c>
      <c r="C8" s="676"/>
      <c r="D8" s="676"/>
      <c r="E8" s="676"/>
      <c r="F8" s="676"/>
      <c r="G8" s="676"/>
      <c r="H8" s="202"/>
      <c r="I8" s="202"/>
      <c r="J8" s="202"/>
      <c r="K8" s="202"/>
      <c r="L8" s="202"/>
      <c r="M8" s="202"/>
      <c r="N8" s="202"/>
      <c r="O8" s="202"/>
      <c r="P8" s="202"/>
      <c r="Q8" s="202"/>
      <c r="R8" s="202"/>
      <c r="S8" s="203"/>
    </row>
    <row r="10" spans="2:19" ht="21" x14ac:dyDescent="0.5">
      <c r="B10" s="734" t="s">
        <v>321</v>
      </c>
      <c r="C10" s="734"/>
    </row>
    <row r="11" spans="2:19" ht="15" thickBot="1" x14ac:dyDescent="0.4"/>
    <row r="12" spans="2:19" ht="29.5" thickBot="1" x14ac:dyDescent="0.4">
      <c r="B12" s="204" t="s">
        <v>322</v>
      </c>
      <c r="C12" s="420" t="s">
        <v>870</v>
      </c>
    </row>
    <row r="13" spans="2:19" ht="15.75" customHeight="1" thickBot="1" x14ac:dyDescent="0.4">
      <c r="B13" s="204" t="s">
        <v>286</v>
      </c>
      <c r="C13" s="115" t="s">
        <v>682</v>
      </c>
    </row>
    <row r="14" spans="2:19" ht="15.75" customHeight="1" thickBot="1" x14ac:dyDescent="0.4">
      <c r="B14" s="204" t="s">
        <v>678</v>
      </c>
      <c r="C14" s="115" t="s">
        <v>616</v>
      </c>
    </row>
    <row r="15" spans="2:19" ht="15.75" customHeight="1" thickBot="1" x14ac:dyDescent="0.4">
      <c r="B15" s="204" t="s">
        <v>323</v>
      </c>
      <c r="C15" s="115" t="s">
        <v>64</v>
      </c>
    </row>
    <row r="16" spans="2:19" ht="15" thickBot="1" x14ac:dyDescent="0.4">
      <c r="B16" s="204" t="s">
        <v>324</v>
      </c>
      <c r="C16" s="115" t="s">
        <v>621</v>
      </c>
    </row>
    <row r="17" spans="2:19" ht="15" thickBot="1" x14ac:dyDescent="0.4">
      <c r="B17" s="204" t="s">
        <v>325</v>
      </c>
      <c r="C17" s="115" t="s">
        <v>453</v>
      </c>
    </row>
    <row r="18" spans="2:19" ht="15" thickBot="1" x14ac:dyDescent="0.4"/>
    <row r="19" spans="2:19" ht="15" thickBot="1" x14ac:dyDescent="0.4">
      <c r="D19" s="669" t="s">
        <v>326</v>
      </c>
      <c r="E19" s="666"/>
      <c r="F19" s="666"/>
      <c r="G19" s="670"/>
      <c r="H19" s="669" t="s">
        <v>327</v>
      </c>
      <c r="I19" s="666"/>
      <c r="J19" s="666"/>
      <c r="K19" s="670"/>
      <c r="L19" s="669" t="s">
        <v>328</v>
      </c>
      <c r="M19" s="666"/>
      <c r="N19" s="666"/>
      <c r="O19" s="670"/>
      <c r="P19" s="669" t="s">
        <v>329</v>
      </c>
      <c r="Q19" s="666"/>
      <c r="R19" s="666"/>
      <c r="S19" s="670"/>
    </row>
    <row r="20" spans="2:19" ht="45" customHeight="1" thickBot="1" x14ac:dyDescent="0.4">
      <c r="B20" s="632" t="s">
        <v>330</v>
      </c>
      <c r="C20" s="735" t="s">
        <v>331</v>
      </c>
      <c r="D20" s="116"/>
      <c r="E20" s="117" t="s">
        <v>332</v>
      </c>
      <c r="F20" s="118" t="s">
        <v>333</v>
      </c>
      <c r="G20" s="119" t="s">
        <v>334</v>
      </c>
      <c r="H20" s="116"/>
      <c r="I20" s="117" t="s">
        <v>332</v>
      </c>
      <c r="J20" s="118" t="s">
        <v>333</v>
      </c>
      <c r="K20" s="119" t="s">
        <v>334</v>
      </c>
      <c r="L20" s="116"/>
      <c r="M20" s="117" t="s">
        <v>332</v>
      </c>
      <c r="N20" s="118" t="s">
        <v>333</v>
      </c>
      <c r="O20" s="119" t="s">
        <v>334</v>
      </c>
      <c r="P20" s="116"/>
      <c r="Q20" s="117" t="s">
        <v>332</v>
      </c>
      <c r="R20" s="118" t="s">
        <v>333</v>
      </c>
      <c r="S20" s="119" t="s">
        <v>334</v>
      </c>
    </row>
    <row r="21" spans="2:19" ht="40.5" customHeight="1" x14ac:dyDescent="0.35">
      <c r="B21" s="637"/>
      <c r="C21" s="736"/>
      <c r="D21" s="120" t="s">
        <v>335</v>
      </c>
      <c r="E21" s="121">
        <v>0</v>
      </c>
      <c r="F21" s="122">
        <v>0</v>
      </c>
      <c r="G21" s="123">
        <v>0</v>
      </c>
      <c r="H21" s="124" t="s">
        <v>335</v>
      </c>
      <c r="I21" s="125">
        <v>48000</v>
      </c>
      <c r="J21" s="126">
        <v>20000</v>
      </c>
      <c r="K21" s="127">
        <v>28000</v>
      </c>
      <c r="L21" s="120" t="s">
        <v>335</v>
      </c>
      <c r="M21" s="125">
        <v>26000</v>
      </c>
      <c r="N21" s="126">
        <v>14000</v>
      </c>
      <c r="O21" s="127">
        <v>12000</v>
      </c>
      <c r="P21" s="120" t="s">
        <v>335</v>
      </c>
      <c r="Q21" s="125"/>
      <c r="R21" s="126"/>
      <c r="S21" s="127"/>
    </row>
    <row r="22" spans="2:19" ht="39.75" customHeight="1" x14ac:dyDescent="0.35">
      <c r="B22" s="637"/>
      <c r="C22" s="736"/>
      <c r="D22" s="128" t="s">
        <v>336</v>
      </c>
      <c r="E22" s="129">
        <v>0</v>
      </c>
      <c r="F22" s="129">
        <v>0</v>
      </c>
      <c r="G22" s="130">
        <v>0</v>
      </c>
      <c r="H22" s="131" t="s">
        <v>336</v>
      </c>
      <c r="I22" s="132">
        <v>0.4</v>
      </c>
      <c r="J22" s="132">
        <v>0.4</v>
      </c>
      <c r="K22" s="133">
        <v>0.4</v>
      </c>
      <c r="L22" s="128" t="s">
        <v>336</v>
      </c>
      <c r="M22" s="132">
        <v>0.25</v>
      </c>
      <c r="N22" s="132">
        <v>0.25</v>
      </c>
      <c r="O22" s="133">
        <v>0.25</v>
      </c>
      <c r="P22" s="128" t="s">
        <v>336</v>
      </c>
      <c r="Q22" s="132"/>
      <c r="R22" s="132"/>
      <c r="S22" s="133"/>
    </row>
    <row r="23" spans="2:19" ht="37.5" customHeight="1" x14ac:dyDescent="0.35">
      <c r="B23" s="633"/>
      <c r="C23" s="737"/>
      <c r="D23" s="128" t="s">
        <v>337</v>
      </c>
      <c r="E23" s="129">
        <v>0</v>
      </c>
      <c r="F23" s="129">
        <v>0</v>
      </c>
      <c r="G23" s="130">
        <v>0</v>
      </c>
      <c r="H23" s="131" t="s">
        <v>337</v>
      </c>
      <c r="I23" s="132">
        <v>0.2</v>
      </c>
      <c r="J23" s="132">
        <v>0.2</v>
      </c>
      <c r="K23" s="133">
        <v>0.2</v>
      </c>
      <c r="L23" s="128" t="s">
        <v>337</v>
      </c>
      <c r="M23" s="132">
        <v>0.11</v>
      </c>
      <c r="N23" s="132">
        <v>0.11</v>
      </c>
      <c r="O23" s="133">
        <v>0.11</v>
      </c>
      <c r="P23" s="128" t="s">
        <v>337</v>
      </c>
      <c r="Q23" s="132"/>
      <c r="R23" s="132"/>
      <c r="S23" s="133"/>
    </row>
    <row r="24" spans="2:19" ht="15" thickBot="1" x14ac:dyDescent="0.4">
      <c r="B24" s="134"/>
      <c r="C24" s="134"/>
      <c r="Q24" s="135"/>
      <c r="R24" s="135"/>
      <c r="S24" s="135"/>
    </row>
    <row r="25" spans="2:19" ht="30" customHeight="1" thickBot="1" x14ac:dyDescent="0.4">
      <c r="B25" s="134"/>
      <c r="C25" s="134"/>
      <c r="D25" s="669" t="s">
        <v>326</v>
      </c>
      <c r="E25" s="666"/>
      <c r="F25" s="666"/>
      <c r="G25" s="670"/>
      <c r="H25" s="669" t="s">
        <v>327</v>
      </c>
      <c r="I25" s="666"/>
      <c r="J25" s="666"/>
      <c r="K25" s="670"/>
      <c r="L25" s="669" t="s">
        <v>328</v>
      </c>
      <c r="M25" s="666"/>
      <c r="N25" s="666"/>
      <c r="O25" s="670"/>
      <c r="P25" s="669" t="s">
        <v>329</v>
      </c>
      <c r="Q25" s="666"/>
      <c r="R25" s="666"/>
      <c r="S25" s="670"/>
    </row>
    <row r="26" spans="2:19" ht="47.25" customHeight="1" x14ac:dyDescent="0.35">
      <c r="B26" s="632" t="s">
        <v>338</v>
      </c>
      <c r="C26" s="632" t="s">
        <v>339</v>
      </c>
      <c r="D26" s="710" t="s">
        <v>340</v>
      </c>
      <c r="E26" s="711"/>
      <c r="F26" s="136" t="s">
        <v>341</v>
      </c>
      <c r="G26" s="137" t="s">
        <v>342</v>
      </c>
      <c r="H26" s="710" t="s">
        <v>340</v>
      </c>
      <c r="I26" s="711"/>
      <c r="J26" s="136" t="s">
        <v>341</v>
      </c>
      <c r="K26" s="137" t="s">
        <v>342</v>
      </c>
      <c r="L26" s="710" t="s">
        <v>340</v>
      </c>
      <c r="M26" s="711"/>
      <c r="N26" s="136" t="s">
        <v>341</v>
      </c>
      <c r="O26" s="137" t="s">
        <v>342</v>
      </c>
      <c r="P26" s="710" t="s">
        <v>340</v>
      </c>
      <c r="Q26" s="711"/>
      <c r="R26" s="136" t="s">
        <v>341</v>
      </c>
      <c r="S26" s="137" t="s">
        <v>342</v>
      </c>
    </row>
    <row r="27" spans="2:19" ht="51" customHeight="1" x14ac:dyDescent="0.35">
      <c r="B27" s="637"/>
      <c r="C27" s="637"/>
      <c r="D27" s="138" t="s">
        <v>335</v>
      </c>
      <c r="E27" s="139">
        <v>0</v>
      </c>
      <c r="F27" s="720"/>
      <c r="G27" s="722"/>
      <c r="H27" s="138"/>
      <c r="I27" s="140"/>
      <c r="J27" s="724"/>
      <c r="K27" s="726"/>
      <c r="L27" s="138"/>
      <c r="M27" s="140"/>
      <c r="N27" s="724"/>
      <c r="O27" s="726"/>
      <c r="P27" s="138"/>
      <c r="Q27" s="140"/>
      <c r="R27" s="724"/>
      <c r="S27" s="726"/>
    </row>
    <row r="28" spans="2:19" ht="51" customHeight="1" x14ac:dyDescent="0.35">
      <c r="B28" s="633"/>
      <c r="C28" s="633"/>
      <c r="D28" s="141"/>
      <c r="E28" s="142"/>
      <c r="F28" s="721"/>
      <c r="G28" s="723"/>
      <c r="H28" s="141"/>
      <c r="I28" s="143"/>
      <c r="J28" s="725"/>
      <c r="K28" s="727"/>
      <c r="L28" s="141"/>
      <c r="M28" s="143"/>
      <c r="N28" s="725"/>
      <c r="O28" s="727"/>
      <c r="P28" s="141"/>
      <c r="Q28" s="143"/>
      <c r="R28" s="725"/>
      <c r="S28" s="727"/>
    </row>
    <row r="29" spans="2:19" ht="33.75" customHeight="1" x14ac:dyDescent="0.35">
      <c r="B29" s="629" t="s">
        <v>344</v>
      </c>
      <c r="C29" s="680" t="s">
        <v>345</v>
      </c>
      <c r="D29" s="480" t="s">
        <v>346</v>
      </c>
      <c r="E29" s="144" t="s">
        <v>325</v>
      </c>
      <c r="F29" s="144" t="s">
        <v>347</v>
      </c>
      <c r="G29" s="145" t="s">
        <v>348</v>
      </c>
      <c r="H29" s="480" t="s">
        <v>346</v>
      </c>
      <c r="I29" s="144" t="s">
        <v>325</v>
      </c>
      <c r="J29" s="144" t="s">
        <v>347</v>
      </c>
      <c r="K29" s="145" t="s">
        <v>348</v>
      </c>
      <c r="L29" s="480" t="s">
        <v>346</v>
      </c>
      <c r="M29" s="144" t="s">
        <v>325</v>
      </c>
      <c r="N29" s="144" t="s">
        <v>347</v>
      </c>
      <c r="O29" s="145" t="s">
        <v>348</v>
      </c>
      <c r="P29" s="480" t="s">
        <v>346</v>
      </c>
      <c r="Q29" s="144" t="s">
        <v>325</v>
      </c>
      <c r="R29" s="144" t="s">
        <v>347</v>
      </c>
      <c r="S29" s="145" t="s">
        <v>348</v>
      </c>
    </row>
    <row r="30" spans="2:19" ht="30" customHeight="1" x14ac:dyDescent="0.35">
      <c r="B30" s="630"/>
      <c r="C30" s="681"/>
      <c r="D30" s="146"/>
      <c r="E30" s="147"/>
      <c r="F30" s="147"/>
      <c r="G30" s="148"/>
      <c r="H30" s="149"/>
      <c r="I30" s="150"/>
      <c r="J30" s="149"/>
      <c r="K30" s="151"/>
      <c r="L30" s="149"/>
      <c r="M30" s="150"/>
      <c r="N30" s="149"/>
      <c r="O30" s="151"/>
      <c r="P30" s="149"/>
      <c r="Q30" s="150"/>
      <c r="R30" s="149"/>
      <c r="S30" s="151"/>
    </row>
    <row r="31" spans="2:19" ht="36.75" hidden="1" customHeight="1" outlineLevel="1" x14ac:dyDescent="0.35">
      <c r="B31" s="630"/>
      <c r="C31" s="681"/>
      <c r="D31" s="480" t="s">
        <v>346</v>
      </c>
      <c r="E31" s="144" t="s">
        <v>325</v>
      </c>
      <c r="F31" s="144" t="s">
        <v>347</v>
      </c>
      <c r="G31" s="145" t="s">
        <v>348</v>
      </c>
      <c r="H31" s="480" t="s">
        <v>346</v>
      </c>
      <c r="I31" s="144" t="s">
        <v>325</v>
      </c>
      <c r="J31" s="144" t="s">
        <v>347</v>
      </c>
      <c r="K31" s="145" t="s">
        <v>348</v>
      </c>
      <c r="L31" s="480" t="s">
        <v>346</v>
      </c>
      <c r="M31" s="144" t="s">
        <v>325</v>
      </c>
      <c r="N31" s="144" t="s">
        <v>347</v>
      </c>
      <c r="O31" s="145" t="s">
        <v>348</v>
      </c>
      <c r="P31" s="480" t="s">
        <v>346</v>
      </c>
      <c r="Q31" s="144" t="s">
        <v>325</v>
      </c>
      <c r="R31" s="144" t="s">
        <v>347</v>
      </c>
      <c r="S31" s="145" t="s">
        <v>348</v>
      </c>
    </row>
    <row r="32" spans="2:19" ht="30" hidden="1" customHeight="1" outlineLevel="1" x14ac:dyDescent="0.35">
      <c r="B32" s="630"/>
      <c r="C32" s="681"/>
      <c r="D32" s="146"/>
      <c r="E32" s="147"/>
      <c r="F32" s="147"/>
      <c r="G32" s="148"/>
      <c r="H32" s="149"/>
      <c r="I32" s="150"/>
      <c r="J32" s="149"/>
      <c r="K32" s="151"/>
      <c r="L32" s="149"/>
      <c r="M32" s="150"/>
      <c r="N32" s="149"/>
      <c r="O32" s="151"/>
      <c r="P32" s="149"/>
      <c r="Q32" s="150"/>
      <c r="R32" s="149"/>
      <c r="S32" s="151"/>
    </row>
    <row r="33" spans="2:19" ht="36" hidden="1" customHeight="1" outlineLevel="1" x14ac:dyDescent="0.35">
      <c r="B33" s="630"/>
      <c r="C33" s="681"/>
      <c r="D33" s="480" t="s">
        <v>346</v>
      </c>
      <c r="E33" s="144" t="s">
        <v>325</v>
      </c>
      <c r="F33" s="144" t="s">
        <v>347</v>
      </c>
      <c r="G33" s="145" t="s">
        <v>348</v>
      </c>
      <c r="H33" s="480" t="s">
        <v>346</v>
      </c>
      <c r="I33" s="144" t="s">
        <v>325</v>
      </c>
      <c r="J33" s="144" t="s">
        <v>347</v>
      </c>
      <c r="K33" s="145" t="s">
        <v>348</v>
      </c>
      <c r="L33" s="480" t="s">
        <v>346</v>
      </c>
      <c r="M33" s="144" t="s">
        <v>325</v>
      </c>
      <c r="N33" s="144" t="s">
        <v>347</v>
      </c>
      <c r="O33" s="145" t="s">
        <v>348</v>
      </c>
      <c r="P33" s="480" t="s">
        <v>346</v>
      </c>
      <c r="Q33" s="144" t="s">
        <v>325</v>
      </c>
      <c r="R33" s="144" t="s">
        <v>347</v>
      </c>
      <c r="S33" s="145" t="s">
        <v>348</v>
      </c>
    </row>
    <row r="34" spans="2:19" ht="30" hidden="1" customHeight="1" outlineLevel="1" x14ac:dyDescent="0.35">
      <c r="B34" s="630"/>
      <c r="C34" s="681"/>
      <c r="D34" s="146"/>
      <c r="E34" s="147"/>
      <c r="F34" s="147"/>
      <c r="G34" s="148"/>
      <c r="H34" s="149"/>
      <c r="I34" s="150"/>
      <c r="J34" s="149"/>
      <c r="K34" s="151"/>
      <c r="L34" s="149"/>
      <c r="M34" s="150"/>
      <c r="N34" s="149"/>
      <c r="O34" s="151"/>
      <c r="P34" s="149"/>
      <c r="Q34" s="150"/>
      <c r="R34" s="149"/>
      <c r="S34" s="151"/>
    </row>
    <row r="35" spans="2:19" ht="39" hidden="1" customHeight="1" outlineLevel="1" x14ac:dyDescent="0.35">
      <c r="B35" s="630"/>
      <c r="C35" s="681"/>
      <c r="D35" s="480" t="s">
        <v>346</v>
      </c>
      <c r="E35" s="144" t="s">
        <v>325</v>
      </c>
      <c r="F35" s="144" t="s">
        <v>347</v>
      </c>
      <c r="G35" s="145" t="s">
        <v>348</v>
      </c>
      <c r="H35" s="480" t="s">
        <v>346</v>
      </c>
      <c r="I35" s="144" t="s">
        <v>325</v>
      </c>
      <c r="J35" s="144" t="s">
        <v>347</v>
      </c>
      <c r="K35" s="145" t="s">
        <v>348</v>
      </c>
      <c r="L35" s="480" t="s">
        <v>346</v>
      </c>
      <c r="M35" s="144" t="s">
        <v>325</v>
      </c>
      <c r="N35" s="144" t="s">
        <v>347</v>
      </c>
      <c r="O35" s="145" t="s">
        <v>348</v>
      </c>
      <c r="P35" s="480" t="s">
        <v>346</v>
      </c>
      <c r="Q35" s="144" t="s">
        <v>325</v>
      </c>
      <c r="R35" s="144" t="s">
        <v>347</v>
      </c>
      <c r="S35" s="145" t="s">
        <v>348</v>
      </c>
    </row>
    <row r="36" spans="2:19" ht="30" hidden="1" customHeight="1" outlineLevel="1" x14ac:dyDescent="0.35">
      <c r="B36" s="630"/>
      <c r="C36" s="681"/>
      <c r="D36" s="146"/>
      <c r="E36" s="147"/>
      <c r="F36" s="147"/>
      <c r="G36" s="148"/>
      <c r="H36" s="149"/>
      <c r="I36" s="150"/>
      <c r="J36" s="149"/>
      <c r="K36" s="151"/>
      <c r="L36" s="149"/>
      <c r="M36" s="150"/>
      <c r="N36" s="149"/>
      <c r="O36" s="151"/>
      <c r="P36" s="149"/>
      <c r="Q36" s="150"/>
      <c r="R36" s="149"/>
      <c r="S36" s="151"/>
    </row>
    <row r="37" spans="2:19" ht="36.75" hidden="1" customHeight="1" outlineLevel="1" x14ac:dyDescent="0.35">
      <c r="B37" s="630"/>
      <c r="C37" s="681"/>
      <c r="D37" s="480" t="s">
        <v>346</v>
      </c>
      <c r="E37" s="144" t="s">
        <v>325</v>
      </c>
      <c r="F37" s="144" t="s">
        <v>347</v>
      </c>
      <c r="G37" s="145" t="s">
        <v>348</v>
      </c>
      <c r="H37" s="480" t="s">
        <v>346</v>
      </c>
      <c r="I37" s="144" t="s">
        <v>325</v>
      </c>
      <c r="J37" s="144" t="s">
        <v>347</v>
      </c>
      <c r="K37" s="145" t="s">
        <v>348</v>
      </c>
      <c r="L37" s="480" t="s">
        <v>346</v>
      </c>
      <c r="M37" s="144" t="s">
        <v>325</v>
      </c>
      <c r="N37" s="144" t="s">
        <v>347</v>
      </c>
      <c r="O37" s="145" t="s">
        <v>348</v>
      </c>
      <c r="P37" s="480" t="s">
        <v>346</v>
      </c>
      <c r="Q37" s="144" t="s">
        <v>325</v>
      </c>
      <c r="R37" s="144" t="s">
        <v>347</v>
      </c>
      <c r="S37" s="145" t="s">
        <v>348</v>
      </c>
    </row>
    <row r="38" spans="2:19" ht="30" hidden="1" customHeight="1" outlineLevel="1" x14ac:dyDescent="0.35">
      <c r="B38" s="631"/>
      <c r="C38" s="682"/>
      <c r="D38" s="146"/>
      <c r="E38" s="147"/>
      <c r="F38" s="147"/>
      <c r="G38" s="148"/>
      <c r="H38" s="149"/>
      <c r="I38" s="150"/>
      <c r="J38" s="149"/>
      <c r="K38" s="151"/>
      <c r="L38" s="149"/>
      <c r="M38" s="150"/>
      <c r="N38" s="149"/>
      <c r="O38" s="151"/>
      <c r="P38" s="149"/>
      <c r="Q38" s="150"/>
      <c r="R38" s="149"/>
      <c r="S38" s="151"/>
    </row>
    <row r="39" spans="2:19" ht="30" customHeight="1" collapsed="1" x14ac:dyDescent="0.35">
      <c r="B39" s="629" t="s">
        <v>349</v>
      </c>
      <c r="C39" s="629" t="s">
        <v>350</v>
      </c>
      <c r="D39" s="144" t="s">
        <v>351</v>
      </c>
      <c r="E39" s="144" t="s">
        <v>352</v>
      </c>
      <c r="F39" s="118" t="s">
        <v>353</v>
      </c>
      <c r="G39" s="152"/>
      <c r="H39" s="144" t="s">
        <v>351</v>
      </c>
      <c r="I39" s="144" t="s">
        <v>352</v>
      </c>
      <c r="J39" s="118" t="s">
        <v>353</v>
      </c>
      <c r="K39" s="153"/>
      <c r="L39" s="144" t="s">
        <v>351</v>
      </c>
      <c r="M39" s="144" t="s">
        <v>352</v>
      </c>
      <c r="N39" s="118" t="s">
        <v>353</v>
      </c>
      <c r="O39" s="153"/>
      <c r="P39" s="144" t="s">
        <v>351</v>
      </c>
      <c r="Q39" s="144" t="s">
        <v>352</v>
      </c>
      <c r="R39" s="118" t="s">
        <v>353</v>
      </c>
      <c r="S39" s="153"/>
    </row>
    <row r="40" spans="2:19" ht="30" customHeight="1" x14ac:dyDescent="0.35">
      <c r="B40" s="630"/>
      <c r="C40" s="630"/>
      <c r="D40" s="730"/>
      <c r="E40" s="730"/>
      <c r="F40" s="118"/>
      <c r="G40" s="154"/>
      <c r="H40" s="732"/>
      <c r="I40" s="732"/>
      <c r="J40" s="118"/>
      <c r="K40" s="155"/>
      <c r="L40" s="732"/>
      <c r="M40" s="732"/>
      <c r="N40" s="118"/>
      <c r="O40" s="155"/>
      <c r="P40" s="732"/>
      <c r="Q40" s="732"/>
      <c r="R40" s="118" t="s">
        <v>354</v>
      </c>
      <c r="S40" s="155"/>
    </row>
    <row r="41" spans="2:19" ht="30" customHeight="1" x14ac:dyDescent="0.35">
      <c r="B41" s="630"/>
      <c r="C41" s="630"/>
      <c r="D41" s="731"/>
      <c r="E41" s="731"/>
      <c r="F41" s="118"/>
      <c r="G41" s="148">
        <v>0</v>
      </c>
      <c r="H41" s="733"/>
      <c r="I41" s="733"/>
      <c r="J41" s="118"/>
      <c r="K41" s="151"/>
      <c r="L41" s="733"/>
      <c r="M41" s="733"/>
      <c r="N41" s="118"/>
      <c r="O41" s="151"/>
      <c r="P41" s="733"/>
      <c r="Q41" s="733"/>
      <c r="R41" s="118" t="s">
        <v>355</v>
      </c>
      <c r="S41" s="151"/>
    </row>
    <row r="42" spans="2:19" ht="30" hidden="1" customHeight="1" outlineLevel="1" x14ac:dyDescent="0.35">
      <c r="B42" s="630"/>
      <c r="C42" s="630"/>
      <c r="D42" s="144" t="s">
        <v>351</v>
      </c>
      <c r="E42" s="144" t="s">
        <v>352</v>
      </c>
      <c r="F42" s="118" t="s">
        <v>353</v>
      </c>
      <c r="G42" s="152"/>
      <c r="H42" s="144" t="s">
        <v>351</v>
      </c>
      <c r="I42" s="144" t="s">
        <v>352</v>
      </c>
      <c r="J42" s="118" t="s">
        <v>353</v>
      </c>
      <c r="K42" s="153"/>
      <c r="L42" s="144" t="s">
        <v>351</v>
      </c>
      <c r="M42" s="144" t="s">
        <v>352</v>
      </c>
      <c r="N42" s="118" t="s">
        <v>353</v>
      </c>
      <c r="O42" s="153"/>
      <c r="P42" s="144" t="s">
        <v>351</v>
      </c>
      <c r="Q42" s="144" t="s">
        <v>352</v>
      </c>
      <c r="R42" s="118" t="s">
        <v>353</v>
      </c>
      <c r="S42" s="153"/>
    </row>
    <row r="43" spans="2:19" ht="30" hidden="1" customHeight="1" outlineLevel="1" x14ac:dyDescent="0.35">
      <c r="B43" s="630"/>
      <c r="C43" s="630"/>
      <c r="D43" s="730"/>
      <c r="E43" s="730"/>
      <c r="F43" s="118" t="s">
        <v>354</v>
      </c>
      <c r="G43" s="154"/>
      <c r="H43" s="732"/>
      <c r="I43" s="732"/>
      <c r="J43" s="118" t="s">
        <v>354</v>
      </c>
      <c r="K43" s="155"/>
      <c r="L43" s="732"/>
      <c r="M43" s="732"/>
      <c r="N43" s="118" t="s">
        <v>354</v>
      </c>
      <c r="O43" s="155"/>
      <c r="P43" s="732"/>
      <c r="Q43" s="732"/>
      <c r="R43" s="118" t="s">
        <v>354</v>
      </c>
      <c r="S43" s="155"/>
    </row>
    <row r="44" spans="2:19" ht="30" hidden="1" customHeight="1" outlineLevel="1" x14ac:dyDescent="0.35">
      <c r="B44" s="630"/>
      <c r="C44" s="630"/>
      <c r="D44" s="731"/>
      <c r="E44" s="731"/>
      <c r="F44" s="118" t="s">
        <v>355</v>
      </c>
      <c r="G44" s="148"/>
      <c r="H44" s="733"/>
      <c r="I44" s="733"/>
      <c r="J44" s="118" t="s">
        <v>355</v>
      </c>
      <c r="K44" s="151"/>
      <c r="L44" s="733"/>
      <c r="M44" s="733"/>
      <c r="N44" s="118" t="s">
        <v>355</v>
      </c>
      <c r="O44" s="151"/>
      <c r="P44" s="733"/>
      <c r="Q44" s="733"/>
      <c r="R44" s="118" t="s">
        <v>355</v>
      </c>
      <c r="S44" s="151"/>
    </row>
    <row r="45" spans="2:19" ht="30" hidden="1" customHeight="1" outlineLevel="1" x14ac:dyDescent="0.35">
      <c r="B45" s="630"/>
      <c r="C45" s="630"/>
      <c r="D45" s="144" t="s">
        <v>351</v>
      </c>
      <c r="E45" s="144" t="s">
        <v>352</v>
      </c>
      <c r="F45" s="118" t="s">
        <v>353</v>
      </c>
      <c r="G45" s="152"/>
      <c r="H45" s="144" t="s">
        <v>351</v>
      </c>
      <c r="I45" s="144" t="s">
        <v>352</v>
      </c>
      <c r="J45" s="118" t="s">
        <v>353</v>
      </c>
      <c r="K45" s="153"/>
      <c r="L45" s="144" t="s">
        <v>351</v>
      </c>
      <c r="M45" s="144" t="s">
        <v>352</v>
      </c>
      <c r="N45" s="118" t="s">
        <v>353</v>
      </c>
      <c r="O45" s="153"/>
      <c r="P45" s="144" t="s">
        <v>351</v>
      </c>
      <c r="Q45" s="144" t="s">
        <v>352</v>
      </c>
      <c r="R45" s="118" t="s">
        <v>353</v>
      </c>
      <c r="S45" s="153"/>
    </row>
    <row r="46" spans="2:19" ht="30" hidden="1" customHeight="1" outlineLevel="1" x14ac:dyDescent="0.35">
      <c r="B46" s="630"/>
      <c r="C46" s="630"/>
      <c r="D46" s="730"/>
      <c r="E46" s="730"/>
      <c r="F46" s="118" t="s">
        <v>354</v>
      </c>
      <c r="G46" s="154"/>
      <c r="H46" s="732"/>
      <c r="I46" s="732"/>
      <c r="J46" s="118" t="s">
        <v>354</v>
      </c>
      <c r="K46" s="155"/>
      <c r="L46" s="732"/>
      <c r="M46" s="732"/>
      <c r="N46" s="118" t="s">
        <v>354</v>
      </c>
      <c r="O46" s="155"/>
      <c r="P46" s="732"/>
      <c r="Q46" s="732"/>
      <c r="R46" s="118" t="s">
        <v>354</v>
      </c>
      <c r="S46" s="155"/>
    </row>
    <row r="47" spans="2:19" ht="30" hidden="1" customHeight="1" outlineLevel="1" x14ac:dyDescent="0.35">
      <c r="B47" s="630"/>
      <c r="C47" s="630"/>
      <c r="D47" s="731"/>
      <c r="E47" s="731"/>
      <c r="F47" s="118" t="s">
        <v>355</v>
      </c>
      <c r="G47" s="148"/>
      <c r="H47" s="733"/>
      <c r="I47" s="733"/>
      <c r="J47" s="118" t="s">
        <v>355</v>
      </c>
      <c r="K47" s="151"/>
      <c r="L47" s="733"/>
      <c r="M47" s="733"/>
      <c r="N47" s="118" t="s">
        <v>355</v>
      </c>
      <c r="O47" s="151"/>
      <c r="P47" s="733"/>
      <c r="Q47" s="733"/>
      <c r="R47" s="118" t="s">
        <v>355</v>
      </c>
      <c r="S47" s="151"/>
    </row>
    <row r="48" spans="2:19" ht="30" hidden="1" customHeight="1" outlineLevel="1" x14ac:dyDescent="0.35">
      <c r="B48" s="630"/>
      <c r="C48" s="630"/>
      <c r="D48" s="144" t="s">
        <v>351</v>
      </c>
      <c r="E48" s="144" t="s">
        <v>352</v>
      </c>
      <c r="F48" s="118" t="s">
        <v>353</v>
      </c>
      <c r="G48" s="152"/>
      <c r="H48" s="144" t="s">
        <v>351</v>
      </c>
      <c r="I48" s="144" t="s">
        <v>352</v>
      </c>
      <c r="J48" s="118" t="s">
        <v>353</v>
      </c>
      <c r="K48" s="153"/>
      <c r="L48" s="144" t="s">
        <v>351</v>
      </c>
      <c r="M48" s="144" t="s">
        <v>352</v>
      </c>
      <c r="N48" s="118" t="s">
        <v>353</v>
      </c>
      <c r="O48" s="153"/>
      <c r="P48" s="144" t="s">
        <v>351</v>
      </c>
      <c r="Q48" s="144" t="s">
        <v>352</v>
      </c>
      <c r="R48" s="118" t="s">
        <v>353</v>
      </c>
      <c r="S48" s="153"/>
    </row>
    <row r="49" spans="2:19" ht="30" hidden="1" customHeight="1" outlineLevel="1" x14ac:dyDescent="0.35">
      <c r="B49" s="630"/>
      <c r="C49" s="630"/>
      <c r="D49" s="730"/>
      <c r="E49" s="730"/>
      <c r="F49" s="118" t="s">
        <v>354</v>
      </c>
      <c r="G49" s="154"/>
      <c r="H49" s="732"/>
      <c r="I49" s="732"/>
      <c r="J49" s="118" t="s">
        <v>354</v>
      </c>
      <c r="K49" s="155"/>
      <c r="L49" s="732"/>
      <c r="M49" s="732"/>
      <c r="N49" s="118" t="s">
        <v>354</v>
      </c>
      <c r="O49" s="155"/>
      <c r="P49" s="732"/>
      <c r="Q49" s="732"/>
      <c r="R49" s="118" t="s">
        <v>354</v>
      </c>
      <c r="S49" s="155"/>
    </row>
    <row r="50" spans="2:19" ht="30" hidden="1" customHeight="1" outlineLevel="1" x14ac:dyDescent="0.35">
      <c r="B50" s="631"/>
      <c r="C50" s="631"/>
      <c r="D50" s="731"/>
      <c r="E50" s="731"/>
      <c r="F50" s="118" t="s">
        <v>355</v>
      </c>
      <c r="G50" s="148"/>
      <c r="H50" s="733"/>
      <c r="I50" s="733"/>
      <c r="J50" s="118" t="s">
        <v>355</v>
      </c>
      <c r="K50" s="151"/>
      <c r="L50" s="733"/>
      <c r="M50" s="733"/>
      <c r="N50" s="118" t="s">
        <v>355</v>
      </c>
      <c r="O50" s="151"/>
      <c r="P50" s="733"/>
      <c r="Q50" s="733"/>
      <c r="R50" s="118" t="s">
        <v>355</v>
      </c>
      <c r="S50" s="151"/>
    </row>
    <row r="51" spans="2:19" ht="30" customHeight="1" collapsed="1" thickBot="1" x14ac:dyDescent="0.4">
      <c r="C51" s="156"/>
      <c r="D51" s="157"/>
    </row>
    <row r="52" spans="2:19" ht="30" customHeight="1" thickBot="1" x14ac:dyDescent="0.4">
      <c r="D52" s="669" t="s">
        <v>326</v>
      </c>
      <c r="E52" s="666"/>
      <c r="F52" s="666"/>
      <c r="G52" s="670"/>
      <c r="H52" s="669" t="s">
        <v>327</v>
      </c>
      <c r="I52" s="666"/>
      <c r="J52" s="666"/>
      <c r="K52" s="670"/>
      <c r="L52" s="669" t="s">
        <v>328</v>
      </c>
      <c r="M52" s="666"/>
      <c r="N52" s="666"/>
      <c r="O52" s="670"/>
      <c r="P52" s="669" t="s">
        <v>329</v>
      </c>
      <c r="Q52" s="666"/>
      <c r="R52" s="666"/>
      <c r="S52" s="670"/>
    </row>
    <row r="53" spans="2:19" ht="30" customHeight="1" x14ac:dyDescent="0.35">
      <c r="B53" s="632" t="s">
        <v>356</v>
      </c>
      <c r="C53" s="632" t="s">
        <v>357</v>
      </c>
      <c r="D53" s="638" t="s">
        <v>358</v>
      </c>
      <c r="E53" s="664"/>
      <c r="F53" s="158" t="s">
        <v>325</v>
      </c>
      <c r="G53" s="159" t="s">
        <v>359</v>
      </c>
      <c r="H53" s="638" t="s">
        <v>358</v>
      </c>
      <c r="I53" s="664"/>
      <c r="J53" s="158" t="s">
        <v>325</v>
      </c>
      <c r="K53" s="159" t="s">
        <v>359</v>
      </c>
      <c r="L53" s="638" t="s">
        <v>358</v>
      </c>
      <c r="M53" s="664"/>
      <c r="N53" s="158" t="s">
        <v>325</v>
      </c>
      <c r="O53" s="159" t="s">
        <v>359</v>
      </c>
      <c r="P53" s="638" t="s">
        <v>358</v>
      </c>
      <c r="Q53" s="664"/>
      <c r="R53" s="158" t="s">
        <v>325</v>
      </c>
      <c r="S53" s="159" t="s">
        <v>359</v>
      </c>
    </row>
    <row r="54" spans="2:19" ht="45" customHeight="1" x14ac:dyDescent="0.35">
      <c r="B54" s="637"/>
      <c r="C54" s="637"/>
      <c r="D54" s="138" t="s">
        <v>335</v>
      </c>
      <c r="E54" s="139">
        <v>0</v>
      </c>
      <c r="F54" s="720" t="s">
        <v>508</v>
      </c>
      <c r="G54" s="722" t="s">
        <v>533</v>
      </c>
      <c r="H54" s="138" t="s">
        <v>335</v>
      </c>
      <c r="I54" s="140">
        <v>300</v>
      </c>
      <c r="J54" s="724" t="s">
        <v>453</v>
      </c>
      <c r="K54" s="726" t="s">
        <v>511</v>
      </c>
      <c r="L54" s="138" t="s">
        <v>335</v>
      </c>
      <c r="M54" s="140">
        <v>180</v>
      </c>
      <c r="N54" s="724" t="s">
        <v>508</v>
      </c>
      <c r="O54" s="726" t="s">
        <v>511</v>
      </c>
      <c r="P54" s="138" t="s">
        <v>335</v>
      </c>
      <c r="Q54" s="140"/>
      <c r="R54" s="724"/>
      <c r="S54" s="726"/>
    </row>
    <row r="55" spans="2:19" ht="45" customHeight="1" x14ac:dyDescent="0.35">
      <c r="B55" s="633"/>
      <c r="C55" s="633"/>
      <c r="D55" s="141" t="s">
        <v>343</v>
      </c>
      <c r="E55" s="142">
        <v>0</v>
      </c>
      <c r="F55" s="721"/>
      <c r="G55" s="723"/>
      <c r="H55" s="141" t="s">
        <v>343</v>
      </c>
      <c r="I55" s="143">
        <v>0.4</v>
      </c>
      <c r="J55" s="725"/>
      <c r="K55" s="727"/>
      <c r="L55" s="141" t="s">
        <v>343</v>
      </c>
      <c r="M55" s="143">
        <v>0.35</v>
      </c>
      <c r="N55" s="725"/>
      <c r="O55" s="727"/>
      <c r="P55" s="141" t="s">
        <v>343</v>
      </c>
      <c r="Q55" s="143"/>
      <c r="R55" s="725"/>
      <c r="S55" s="727"/>
    </row>
    <row r="56" spans="2:19" ht="30" customHeight="1" x14ac:dyDescent="0.35">
      <c r="B56" s="629" t="s">
        <v>360</v>
      </c>
      <c r="C56" s="629" t="s">
        <v>361</v>
      </c>
      <c r="D56" s="144" t="s">
        <v>362</v>
      </c>
      <c r="E56" s="474" t="s">
        <v>363</v>
      </c>
      <c r="F56" s="644" t="s">
        <v>364</v>
      </c>
      <c r="G56" s="704"/>
      <c r="H56" s="144" t="s">
        <v>362</v>
      </c>
      <c r="I56" s="474" t="s">
        <v>363</v>
      </c>
      <c r="J56" s="644" t="s">
        <v>364</v>
      </c>
      <c r="K56" s="704"/>
      <c r="L56" s="144" t="s">
        <v>362</v>
      </c>
      <c r="M56" s="474" t="s">
        <v>363</v>
      </c>
      <c r="N56" s="644" t="s">
        <v>364</v>
      </c>
      <c r="O56" s="704"/>
      <c r="P56" s="144" t="s">
        <v>362</v>
      </c>
      <c r="Q56" s="474" t="s">
        <v>363</v>
      </c>
      <c r="R56" s="644" t="s">
        <v>364</v>
      </c>
      <c r="S56" s="704"/>
    </row>
    <row r="57" spans="2:19" ht="30" customHeight="1" x14ac:dyDescent="0.35">
      <c r="B57" s="630"/>
      <c r="C57" s="631"/>
      <c r="D57" s="160">
        <v>0</v>
      </c>
      <c r="E57" s="161">
        <v>0</v>
      </c>
      <c r="F57" s="728" t="s">
        <v>481</v>
      </c>
      <c r="G57" s="729"/>
      <c r="H57" s="162">
        <v>440</v>
      </c>
      <c r="I57" s="163">
        <v>0.35</v>
      </c>
      <c r="J57" s="718" t="s">
        <v>481</v>
      </c>
      <c r="K57" s="719"/>
      <c r="L57" s="162">
        <v>440</v>
      </c>
      <c r="M57" s="163">
        <v>0.3</v>
      </c>
      <c r="N57" s="718" t="s">
        <v>481</v>
      </c>
      <c r="O57" s="719"/>
      <c r="P57" s="162"/>
      <c r="Q57" s="163"/>
      <c r="R57" s="718"/>
      <c r="S57" s="719"/>
    </row>
    <row r="58" spans="2:19" ht="30" customHeight="1" x14ac:dyDescent="0.35">
      <c r="B58" s="630"/>
      <c r="C58" s="629" t="s">
        <v>365</v>
      </c>
      <c r="D58" s="164" t="s">
        <v>364</v>
      </c>
      <c r="E58" s="473" t="s">
        <v>347</v>
      </c>
      <c r="F58" s="144" t="s">
        <v>325</v>
      </c>
      <c r="G58" s="478" t="s">
        <v>359</v>
      </c>
      <c r="H58" s="164" t="s">
        <v>364</v>
      </c>
      <c r="I58" s="473" t="s">
        <v>347</v>
      </c>
      <c r="J58" s="144" t="s">
        <v>325</v>
      </c>
      <c r="K58" s="478" t="s">
        <v>359</v>
      </c>
      <c r="L58" s="164" t="s">
        <v>364</v>
      </c>
      <c r="M58" s="473" t="s">
        <v>347</v>
      </c>
      <c r="N58" s="144" t="s">
        <v>325</v>
      </c>
      <c r="O58" s="478" t="s">
        <v>359</v>
      </c>
      <c r="P58" s="164" t="s">
        <v>364</v>
      </c>
      <c r="Q58" s="473" t="s">
        <v>347</v>
      </c>
      <c r="R58" s="144" t="s">
        <v>325</v>
      </c>
      <c r="S58" s="478" t="s">
        <v>359</v>
      </c>
    </row>
    <row r="59" spans="2:19" ht="30" customHeight="1" x14ac:dyDescent="0.35">
      <c r="B59" s="631"/>
      <c r="C59" s="716"/>
      <c r="D59" s="165" t="s">
        <v>486</v>
      </c>
      <c r="E59" s="166" t="s">
        <v>503</v>
      </c>
      <c r="F59" s="147" t="s">
        <v>453</v>
      </c>
      <c r="G59" s="167" t="s">
        <v>533</v>
      </c>
      <c r="H59" s="168" t="s">
        <v>486</v>
      </c>
      <c r="I59" s="169" t="s">
        <v>503</v>
      </c>
      <c r="J59" s="149" t="s">
        <v>492</v>
      </c>
      <c r="K59" s="170" t="s">
        <v>519</v>
      </c>
      <c r="L59" s="168" t="s">
        <v>486</v>
      </c>
      <c r="M59" s="169" t="s">
        <v>503</v>
      </c>
      <c r="N59" s="149" t="s">
        <v>492</v>
      </c>
      <c r="O59" s="170" t="s">
        <v>511</v>
      </c>
      <c r="P59" s="168"/>
      <c r="Q59" s="169"/>
      <c r="R59" s="149"/>
      <c r="S59" s="170"/>
    </row>
    <row r="60" spans="2:19" ht="30" customHeight="1" thickBot="1" x14ac:dyDescent="0.4">
      <c r="B60" s="134"/>
      <c r="C60" s="171"/>
      <c r="D60" s="157"/>
    </row>
    <row r="61" spans="2:19" ht="30" customHeight="1" thickBot="1" x14ac:dyDescent="0.4">
      <c r="B61" s="134"/>
      <c r="C61" s="134"/>
      <c r="D61" s="669" t="s">
        <v>326</v>
      </c>
      <c r="E61" s="666"/>
      <c r="F61" s="666"/>
      <c r="G61" s="666"/>
      <c r="H61" s="669" t="s">
        <v>327</v>
      </c>
      <c r="I61" s="666"/>
      <c r="J61" s="666"/>
      <c r="K61" s="670"/>
      <c r="L61" s="666" t="s">
        <v>328</v>
      </c>
      <c r="M61" s="666"/>
      <c r="N61" s="666"/>
      <c r="O61" s="666"/>
      <c r="P61" s="669" t="s">
        <v>329</v>
      </c>
      <c r="Q61" s="666"/>
      <c r="R61" s="666"/>
      <c r="S61" s="670"/>
    </row>
    <row r="62" spans="2:19" ht="30" customHeight="1" x14ac:dyDescent="0.35">
      <c r="B62" s="632" t="s">
        <v>366</v>
      </c>
      <c r="C62" s="632" t="s">
        <v>367</v>
      </c>
      <c r="D62" s="710" t="s">
        <v>368</v>
      </c>
      <c r="E62" s="711"/>
      <c r="F62" s="638" t="s">
        <v>325</v>
      </c>
      <c r="G62" s="639"/>
      <c r="H62" s="717" t="s">
        <v>368</v>
      </c>
      <c r="I62" s="711"/>
      <c r="J62" s="638" t="s">
        <v>325</v>
      </c>
      <c r="K62" s="640"/>
      <c r="L62" s="717" t="s">
        <v>368</v>
      </c>
      <c r="M62" s="711"/>
      <c r="N62" s="638" t="s">
        <v>325</v>
      </c>
      <c r="O62" s="640"/>
      <c r="P62" s="717" t="s">
        <v>368</v>
      </c>
      <c r="Q62" s="711"/>
      <c r="R62" s="638" t="s">
        <v>325</v>
      </c>
      <c r="S62" s="640"/>
    </row>
    <row r="63" spans="2:19" ht="36.75" customHeight="1" x14ac:dyDescent="0.35">
      <c r="B63" s="633"/>
      <c r="C63" s="633"/>
      <c r="D63" s="705"/>
      <c r="E63" s="706"/>
      <c r="F63" s="688"/>
      <c r="G63" s="707"/>
      <c r="H63" s="708"/>
      <c r="I63" s="709"/>
      <c r="J63" s="700"/>
      <c r="K63" s="701"/>
      <c r="L63" s="708"/>
      <c r="M63" s="709"/>
      <c r="N63" s="700"/>
      <c r="O63" s="701"/>
      <c r="P63" s="708"/>
      <c r="Q63" s="709"/>
      <c r="R63" s="700"/>
      <c r="S63" s="701"/>
    </row>
    <row r="64" spans="2:19" ht="45" customHeight="1" x14ac:dyDescent="0.35">
      <c r="B64" s="629" t="s">
        <v>369</v>
      </c>
      <c r="C64" s="629" t="s">
        <v>370</v>
      </c>
      <c r="D64" s="144" t="s">
        <v>371</v>
      </c>
      <c r="E64" s="144" t="s">
        <v>372</v>
      </c>
      <c r="F64" s="644" t="s">
        <v>373</v>
      </c>
      <c r="G64" s="704"/>
      <c r="H64" s="172" t="s">
        <v>371</v>
      </c>
      <c r="I64" s="144" t="s">
        <v>372</v>
      </c>
      <c r="J64" s="712" t="s">
        <v>373</v>
      </c>
      <c r="K64" s="704"/>
      <c r="L64" s="172" t="s">
        <v>371</v>
      </c>
      <c r="M64" s="144" t="s">
        <v>372</v>
      </c>
      <c r="N64" s="712" t="s">
        <v>373</v>
      </c>
      <c r="O64" s="704"/>
      <c r="P64" s="172" t="s">
        <v>371</v>
      </c>
      <c r="Q64" s="144" t="s">
        <v>372</v>
      </c>
      <c r="R64" s="712" t="s">
        <v>373</v>
      </c>
      <c r="S64" s="704"/>
    </row>
    <row r="65" spans="2:19" ht="27" customHeight="1" x14ac:dyDescent="0.35">
      <c r="B65" s="631"/>
      <c r="C65" s="631"/>
      <c r="D65" s="160"/>
      <c r="E65" s="161"/>
      <c r="F65" s="713"/>
      <c r="G65" s="713"/>
      <c r="H65" s="162"/>
      <c r="I65" s="163"/>
      <c r="J65" s="714"/>
      <c r="K65" s="715"/>
      <c r="L65" s="162"/>
      <c r="M65" s="163"/>
      <c r="N65" s="714"/>
      <c r="O65" s="715"/>
      <c r="P65" s="162"/>
      <c r="Q65" s="163"/>
      <c r="R65" s="714"/>
      <c r="S65" s="715"/>
    </row>
    <row r="66" spans="2:19" ht="33.75" customHeight="1" thickBot="1" x14ac:dyDescent="0.4">
      <c r="B66" s="134"/>
      <c r="C66" s="134"/>
    </row>
    <row r="67" spans="2:19" ht="37.5" customHeight="1" thickBot="1" x14ac:dyDescent="0.4">
      <c r="B67" s="134"/>
      <c r="C67" s="134"/>
      <c r="D67" s="669" t="s">
        <v>326</v>
      </c>
      <c r="E67" s="666"/>
      <c r="F67" s="666"/>
      <c r="G67" s="670"/>
      <c r="H67" s="666" t="s">
        <v>327</v>
      </c>
      <c r="I67" s="666"/>
      <c r="J67" s="666"/>
      <c r="K67" s="670"/>
      <c r="L67" s="666" t="s">
        <v>327</v>
      </c>
      <c r="M67" s="666"/>
      <c r="N67" s="666"/>
      <c r="O67" s="670"/>
      <c r="P67" s="666" t="s">
        <v>327</v>
      </c>
      <c r="Q67" s="666"/>
      <c r="R67" s="666"/>
      <c r="S67" s="670"/>
    </row>
    <row r="68" spans="2:19" ht="37.5" customHeight="1" x14ac:dyDescent="0.35">
      <c r="B68" s="632" t="s">
        <v>374</v>
      </c>
      <c r="C68" s="632" t="s">
        <v>375</v>
      </c>
      <c r="D68" s="173" t="s">
        <v>376</v>
      </c>
      <c r="E68" s="158" t="s">
        <v>377</v>
      </c>
      <c r="F68" s="638" t="s">
        <v>378</v>
      </c>
      <c r="G68" s="640"/>
      <c r="H68" s="173" t="s">
        <v>376</v>
      </c>
      <c r="I68" s="158" t="s">
        <v>377</v>
      </c>
      <c r="J68" s="638" t="s">
        <v>378</v>
      </c>
      <c r="K68" s="640"/>
      <c r="L68" s="173" t="s">
        <v>376</v>
      </c>
      <c r="M68" s="158" t="s">
        <v>377</v>
      </c>
      <c r="N68" s="638" t="s">
        <v>378</v>
      </c>
      <c r="O68" s="640"/>
      <c r="P68" s="173" t="s">
        <v>376</v>
      </c>
      <c r="Q68" s="158" t="s">
        <v>377</v>
      </c>
      <c r="R68" s="638" t="s">
        <v>378</v>
      </c>
      <c r="S68" s="640"/>
    </row>
    <row r="69" spans="2:19" ht="44.25" customHeight="1" x14ac:dyDescent="0.35">
      <c r="B69" s="637"/>
      <c r="C69" s="633"/>
      <c r="D69" s="174"/>
      <c r="E69" s="175"/>
      <c r="F69" s="702"/>
      <c r="G69" s="703"/>
      <c r="H69" s="176"/>
      <c r="I69" s="177"/>
      <c r="J69" s="690"/>
      <c r="K69" s="691"/>
      <c r="L69" s="176"/>
      <c r="M69" s="177"/>
      <c r="N69" s="690"/>
      <c r="O69" s="691"/>
      <c r="P69" s="176"/>
      <c r="Q69" s="177"/>
      <c r="R69" s="690"/>
      <c r="S69" s="691"/>
    </row>
    <row r="70" spans="2:19" ht="36.75" customHeight="1" x14ac:dyDescent="0.35">
      <c r="B70" s="637"/>
      <c r="C70" s="632" t="s">
        <v>679</v>
      </c>
      <c r="D70" s="144" t="s">
        <v>325</v>
      </c>
      <c r="E70" s="480" t="s">
        <v>379</v>
      </c>
      <c r="F70" s="644" t="s">
        <v>380</v>
      </c>
      <c r="G70" s="704"/>
      <c r="H70" s="144" t="s">
        <v>325</v>
      </c>
      <c r="I70" s="480" t="s">
        <v>379</v>
      </c>
      <c r="J70" s="644" t="s">
        <v>380</v>
      </c>
      <c r="K70" s="704"/>
      <c r="L70" s="144" t="s">
        <v>325</v>
      </c>
      <c r="M70" s="480" t="s">
        <v>379</v>
      </c>
      <c r="N70" s="644" t="s">
        <v>380</v>
      </c>
      <c r="O70" s="704"/>
      <c r="P70" s="144" t="s">
        <v>325</v>
      </c>
      <c r="Q70" s="480" t="s">
        <v>379</v>
      </c>
      <c r="R70" s="644" t="s">
        <v>380</v>
      </c>
      <c r="S70" s="704"/>
    </row>
    <row r="71" spans="2:19" ht="30" customHeight="1" x14ac:dyDescent="0.35">
      <c r="B71" s="637"/>
      <c r="C71" s="637"/>
      <c r="D71" s="147"/>
      <c r="E71" s="175"/>
      <c r="F71" s="688"/>
      <c r="G71" s="689"/>
      <c r="H71" s="149"/>
      <c r="I71" s="177"/>
      <c r="J71" s="700"/>
      <c r="K71" s="701"/>
      <c r="L71" s="149"/>
      <c r="M71" s="177"/>
      <c r="N71" s="700"/>
      <c r="O71" s="701"/>
      <c r="P71" s="149"/>
      <c r="Q71" s="177"/>
      <c r="R71" s="700"/>
      <c r="S71" s="701"/>
    </row>
    <row r="72" spans="2:19" ht="30" hidden="1" customHeight="1" outlineLevel="1" x14ac:dyDescent="0.35">
      <c r="B72" s="637"/>
      <c r="C72" s="637"/>
      <c r="D72" s="147"/>
      <c r="E72" s="175"/>
      <c r="F72" s="688"/>
      <c r="G72" s="689"/>
      <c r="H72" s="149"/>
      <c r="I72" s="177"/>
      <c r="J72" s="700"/>
      <c r="K72" s="701"/>
      <c r="L72" s="149"/>
      <c r="M72" s="177"/>
      <c r="N72" s="700"/>
      <c r="O72" s="701"/>
      <c r="P72" s="149"/>
      <c r="Q72" s="177"/>
      <c r="R72" s="700"/>
      <c r="S72" s="701"/>
    </row>
    <row r="73" spans="2:19" ht="30" hidden="1" customHeight="1" outlineLevel="1" x14ac:dyDescent="0.35">
      <c r="B73" s="637"/>
      <c r="C73" s="637"/>
      <c r="D73" s="147"/>
      <c r="E73" s="175"/>
      <c r="F73" s="688"/>
      <c r="G73" s="689"/>
      <c r="H73" s="149"/>
      <c r="I73" s="177"/>
      <c r="J73" s="700"/>
      <c r="K73" s="701"/>
      <c r="L73" s="149"/>
      <c r="M73" s="177"/>
      <c r="N73" s="700"/>
      <c r="O73" s="701"/>
      <c r="P73" s="149"/>
      <c r="Q73" s="177"/>
      <c r="R73" s="700"/>
      <c r="S73" s="701"/>
    </row>
    <row r="74" spans="2:19" ht="30" hidden="1" customHeight="1" outlineLevel="1" x14ac:dyDescent="0.35">
      <c r="B74" s="637"/>
      <c r="C74" s="637"/>
      <c r="D74" s="147"/>
      <c r="E74" s="175"/>
      <c r="F74" s="688"/>
      <c r="G74" s="689"/>
      <c r="H74" s="149"/>
      <c r="I74" s="177"/>
      <c r="J74" s="700"/>
      <c r="K74" s="701"/>
      <c r="L74" s="149"/>
      <c r="M74" s="177"/>
      <c r="N74" s="700"/>
      <c r="O74" s="701"/>
      <c r="P74" s="149"/>
      <c r="Q74" s="177"/>
      <c r="R74" s="700"/>
      <c r="S74" s="701"/>
    </row>
    <row r="75" spans="2:19" ht="30" hidden="1" customHeight="1" outlineLevel="1" x14ac:dyDescent="0.35">
      <c r="B75" s="637"/>
      <c r="C75" s="637"/>
      <c r="D75" s="147"/>
      <c r="E75" s="175"/>
      <c r="F75" s="688"/>
      <c r="G75" s="689"/>
      <c r="H75" s="149"/>
      <c r="I75" s="177"/>
      <c r="J75" s="700"/>
      <c r="K75" s="701"/>
      <c r="L75" s="149"/>
      <c r="M75" s="177"/>
      <c r="N75" s="700"/>
      <c r="O75" s="701"/>
      <c r="P75" s="149"/>
      <c r="Q75" s="177"/>
      <c r="R75" s="700"/>
      <c r="S75" s="701"/>
    </row>
    <row r="76" spans="2:19" ht="30" hidden="1" customHeight="1" outlineLevel="1" x14ac:dyDescent="0.35">
      <c r="B76" s="633"/>
      <c r="C76" s="633"/>
      <c r="D76" s="147"/>
      <c r="E76" s="175"/>
      <c r="F76" s="688"/>
      <c r="G76" s="689"/>
      <c r="H76" s="149"/>
      <c r="I76" s="177"/>
      <c r="J76" s="700"/>
      <c r="K76" s="701"/>
      <c r="L76" s="149"/>
      <c r="M76" s="177"/>
      <c r="N76" s="700"/>
      <c r="O76" s="701"/>
      <c r="P76" s="149"/>
      <c r="Q76" s="177"/>
      <c r="R76" s="700"/>
      <c r="S76" s="701"/>
    </row>
    <row r="77" spans="2:19" ht="35.25" customHeight="1" collapsed="1" x14ac:dyDescent="0.35">
      <c r="B77" s="629" t="s">
        <v>381</v>
      </c>
      <c r="C77" s="694" t="s">
        <v>680</v>
      </c>
      <c r="D77" s="474" t="s">
        <v>382</v>
      </c>
      <c r="E77" s="644" t="s">
        <v>364</v>
      </c>
      <c r="F77" s="645"/>
      <c r="G77" s="145" t="s">
        <v>325</v>
      </c>
      <c r="H77" s="474" t="s">
        <v>382</v>
      </c>
      <c r="I77" s="644" t="s">
        <v>364</v>
      </c>
      <c r="J77" s="645"/>
      <c r="K77" s="145" t="s">
        <v>325</v>
      </c>
      <c r="L77" s="474" t="s">
        <v>382</v>
      </c>
      <c r="M77" s="644" t="s">
        <v>364</v>
      </c>
      <c r="N77" s="645"/>
      <c r="O77" s="145" t="s">
        <v>325</v>
      </c>
      <c r="P77" s="474" t="s">
        <v>382</v>
      </c>
      <c r="Q77" s="644" t="s">
        <v>364</v>
      </c>
      <c r="R77" s="645"/>
      <c r="S77" s="145" t="s">
        <v>325</v>
      </c>
    </row>
    <row r="78" spans="2:19" ht="35.25" customHeight="1" x14ac:dyDescent="0.35">
      <c r="B78" s="630"/>
      <c r="C78" s="694"/>
      <c r="D78" s="475"/>
      <c r="E78" s="695"/>
      <c r="F78" s="696"/>
      <c r="G78" s="178"/>
      <c r="H78" s="476"/>
      <c r="I78" s="697"/>
      <c r="J78" s="698"/>
      <c r="K78" s="179"/>
      <c r="L78" s="476"/>
      <c r="M78" s="697"/>
      <c r="N78" s="698"/>
      <c r="O78" s="179"/>
      <c r="P78" s="476"/>
      <c r="Q78" s="697"/>
      <c r="R78" s="698"/>
      <c r="S78" s="179"/>
    </row>
    <row r="79" spans="2:19" ht="35.25" hidden="1" customHeight="1" outlineLevel="1" x14ac:dyDescent="0.35">
      <c r="B79" s="630"/>
      <c r="C79" s="694"/>
      <c r="D79" s="475"/>
      <c r="E79" s="695"/>
      <c r="F79" s="696"/>
      <c r="G79" s="178"/>
      <c r="H79" s="476"/>
      <c r="I79" s="697"/>
      <c r="J79" s="698"/>
      <c r="K79" s="179"/>
      <c r="L79" s="476"/>
      <c r="M79" s="697"/>
      <c r="N79" s="698"/>
      <c r="O79" s="179"/>
      <c r="P79" s="476"/>
      <c r="Q79" s="697"/>
      <c r="R79" s="698"/>
      <c r="S79" s="179"/>
    </row>
    <row r="80" spans="2:19" ht="35.25" hidden="1" customHeight="1" outlineLevel="1" x14ac:dyDescent="0.35">
      <c r="B80" s="630"/>
      <c r="C80" s="694"/>
      <c r="D80" s="475"/>
      <c r="E80" s="695"/>
      <c r="F80" s="696"/>
      <c r="G80" s="178"/>
      <c r="H80" s="476"/>
      <c r="I80" s="697"/>
      <c r="J80" s="698"/>
      <c r="K80" s="179"/>
      <c r="L80" s="476"/>
      <c r="M80" s="697"/>
      <c r="N80" s="698"/>
      <c r="O80" s="179"/>
      <c r="P80" s="476"/>
      <c r="Q80" s="697"/>
      <c r="R80" s="698"/>
      <c r="S80" s="179"/>
    </row>
    <row r="81" spans="2:19" ht="35.25" hidden="1" customHeight="1" outlineLevel="1" x14ac:dyDescent="0.35">
      <c r="B81" s="630"/>
      <c r="C81" s="694"/>
      <c r="D81" s="475"/>
      <c r="E81" s="695"/>
      <c r="F81" s="696"/>
      <c r="G81" s="178"/>
      <c r="H81" s="476"/>
      <c r="I81" s="697"/>
      <c r="J81" s="698"/>
      <c r="K81" s="179"/>
      <c r="L81" s="476"/>
      <c r="M81" s="697"/>
      <c r="N81" s="698"/>
      <c r="O81" s="179"/>
      <c r="P81" s="476"/>
      <c r="Q81" s="697"/>
      <c r="R81" s="698"/>
      <c r="S81" s="179"/>
    </row>
    <row r="82" spans="2:19" ht="35.25" hidden="1" customHeight="1" outlineLevel="1" x14ac:dyDescent="0.35">
      <c r="B82" s="630"/>
      <c r="C82" s="694"/>
      <c r="D82" s="475"/>
      <c r="E82" s="695"/>
      <c r="F82" s="696"/>
      <c r="G82" s="178"/>
      <c r="H82" s="476"/>
      <c r="I82" s="697"/>
      <c r="J82" s="698"/>
      <c r="K82" s="179"/>
      <c r="L82" s="476"/>
      <c r="M82" s="697"/>
      <c r="N82" s="698"/>
      <c r="O82" s="179"/>
      <c r="P82" s="476"/>
      <c r="Q82" s="697"/>
      <c r="R82" s="698"/>
      <c r="S82" s="179"/>
    </row>
    <row r="83" spans="2:19" ht="33" hidden="1" customHeight="1" outlineLevel="1" x14ac:dyDescent="0.35">
      <c r="B83" s="631"/>
      <c r="C83" s="694"/>
      <c r="D83" s="475"/>
      <c r="E83" s="695"/>
      <c r="F83" s="696"/>
      <c r="G83" s="178"/>
      <c r="H83" s="476"/>
      <c r="I83" s="697"/>
      <c r="J83" s="698"/>
      <c r="K83" s="179"/>
      <c r="L83" s="476"/>
      <c r="M83" s="697"/>
      <c r="N83" s="698"/>
      <c r="O83" s="179"/>
      <c r="P83" s="476"/>
      <c r="Q83" s="697"/>
      <c r="R83" s="698"/>
      <c r="S83" s="179"/>
    </row>
    <row r="84" spans="2:19" ht="31.5" customHeight="1" collapsed="1" thickBot="1" x14ac:dyDescent="0.4">
      <c r="B84" s="134"/>
      <c r="C84" s="180"/>
      <c r="D84" s="157"/>
    </row>
    <row r="85" spans="2:19" ht="30.75" customHeight="1" thickBot="1" x14ac:dyDescent="0.4">
      <c r="B85" s="134"/>
      <c r="C85" s="134"/>
      <c r="D85" s="669" t="s">
        <v>326</v>
      </c>
      <c r="E85" s="666"/>
      <c r="F85" s="666"/>
      <c r="G85" s="670"/>
      <c r="H85" s="646" t="s">
        <v>326</v>
      </c>
      <c r="I85" s="647"/>
      <c r="J85" s="647"/>
      <c r="K85" s="648"/>
      <c r="L85" s="646" t="s">
        <v>326</v>
      </c>
      <c r="M85" s="647"/>
      <c r="N85" s="647"/>
      <c r="O85" s="665"/>
      <c r="P85" s="662" t="s">
        <v>326</v>
      </c>
      <c r="Q85" s="647"/>
      <c r="R85" s="647"/>
      <c r="S85" s="648"/>
    </row>
    <row r="86" spans="2:19" ht="30.75" customHeight="1" x14ac:dyDescent="0.35">
      <c r="B86" s="632" t="s">
        <v>383</v>
      </c>
      <c r="C86" s="632" t="s">
        <v>384</v>
      </c>
      <c r="D86" s="638" t="s">
        <v>385</v>
      </c>
      <c r="E86" s="664"/>
      <c r="F86" s="158" t="s">
        <v>325</v>
      </c>
      <c r="G86" s="181" t="s">
        <v>364</v>
      </c>
      <c r="H86" s="663" t="s">
        <v>385</v>
      </c>
      <c r="I86" s="664"/>
      <c r="J86" s="158" t="s">
        <v>325</v>
      </c>
      <c r="K86" s="181" t="s">
        <v>364</v>
      </c>
      <c r="L86" s="663" t="s">
        <v>385</v>
      </c>
      <c r="M86" s="664"/>
      <c r="N86" s="158" t="s">
        <v>325</v>
      </c>
      <c r="O86" s="181" t="s">
        <v>364</v>
      </c>
      <c r="P86" s="663" t="s">
        <v>385</v>
      </c>
      <c r="Q86" s="664"/>
      <c r="R86" s="158" t="s">
        <v>325</v>
      </c>
      <c r="S86" s="181" t="s">
        <v>364</v>
      </c>
    </row>
    <row r="87" spans="2:19" ht="29.25" customHeight="1" x14ac:dyDescent="0.35">
      <c r="B87" s="633"/>
      <c r="C87" s="633"/>
      <c r="D87" s="688"/>
      <c r="E87" s="699"/>
      <c r="F87" s="174"/>
      <c r="G87" s="182"/>
      <c r="H87" s="477"/>
      <c r="I87" s="479"/>
      <c r="J87" s="176"/>
      <c r="K87" s="183"/>
      <c r="L87" s="477"/>
      <c r="M87" s="479"/>
      <c r="N87" s="176"/>
      <c r="O87" s="183"/>
      <c r="P87" s="477"/>
      <c r="Q87" s="479"/>
      <c r="R87" s="176"/>
      <c r="S87" s="183"/>
    </row>
    <row r="88" spans="2:19" ht="45" customHeight="1" x14ac:dyDescent="0.35">
      <c r="B88" s="683" t="s">
        <v>386</v>
      </c>
      <c r="C88" s="629" t="s">
        <v>387</v>
      </c>
      <c r="D88" s="144" t="s">
        <v>388</v>
      </c>
      <c r="E88" s="144" t="s">
        <v>389</v>
      </c>
      <c r="F88" s="474" t="s">
        <v>390</v>
      </c>
      <c r="G88" s="145" t="s">
        <v>391</v>
      </c>
      <c r="H88" s="144" t="s">
        <v>388</v>
      </c>
      <c r="I88" s="144" t="s">
        <v>389</v>
      </c>
      <c r="J88" s="474" t="s">
        <v>390</v>
      </c>
      <c r="K88" s="145" t="s">
        <v>391</v>
      </c>
      <c r="L88" s="144" t="s">
        <v>388</v>
      </c>
      <c r="M88" s="144" t="s">
        <v>389</v>
      </c>
      <c r="N88" s="474" t="s">
        <v>390</v>
      </c>
      <c r="O88" s="145" t="s">
        <v>391</v>
      </c>
      <c r="P88" s="144" t="s">
        <v>388</v>
      </c>
      <c r="Q88" s="144" t="s">
        <v>389</v>
      </c>
      <c r="R88" s="474" t="s">
        <v>390</v>
      </c>
      <c r="S88" s="145" t="s">
        <v>391</v>
      </c>
    </row>
    <row r="89" spans="2:19" ht="29.25" customHeight="1" x14ac:dyDescent="0.35">
      <c r="B89" s="683"/>
      <c r="C89" s="630"/>
      <c r="D89" s="660"/>
      <c r="E89" s="692"/>
      <c r="F89" s="660"/>
      <c r="G89" s="686"/>
      <c r="H89" s="649"/>
      <c r="I89" s="649"/>
      <c r="J89" s="649"/>
      <c r="K89" s="655"/>
      <c r="L89" s="649"/>
      <c r="M89" s="649"/>
      <c r="N89" s="649"/>
      <c r="O89" s="655"/>
      <c r="P89" s="649"/>
      <c r="Q89" s="649"/>
      <c r="R89" s="649"/>
      <c r="S89" s="655"/>
    </row>
    <row r="90" spans="2:19" ht="29.25" customHeight="1" x14ac:dyDescent="0.35">
      <c r="B90" s="683"/>
      <c r="C90" s="630"/>
      <c r="D90" s="661"/>
      <c r="E90" s="693"/>
      <c r="F90" s="661"/>
      <c r="G90" s="687"/>
      <c r="H90" s="650"/>
      <c r="I90" s="650"/>
      <c r="J90" s="650"/>
      <c r="K90" s="656"/>
      <c r="L90" s="650"/>
      <c r="M90" s="650"/>
      <c r="N90" s="650"/>
      <c r="O90" s="656"/>
      <c r="P90" s="650"/>
      <c r="Q90" s="650"/>
      <c r="R90" s="650"/>
      <c r="S90" s="656"/>
    </row>
    <row r="91" spans="2:19" ht="24" hidden="1" outlineLevel="1" x14ac:dyDescent="0.35">
      <c r="B91" s="683"/>
      <c r="C91" s="630"/>
      <c r="D91" s="144" t="s">
        <v>388</v>
      </c>
      <c r="E91" s="144" t="s">
        <v>389</v>
      </c>
      <c r="F91" s="474" t="s">
        <v>390</v>
      </c>
      <c r="G91" s="145" t="s">
        <v>391</v>
      </c>
      <c r="H91" s="144" t="s">
        <v>388</v>
      </c>
      <c r="I91" s="144" t="s">
        <v>389</v>
      </c>
      <c r="J91" s="474" t="s">
        <v>390</v>
      </c>
      <c r="K91" s="145" t="s">
        <v>391</v>
      </c>
      <c r="L91" s="144" t="s">
        <v>388</v>
      </c>
      <c r="M91" s="144" t="s">
        <v>389</v>
      </c>
      <c r="N91" s="474" t="s">
        <v>390</v>
      </c>
      <c r="O91" s="145" t="s">
        <v>391</v>
      </c>
      <c r="P91" s="144" t="s">
        <v>388</v>
      </c>
      <c r="Q91" s="144" t="s">
        <v>389</v>
      </c>
      <c r="R91" s="474" t="s">
        <v>390</v>
      </c>
      <c r="S91" s="145" t="s">
        <v>391</v>
      </c>
    </row>
    <row r="92" spans="2:19" ht="29.25" hidden="1" customHeight="1" outlineLevel="1" x14ac:dyDescent="0.35">
      <c r="B92" s="683"/>
      <c r="C92" s="630"/>
      <c r="D92" s="660"/>
      <c r="E92" s="692"/>
      <c r="F92" s="660"/>
      <c r="G92" s="686"/>
      <c r="H92" s="649"/>
      <c r="I92" s="649"/>
      <c r="J92" s="649"/>
      <c r="K92" s="655"/>
      <c r="L92" s="649"/>
      <c r="M92" s="649"/>
      <c r="N92" s="649"/>
      <c r="O92" s="655"/>
      <c r="P92" s="649"/>
      <c r="Q92" s="649"/>
      <c r="R92" s="649"/>
      <c r="S92" s="655"/>
    </row>
    <row r="93" spans="2:19" ht="29.25" hidden="1" customHeight="1" outlineLevel="1" x14ac:dyDescent="0.35">
      <c r="B93" s="683"/>
      <c r="C93" s="630"/>
      <c r="D93" s="661"/>
      <c r="E93" s="693"/>
      <c r="F93" s="661"/>
      <c r="G93" s="687"/>
      <c r="H93" s="650"/>
      <c r="I93" s="650"/>
      <c r="J93" s="650"/>
      <c r="K93" s="656"/>
      <c r="L93" s="650"/>
      <c r="M93" s="650"/>
      <c r="N93" s="650"/>
      <c r="O93" s="656"/>
      <c r="P93" s="650"/>
      <c r="Q93" s="650"/>
      <c r="R93" s="650"/>
      <c r="S93" s="656"/>
    </row>
    <row r="94" spans="2:19" ht="24" hidden="1" outlineLevel="1" x14ac:dyDescent="0.35">
      <c r="B94" s="683"/>
      <c r="C94" s="630"/>
      <c r="D94" s="144" t="s">
        <v>388</v>
      </c>
      <c r="E94" s="144" t="s">
        <v>389</v>
      </c>
      <c r="F94" s="474" t="s">
        <v>390</v>
      </c>
      <c r="G94" s="145" t="s">
        <v>391</v>
      </c>
      <c r="H94" s="144" t="s">
        <v>388</v>
      </c>
      <c r="I94" s="144" t="s">
        <v>389</v>
      </c>
      <c r="J94" s="474" t="s">
        <v>390</v>
      </c>
      <c r="K94" s="145" t="s">
        <v>391</v>
      </c>
      <c r="L94" s="144" t="s">
        <v>388</v>
      </c>
      <c r="M94" s="144" t="s">
        <v>389</v>
      </c>
      <c r="N94" s="474" t="s">
        <v>390</v>
      </c>
      <c r="O94" s="145" t="s">
        <v>391</v>
      </c>
      <c r="P94" s="144" t="s">
        <v>388</v>
      </c>
      <c r="Q94" s="144" t="s">
        <v>389</v>
      </c>
      <c r="R94" s="474" t="s">
        <v>390</v>
      </c>
      <c r="S94" s="145" t="s">
        <v>391</v>
      </c>
    </row>
    <row r="95" spans="2:19" ht="29.25" hidden="1" customHeight="1" outlineLevel="1" x14ac:dyDescent="0.35">
      <c r="B95" s="683"/>
      <c r="C95" s="630"/>
      <c r="D95" s="660"/>
      <c r="E95" s="692"/>
      <c r="F95" s="660"/>
      <c r="G95" s="686"/>
      <c r="H95" s="649"/>
      <c r="I95" s="649"/>
      <c r="J95" s="649"/>
      <c r="K95" s="655"/>
      <c r="L95" s="649"/>
      <c r="M95" s="649"/>
      <c r="N95" s="649"/>
      <c r="O95" s="655"/>
      <c r="P95" s="649"/>
      <c r="Q95" s="649"/>
      <c r="R95" s="649"/>
      <c r="S95" s="655"/>
    </row>
    <row r="96" spans="2:19" ht="29.25" hidden="1" customHeight="1" outlineLevel="1" x14ac:dyDescent="0.35">
      <c r="B96" s="683"/>
      <c r="C96" s="630"/>
      <c r="D96" s="661"/>
      <c r="E96" s="693"/>
      <c r="F96" s="661"/>
      <c r="G96" s="687"/>
      <c r="H96" s="650"/>
      <c r="I96" s="650"/>
      <c r="J96" s="650"/>
      <c r="K96" s="656"/>
      <c r="L96" s="650"/>
      <c r="M96" s="650"/>
      <c r="N96" s="650"/>
      <c r="O96" s="656"/>
      <c r="P96" s="650"/>
      <c r="Q96" s="650"/>
      <c r="R96" s="650"/>
      <c r="S96" s="656"/>
    </row>
    <row r="97" spans="2:19" ht="24" hidden="1" outlineLevel="1" x14ac:dyDescent="0.35">
      <c r="B97" s="683"/>
      <c r="C97" s="630"/>
      <c r="D97" s="144" t="s">
        <v>388</v>
      </c>
      <c r="E97" s="144" t="s">
        <v>389</v>
      </c>
      <c r="F97" s="474" t="s">
        <v>390</v>
      </c>
      <c r="G97" s="145" t="s">
        <v>391</v>
      </c>
      <c r="H97" s="144" t="s">
        <v>388</v>
      </c>
      <c r="I97" s="144" t="s">
        <v>389</v>
      </c>
      <c r="J97" s="474" t="s">
        <v>390</v>
      </c>
      <c r="K97" s="145" t="s">
        <v>391</v>
      </c>
      <c r="L97" s="144" t="s">
        <v>388</v>
      </c>
      <c r="M97" s="144" t="s">
        <v>389</v>
      </c>
      <c r="N97" s="474" t="s">
        <v>390</v>
      </c>
      <c r="O97" s="145" t="s">
        <v>391</v>
      </c>
      <c r="P97" s="144" t="s">
        <v>388</v>
      </c>
      <c r="Q97" s="144" t="s">
        <v>389</v>
      </c>
      <c r="R97" s="474" t="s">
        <v>390</v>
      </c>
      <c r="S97" s="145" t="s">
        <v>391</v>
      </c>
    </row>
    <row r="98" spans="2:19" ht="29.25" hidden="1" customHeight="1" outlineLevel="1" x14ac:dyDescent="0.35">
      <c r="B98" s="683"/>
      <c r="C98" s="630"/>
      <c r="D98" s="660"/>
      <c r="E98" s="692"/>
      <c r="F98" s="660"/>
      <c r="G98" s="686"/>
      <c r="H98" s="649"/>
      <c r="I98" s="649"/>
      <c r="J98" s="649"/>
      <c r="K98" s="655"/>
      <c r="L98" s="649"/>
      <c r="M98" s="649"/>
      <c r="N98" s="649"/>
      <c r="O98" s="655"/>
      <c r="P98" s="649"/>
      <c r="Q98" s="649"/>
      <c r="R98" s="649"/>
      <c r="S98" s="655"/>
    </row>
    <row r="99" spans="2:19" ht="29.25" hidden="1" customHeight="1" outlineLevel="1" x14ac:dyDescent="0.35">
      <c r="B99" s="683"/>
      <c r="C99" s="631"/>
      <c r="D99" s="661"/>
      <c r="E99" s="693"/>
      <c r="F99" s="661"/>
      <c r="G99" s="687"/>
      <c r="H99" s="650"/>
      <c r="I99" s="650"/>
      <c r="J99" s="650"/>
      <c r="K99" s="656"/>
      <c r="L99" s="650"/>
      <c r="M99" s="650"/>
      <c r="N99" s="650"/>
      <c r="O99" s="656"/>
      <c r="P99" s="650"/>
      <c r="Q99" s="650"/>
      <c r="R99" s="650"/>
      <c r="S99" s="656"/>
    </row>
    <row r="100" spans="2:19" ht="15" collapsed="1" thickBot="1" x14ac:dyDescent="0.4">
      <c r="B100" s="134"/>
      <c r="C100" s="134"/>
    </row>
    <row r="101" spans="2:19" ht="15" thickBot="1" x14ac:dyDescent="0.4">
      <c r="B101" s="134"/>
      <c r="C101" s="134"/>
      <c r="D101" s="669" t="s">
        <v>326</v>
      </c>
      <c r="E101" s="666"/>
      <c r="F101" s="666"/>
      <c r="G101" s="670"/>
      <c r="H101" s="646" t="s">
        <v>392</v>
      </c>
      <c r="I101" s="647"/>
      <c r="J101" s="647"/>
      <c r="K101" s="648"/>
      <c r="L101" s="646" t="s">
        <v>328</v>
      </c>
      <c r="M101" s="647"/>
      <c r="N101" s="647"/>
      <c r="O101" s="648"/>
      <c r="P101" s="646" t="s">
        <v>329</v>
      </c>
      <c r="Q101" s="647"/>
      <c r="R101" s="647"/>
      <c r="S101" s="648"/>
    </row>
    <row r="102" spans="2:19" ht="33.75" customHeight="1" x14ac:dyDescent="0.35">
      <c r="B102" s="634" t="s">
        <v>393</v>
      </c>
      <c r="C102" s="632" t="s">
        <v>394</v>
      </c>
      <c r="D102" s="472" t="s">
        <v>395</v>
      </c>
      <c r="E102" s="184" t="s">
        <v>396</v>
      </c>
      <c r="F102" s="638" t="s">
        <v>397</v>
      </c>
      <c r="G102" s="640"/>
      <c r="H102" s="472" t="s">
        <v>395</v>
      </c>
      <c r="I102" s="184" t="s">
        <v>396</v>
      </c>
      <c r="J102" s="638" t="s">
        <v>397</v>
      </c>
      <c r="K102" s="640"/>
      <c r="L102" s="472" t="s">
        <v>395</v>
      </c>
      <c r="M102" s="184" t="s">
        <v>396</v>
      </c>
      <c r="N102" s="638" t="s">
        <v>397</v>
      </c>
      <c r="O102" s="640"/>
      <c r="P102" s="472" t="s">
        <v>395</v>
      </c>
      <c r="Q102" s="184" t="s">
        <v>396</v>
      </c>
      <c r="R102" s="638" t="s">
        <v>397</v>
      </c>
      <c r="S102" s="640"/>
    </row>
    <row r="103" spans="2:19" ht="30" customHeight="1" x14ac:dyDescent="0.35">
      <c r="B103" s="635"/>
      <c r="C103" s="633"/>
      <c r="D103" s="185"/>
      <c r="E103" s="186"/>
      <c r="F103" s="688"/>
      <c r="G103" s="689"/>
      <c r="H103" s="187"/>
      <c r="I103" s="188"/>
      <c r="J103" s="653"/>
      <c r="K103" s="654"/>
      <c r="L103" s="187"/>
      <c r="M103" s="188"/>
      <c r="N103" s="653"/>
      <c r="O103" s="654"/>
      <c r="P103" s="187"/>
      <c r="Q103" s="188"/>
      <c r="R103" s="653"/>
      <c r="S103" s="654"/>
    </row>
    <row r="104" spans="2:19" ht="32.25" customHeight="1" x14ac:dyDescent="0.35">
      <c r="B104" s="635"/>
      <c r="C104" s="634" t="s">
        <v>398</v>
      </c>
      <c r="D104" s="189" t="s">
        <v>395</v>
      </c>
      <c r="E104" s="144" t="s">
        <v>396</v>
      </c>
      <c r="F104" s="144" t="s">
        <v>399</v>
      </c>
      <c r="G104" s="478" t="s">
        <v>400</v>
      </c>
      <c r="H104" s="189" t="s">
        <v>395</v>
      </c>
      <c r="I104" s="144" t="s">
        <v>396</v>
      </c>
      <c r="J104" s="144" t="s">
        <v>399</v>
      </c>
      <c r="K104" s="478" t="s">
        <v>400</v>
      </c>
      <c r="L104" s="189" t="s">
        <v>395</v>
      </c>
      <c r="M104" s="144" t="s">
        <v>396</v>
      </c>
      <c r="N104" s="144" t="s">
        <v>399</v>
      </c>
      <c r="O104" s="478" t="s">
        <v>400</v>
      </c>
      <c r="P104" s="189" t="s">
        <v>395</v>
      </c>
      <c r="Q104" s="144" t="s">
        <v>396</v>
      </c>
      <c r="R104" s="144" t="s">
        <v>399</v>
      </c>
      <c r="S104" s="478" t="s">
        <v>400</v>
      </c>
    </row>
    <row r="105" spans="2:19" ht="27.75" customHeight="1" x14ac:dyDescent="0.35">
      <c r="B105" s="635"/>
      <c r="C105" s="635"/>
      <c r="D105" s="185">
        <v>136000</v>
      </c>
      <c r="E105" s="161">
        <v>0</v>
      </c>
      <c r="F105" s="175" t="s">
        <v>570</v>
      </c>
      <c r="G105" s="182" t="s">
        <v>453</v>
      </c>
      <c r="H105" s="187">
        <v>102000</v>
      </c>
      <c r="I105" s="163">
        <v>0.1</v>
      </c>
      <c r="J105" s="177" t="s">
        <v>589</v>
      </c>
      <c r="K105" s="183" t="s">
        <v>453</v>
      </c>
      <c r="L105" s="187">
        <v>102000</v>
      </c>
      <c r="M105" s="163">
        <v>0.04</v>
      </c>
      <c r="N105" s="177" t="s">
        <v>589</v>
      </c>
      <c r="O105" s="183" t="s">
        <v>453</v>
      </c>
      <c r="P105" s="187"/>
      <c r="Q105" s="163"/>
      <c r="R105" s="177"/>
      <c r="S105" s="183"/>
    </row>
    <row r="106" spans="2:19" ht="27.75" hidden="1" customHeight="1" outlineLevel="1" x14ac:dyDescent="0.35">
      <c r="B106" s="635"/>
      <c r="C106" s="635"/>
      <c r="D106" s="189" t="s">
        <v>395</v>
      </c>
      <c r="E106" s="144" t="s">
        <v>396</v>
      </c>
      <c r="F106" s="144" t="s">
        <v>399</v>
      </c>
      <c r="G106" s="478" t="s">
        <v>400</v>
      </c>
      <c r="H106" s="189" t="s">
        <v>395</v>
      </c>
      <c r="I106" s="144" t="s">
        <v>396</v>
      </c>
      <c r="J106" s="144" t="s">
        <v>399</v>
      </c>
      <c r="K106" s="478" t="s">
        <v>400</v>
      </c>
      <c r="L106" s="189" t="s">
        <v>395</v>
      </c>
      <c r="M106" s="144" t="s">
        <v>396</v>
      </c>
      <c r="N106" s="144" t="s">
        <v>399</v>
      </c>
      <c r="O106" s="478" t="s">
        <v>400</v>
      </c>
      <c r="P106" s="189" t="s">
        <v>395</v>
      </c>
      <c r="Q106" s="144" t="s">
        <v>396</v>
      </c>
      <c r="R106" s="144" t="s">
        <v>399</v>
      </c>
      <c r="S106" s="478" t="s">
        <v>400</v>
      </c>
    </row>
    <row r="107" spans="2:19" ht="27.75" hidden="1" customHeight="1" outlineLevel="1" x14ac:dyDescent="0.35">
      <c r="B107" s="635"/>
      <c r="C107" s="635"/>
      <c r="D107" s="185"/>
      <c r="E107" s="161"/>
      <c r="F107" s="175"/>
      <c r="G107" s="182"/>
      <c r="H107" s="187"/>
      <c r="I107" s="163"/>
      <c r="J107" s="177"/>
      <c r="K107" s="183"/>
      <c r="L107" s="187"/>
      <c r="M107" s="163"/>
      <c r="N107" s="177"/>
      <c r="O107" s="183"/>
      <c r="P107" s="187"/>
      <c r="Q107" s="163"/>
      <c r="R107" s="177"/>
      <c r="S107" s="183"/>
    </row>
    <row r="108" spans="2:19" ht="27.75" hidden="1" customHeight="1" outlineLevel="1" x14ac:dyDescent="0.35">
      <c r="B108" s="635"/>
      <c r="C108" s="635"/>
      <c r="D108" s="189" t="s">
        <v>395</v>
      </c>
      <c r="E108" s="144" t="s">
        <v>396</v>
      </c>
      <c r="F108" s="144" t="s">
        <v>399</v>
      </c>
      <c r="G108" s="478" t="s">
        <v>400</v>
      </c>
      <c r="H108" s="189" t="s">
        <v>395</v>
      </c>
      <c r="I108" s="144" t="s">
        <v>396</v>
      </c>
      <c r="J108" s="144" t="s">
        <v>399</v>
      </c>
      <c r="K108" s="478" t="s">
        <v>400</v>
      </c>
      <c r="L108" s="189" t="s">
        <v>395</v>
      </c>
      <c r="M108" s="144" t="s">
        <v>396</v>
      </c>
      <c r="N108" s="144" t="s">
        <v>399</v>
      </c>
      <c r="O108" s="478" t="s">
        <v>400</v>
      </c>
      <c r="P108" s="189" t="s">
        <v>395</v>
      </c>
      <c r="Q108" s="144" t="s">
        <v>396</v>
      </c>
      <c r="R108" s="144" t="s">
        <v>399</v>
      </c>
      <c r="S108" s="478" t="s">
        <v>400</v>
      </c>
    </row>
    <row r="109" spans="2:19" ht="27.75" hidden="1" customHeight="1" outlineLevel="1" x14ac:dyDescent="0.35">
      <c r="B109" s="635"/>
      <c r="C109" s="635"/>
      <c r="D109" s="185"/>
      <c r="E109" s="161"/>
      <c r="F109" s="175"/>
      <c r="G109" s="182"/>
      <c r="H109" s="187"/>
      <c r="I109" s="163"/>
      <c r="J109" s="177"/>
      <c r="K109" s="183"/>
      <c r="L109" s="187"/>
      <c r="M109" s="163"/>
      <c r="N109" s="177"/>
      <c r="O109" s="183"/>
      <c r="P109" s="187"/>
      <c r="Q109" s="163"/>
      <c r="R109" s="177"/>
      <c r="S109" s="183"/>
    </row>
    <row r="110" spans="2:19" ht="27.75" hidden="1" customHeight="1" outlineLevel="1" x14ac:dyDescent="0.35">
      <c r="B110" s="635"/>
      <c r="C110" s="635"/>
      <c r="D110" s="189" t="s">
        <v>395</v>
      </c>
      <c r="E110" s="144" t="s">
        <v>396</v>
      </c>
      <c r="F110" s="144" t="s">
        <v>399</v>
      </c>
      <c r="G110" s="478" t="s">
        <v>400</v>
      </c>
      <c r="H110" s="189" t="s">
        <v>395</v>
      </c>
      <c r="I110" s="144" t="s">
        <v>396</v>
      </c>
      <c r="J110" s="144" t="s">
        <v>399</v>
      </c>
      <c r="K110" s="478" t="s">
        <v>400</v>
      </c>
      <c r="L110" s="189" t="s">
        <v>395</v>
      </c>
      <c r="M110" s="144" t="s">
        <v>396</v>
      </c>
      <c r="N110" s="144" t="s">
        <v>399</v>
      </c>
      <c r="O110" s="478" t="s">
        <v>400</v>
      </c>
      <c r="P110" s="189" t="s">
        <v>395</v>
      </c>
      <c r="Q110" s="144" t="s">
        <v>396</v>
      </c>
      <c r="R110" s="144" t="s">
        <v>399</v>
      </c>
      <c r="S110" s="478" t="s">
        <v>400</v>
      </c>
    </row>
    <row r="111" spans="2:19" ht="27.75" hidden="1" customHeight="1" outlineLevel="1" x14ac:dyDescent="0.35">
      <c r="B111" s="636"/>
      <c r="C111" s="636"/>
      <c r="D111" s="185"/>
      <c r="E111" s="161"/>
      <c r="F111" s="175"/>
      <c r="G111" s="182"/>
      <c r="H111" s="187"/>
      <c r="I111" s="163"/>
      <c r="J111" s="177"/>
      <c r="K111" s="183"/>
      <c r="L111" s="187"/>
      <c r="M111" s="163"/>
      <c r="N111" s="177"/>
      <c r="O111" s="183"/>
      <c r="P111" s="187"/>
      <c r="Q111" s="163"/>
      <c r="R111" s="177"/>
      <c r="S111" s="183"/>
    </row>
    <row r="112" spans="2:19" ht="26.25" customHeight="1" collapsed="1" x14ac:dyDescent="0.35">
      <c r="B112" s="680" t="s">
        <v>401</v>
      </c>
      <c r="C112" s="684" t="s">
        <v>402</v>
      </c>
      <c r="D112" s="190" t="s">
        <v>403</v>
      </c>
      <c r="E112" s="190" t="s">
        <v>404</v>
      </c>
      <c r="F112" s="190" t="s">
        <v>325</v>
      </c>
      <c r="G112" s="191" t="s">
        <v>405</v>
      </c>
      <c r="H112" s="192" t="s">
        <v>403</v>
      </c>
      <c r="I112" s="190" t="s">
        <v>404</v>
      </c>
      <c r="J112" s="190" t="s">
        <v>325</v>
      </c>
      <c r="K112" s="191" t="s">
        <v>405</v>
      </c>
      <c r="L112" s="190" t="s">
        <v>403</v>
      </c>
      <c r="M112" s="190" t="s">
        <v>404</v>
      </c>
      <c r="N112" s="190" t="s">
        <v>325</v>
      </c>
      <c r="O112" s="191" t="s">
        <v>405</v>
      </c>
      <c r="P112" s="190" t="s">
        <v>403</v>
      </c>
      <c r="Q112" s="190" t="s">
        <v>404</v>
      </c>
      <c r="R112" s="190" t="s">
        <v>325</v>
      </c>
      <c r="S112" s="191" t="s">
        <v>405</v>
      </c>
    </row>
    <row r="113" spans="2:19" ht="32.25" customHeight="1" x14ac:dyDescent="0.35">
      <c r="B113" s="681"/>
      <c r="C113" s="685"/>
      <c r="D113" s="160">
        <v>0</v>
      </c>
      <c r="E113" s="160" t="s">
        <v>448</v>
      </c>
      <c r="F113" s="160" t="s">
        <v>492</v>
      </c>
      <c r="G113" s="160" t="s">
        <v>565</v>
      </c>
      <c r="H113" s="476">
        <v>18200</v>
      </c>
      <c r="I113" s="162" t="s">
        <v>458</v>
      </c>
      <c r="J113" s="162" t="s">
        <v>492</v>
      </c>
      <c r="K113" s="179" t="s">
        <v>591</v>
      </c>
      <c r="L113" s="162">
        <v>7500</v>
      </c>
      <c r="M113" s="162" t="s">
        <v>458</v>
      </c>
      <c r="N113" s="162" t="s">
        <v>492</v>
      </c>
      <c r="O113" s="179" t="s">
        <v>591</v>
      </c>
      <c r="P113" s="162"/>
      <c r="Q113" s="162"/>
      <c r="R113" s="162"/>
      <c r="S113" s="179"/>
    </row>
    <row r="114" spans="2:19" ht="32.25" customHeight="1" x14ac:dyDescent="0.35">
      <c r="B114" s="681"/>
      <c r="C114" s="211"/>
      <c r="D114" s="160">
        <v>0</v>
      </c>
      <c r="E114" s="160" t="s">
        <v>458</v>
      </c>
      <c r="F114" s="160" t="s">
        <v>505</v>
      </c>
      <c r="G114" s="160" t="s">
        <v>561</v>
      </c>
      <c r="H114" s="476">
        <v>4000</v>
      </c>
      <c r="I114" s="162" t="s">
        <v>458</v>
      </c>
      <c r="J114" s="162" t="s">
        <v>505</v>
      </c>
      <c r="K114" s="179" t="s">
        <v>561</v>
      </c>
      <c r="L114" s="162">
        <v>3900</v>
      </c>
      <c r="M114" s="162" t="s">
        <v>458</v>
      </c>
      <c r="N114" s="162" t="s">
        <v>505</v>
      </c>
      <c r="O114" s="179" t="s">
        <v>561</v>
      </c>
      <c r="P114" s="162"/>
      <c r="Q114" s="162"/>
      <c r="R114" s="162"/>
      <c r="S114" s="179"/>
    </row>
    <row r="115" spans="2:19" ht="32.25" customHeight="1" x14ac:dyDescent="0.35">
      <c r="B115" s="681"/>
      <c r="C115" s="680" t="s">
        <v>406</v>
      </c>
      <c r="D115" s="144" t="s">
        <v>407</v>
      </c>
      <c r="E115" s="644" t="s">
        <v>408</v>
      </c>
      <c r="F115" s="645"/>
      <c r="G115" s="145" t="s">
        <v>409</v>
      </c>
      <c r="H115" s="144" t="s">
        <v>407</v>
      </c>
      <c r="I115" s="644" t="s">
        <v>408</v>
      </c>
      <c r="J115" s="645"/>
      <c r="K115" s="145" t="s">
        <v>409</v>
      </c>
      <c r="L115" s="144" t="s">
        <v>407</v>
      </c>
      <c r="M115" s="644" t="s">
        <v>408</v>
      </c>
      <c r="N115" s="645"/>
      <c r="O115" s="145" t="s">
        <v>409</v>
      </c>
      <c r="P115" s="144" t="s">
        <v>407</v>
      </c>
      <c r="Q115" s="144" t="s">
        <v>408</v>
      </c>
      <c r="R115" s="644" t="s">
        <v>408</v>
      </c>
      <c r="S115" s="645"/>
    </row>
    <row r="116" spans="2:19" ht="23.25" customHeight="1" x14ac:dyDescent="0.35">
      <c r="B116" s="681"/>
      <c r="C116" s="681"/>
      <c r="D116" s="193"/>
      <c r="E116" s="667"/>
      <c r="F116" s="668"/>
      <c r="G116" s="148"/>
      <c r="H116" s="194"/>
      <c r="I116" s="651"/>
      <c r="J116" s="652"/>
      <c r="K116" s="170"/>
      <c r="L116" s="194"/>
      <c r="M116" s="651"/>
      <c r="N116" s="652"/>
      <c r="O116" s="151"/>
      <c r="P116" s="194"/>
      <c r="Q116" s="149"/>
      <c r="R116" s="651"/>
      <c r="S116" s="652"/>
    </row>
    <row r="117" spans="2:19" ht="23.25" hidden="1" customHeight="1" outlineLevel="1" x14ac:dyDescent="0.35">
      <c r="B117" s="681"/>
      <c r="C117" s="681"/>
      <c r="D117" s="144" t="s">
        <v>407</v>
      </c>
      <c r="E117" s="644" t="s">
        <v>408</v>
      </c>
      <c r="F117" s="645"/>
      <c r="G117" s="145" t="s">
        <v>409</v>
      </c>
      <c r="H117" s="144" t="s">
        <v>407</v>
      </c>
      <c r="I117" s="644" t="s">
        <v>408</v>
      </c>
      <c r="J117" s="645"/>
      <c r="K117" s="145" t="s">
        <v>409</v>
      </c>
      <c r="L117" s="144" t="s">
        <v>407</v>
      </c>
      <c r="M117" s="644" t="s">
        <v>408</v>
      </c>
      <c r="N117" s="645"/>
      <c r="O117" s="145" t="s">
        <v>409</v>
      </c>
      <c r="P117" s="144" t="s">
        <v>407</v>
      </c>
      <c r="Q117" s="144" t="s">
        <v>408</v>
      </c>
      <c r="R117" s="644" t="s">
        <v>408</v>
      </c>
      <c r="S117" s="645"/>
    </row>
    <row r="118" spans="2:19" ht="23.25" hidden="1" customHeight="1" outlineLevel="1" x14ac:dyDescent="0.35">
      <c r="B118" s="681"/>
      <c r="C118" s="681"/>
      <c r="D118" s="193"/>
      <c r="E118" s="667"/>
      <c r="F118" s="668"/>
      <c r="G118" s="148"/>
      <c r="H118" s="194"/>
      <c r="I118" s="651"/>
      <c r="J118" s="652"/>
      <c r="K118" s="151"/>
      <c r="L118" s="194"/>
      <c r="M118" s="651"/>
      <c r="N118" s="652"/>
      <c r="O118" s="151"/>
      <c r="P118" s="194"/>
      <c r="Q118" s="149"/>
      <c r="R118" s="651"/>
      <c r="S118" s="652"/>
    </row>
    <row r="119" spans="2:19" ht="23.25" hidden="1" customHeight="1" outlineLevel="1" x14ac:dyDescent="0.35">
      <c r="B119" s="681"/>
      <c r="C119" s="681"/>
      <c r="D119" s="144" t="s">
        <v>407</v>
      </c>
      <c r="E119" s="644" t="s">
        <v>408</v>
      </c>
      <c r="F119" s="645"/>
      <c r="G119" s="145" t="s">
        <v>409</v>
      </c>
      <c r="H119" s="144" t="s">
        <v>407</v>
      </c>
      <c r="I119" s="644" t="s">
        <v>408</v>
      </c>
      <c r="J119" s="645"/>
      <c r="K119" s="145" t="s">
        <v>409</v>
      </c>
      <c r="L119" s="144" t="s">
        <v>407</v>
      </c>
      <c r="M119" s="644" t="s">
        <v>408</v>
      </c>
      <c r="N119" s="645"/>
      <c r="O119" s="145" t="s">
        <v>409</v>
      </c>
      <c r="P119" s="144" t="s">
        <v>407</v>
      </c>
      <c r="Q119" s="144" t="s">
        <v>408</v>
      </c>
      <c r="R119" s="644" t="s">
        <v>408</v>
      </c>
      <c r="S119" s="645"/>
    </row>
    <row r="120" spans="2:19" ht="23.25" hidden="1" customHeight="1" outlineLevel="1" x14ac:dyDescent="0.35">
      <c r="B120" s="681"/>
      <c r="C120" s="681"/>
      <c r="D120" s="193"/>
      <c r="E120" s="667"/>
      <c r="F120" s="668"/>
      <c r="G120" s="148"/>
      <c r="H120" s="194"/>
      <c r="I120" s="651"/>
      <c r="J120" s="652"/>
      <c r="K120" s="151"/>
      <c r="L120" s="194"/>
      <c r="M120" s="651"/>
      <c r="N120" s="652"/>
      <c r="O120" s="151"/>
      <c r="P120" s="194"/>
      <c r="Q120" s="149"/>
      <c r="R120" s="651"/>
      <c r="S120" s="652"/>
    </row>
    <row r="121" spans="2:19" ht="23.25" hidden="1" customHeight="1" outlineLevel="1" x14ac:dyDescent="0.35">
      <c r="B121" s="681"/>
      <c r="C121" s="681"/>
      <c r="D121" s="144" t="s">
        <v>407</v>
      </c>
      <c r="E121" s="644" t="s">
        <v>408</v>
      </c>
      <c r="F121" s="645"/>
      <c r="G121" s="145" t="s">
        <v>409</v>
      </c>
      <c r="H121" s="144" t="s">
        <v>407</v>
      </c>
      <c r="I121" s="644" t="s">
        <v>408</v>
      </c>
      <c r="J121" s="645"/>
      <c r="K121" s="145" t="s">
        <v>409</v>
      </c>
      <c r="L121" s="144" t="s">
        <v>407</v>
      </c>
      <c r="M121" s="644" t="s">
        <v>408</v>
      </c>
      <c r="N121" s="645"/>
      <c r="O121" s="145" t="s">
        <v>409</v>
      </c>
      <c r="P121" s="144" t="s">
        <v>407</v>
      </c>
      <c r="Q121" s="144" t="s">
        <v>408</v>
      </c>
      <c r="R121" s="644" t="s">
        <v>408</v>
      </c>
      <c r="S121" s="645"/>
    </row>
    <row r="122" spans="2:19" ht="23.25" hidden="1" customHeight="1" outlineLevel="1" x14ac:dyDescent="0.35">
      <c r="B122" s="682"/>
      <c r="C122" s="682"/>
      <c r="D122" s="193"/>
      <c r="E122" s="667"/>
      <c r="F122" s="668"/>
      <c r="G122" s="148"/>
      <c r="H122" s="194"/>
      <c r="I122" s="651"/>
      <c r="J122" s="652"/>
      <c r="K122" s="151"/>
      <c r="L122" s="194"/>
      <c r="M122" s="651"/>
      <c r="N122" s="652"/>
      <c r="O122" s="151"/>
      <c r="P122" s="194"/>
      <c r="Q122" s="149"/>
      <c r="R122" s="651"/>
      <c r="S122" s="652"/>
    </row>
    <row r="123" spans="2:19" ht="15" collapsed="1" thickBot="1" x14ac:dyDescent="0.4">
      <c r="B123" s="134"/>
      <c r="C123" s="134"/>
    </row>
    <row r="124" spans="2:19" ht="15" thickBot="1" x14ac:dyDescent="0.4">
      <c r="B124" s="134"/>
      <c r="C124" s="134"/>
      <c r="D124" s="669" t="s">
        <v>326</v>
      </c>
      <c r="E124" s="666"/>
      <c r="F124" s="666"/>
      <c r="G124" s="670"/>
      <c r="H124" s="669" t="s">
        <v>327</v>
      </c>
      <c r="I124" s="666"/>
      <c r="J124" s="666"/>
      <c r="K124" s="670"/>
      <c r="L124" s="666" t="s">
        <v>328</v>
      </c>
      <c r="M124" s="666"/>
      <c r="N124" s="666"/>
      <c r="O124" s="666"/>
      <c r="P124" s="669" t="s">
        <v>329</v>
      </c>
      <c r="Q124" s="666"/>
      <c r="R124" s="666"/>
      <c r="S124" s="670"/>
    </row>
    <row r="125" spans="2:19" x14ac:dyDescent="0.35">
      <c r="B125" s="632" t="s">
        <v>410</v>
      </c>
      <c r="C125" s="632" t="s">
        <v>411</v>
      </c>
      <c r="D125" s="638" t="s">
        <v>412</v>
      </c>
      <c r="E125" s="639"/>
      <c r="F125" s="639"/>
      <c r="G125" s="640"/>
      <c r="H125" s="638" t="s">
        <v>412</v>
      </c>
      <c r="I125" s="639"/>
      <c r="J125" s="639"/>
      <c r="K125" s="640"/>
      <c r="L125" s="638" t="s">
        <v>412</v>
      </c>
      <c r="M125" s="639"/>
      <c r="N125" s="639"/>
      <c r="O125" s="640"/>
      <c r="P125" s="638" t="s">
        <v>412</v>
      </c>
      <c r="Q125" s="639"/>
      <c r="R125" s="639"/>
      <c r="S125" s="640"/>
    </row>
    <row r="126" spans="2:19" ht="45" customHeight="1" x14ac:dyDescent="0.35">
      <c r="B126" s="633"/>
      <c r="C126" s="633"/>
      <c r="D126" s="641"/>
      <c r="E126" s="642"/>
      <c r="F126" s="642"/>
      <c r="G126" s="643"/>
      <c r="H126" s="657"/>
      <c r="I126" s="658"/>
      <c r="J126" s="658"/>
      <c r="K126" s="659"/>
      <c r="L126" s="657"/>
      <c r="M126" s="658"/>
      <c r="N126" s="658"/>
      <c r="O126" s="659"/>
      <c r="P126" s="657"/>
      <c r="Q126" s="658"/>
      <c r="R126" s="658"/>
      <c r="S126" s="659"/>
    </row>
    <row r="127" spans="2:19" ht="32.25" customHeight="1" x14ac:dyDescent="0.35">
      <c r="B127" s="629" t="s">
        <v>413</v>
      </c>
      <c r="C127" s="629" t="s">
        <v>414</v>
      </c>
      <c r="D127" s="190" t="s">
        <v>415</v>
      </c>
      <c r="E127" s="473" t="s">
        <v>325</v>
      </c>
      <c r="F127" s="144" t="s">
        <v>347</v>
      </c>
      <c r="G127" s="145" t="s">
        <v>364</v>
      </c>
      <c r="H127" s="190" t="s">
        <v>415</v>
      </c>
      <c r="I127" s="473" t="s">
        <v>325</v>
      </c>
      <c r="J127" s="144" t="s">
        <v>347</v>
      </c>
      <c r="K127" s="145" t="s">
        <v>364</v>
      </c>
      <c r="L127" s="190" t="s">
        <v>415</v>
      </c>
      <c r="M127" s="473" t="s">
        <v>325</v>
      </c>
      <c r="N127" s="144" t="s">
        <v>347</v>
      </c>
      <c r="O127" s="145" t="s">
        <v>364</v>
      </c>
      <c r="P127" s="190" t="s">
        <v>415</v>
      </c>
      <c r="Q127" s="473" t="s">
        <v>325</v>
      </c>
      <c r="R127" s="144" t="s">
        <v>347</v>
      </c>
      <c r="S127" s="145" t="s">
        <v>364</v>
      </c>
    </row>
    <row r="128" spans="2:19" ht="23.25" customHeight="1" x14ac:dyDescent="0.35">
      <c r="B128" s="630"/>
      <c r="C128" s="631"/>
      <c r="D128" s="160"/>
      <c r="E128" s="195"/>
      <c r="F128" s="147"/>
      <c r="G128" s="178"/>
      <c r="H128" s="162"/>
      <c r="I128" s="205"/>
      <c r="J128" s="162"/>
      <c r="K128" s="481"/>
      <c r="L128" s="162"/>
      <c r="M128" s="205"/>
      <c r="N128" s="162"/>
      <c r="O128" s="481"/>
      <c r="P128" s="162"/>
      <c r="Q128" s="205"/>
      <c r="R128" s="162"/>
      <c r="S128" s="481"/>
    </row>
    <row r="129" spans="2:19" ht="29.25" customHeight="1" x14ac:dyDescent="0.35">
      <c r="B129" s="630"/>
      <c r="C129" s="629" t="s">
        <v>416</v>
      </c>
      <c r="D129" s="144" t="s">
        <v>417</v>
      </c>
      <c r="E129" s="644" t="s">
        <v>418</v>
      </c>
      <c r="F129" s="645"/>
      <c r="G129" s="145" t="s">
        <v>419</v>
      </c>
      <c r="H129" s="144" t="s">
        <v>417</v>
      </c>
      <c r="I129" s="644" t="s">
        <v>418</v>
      </c>
      <c r="J129" s="645"/>
      <c r="K129" s="145" t="s">
        <v>419</v>
      </c>
      <c r="L129" s="144" t="s">
        <v>417</v>
      </c>
      <c r="M129" s="644" t="s">
        <v>418</v>
      </c>
      <c r="N129" s="645"/>
      <c r="O129" s="145" t="s">
        <v>419</v>
      </c>
      <c r="P129" s="144" t="s">
        <v>417</v>
      </c>
      <c r="Q129" s="644" t="s">
        <v>418</v>
      </c>
      <c r="R129" s="645"/>
      <c r="S129" s="145" t="s">
        <v>419</v>
      </c>
    </row>
    <row r="130" spans="2:19" ht="39" customHeight="1" x14ac:dyDescent="0.35">
      <c r="B130" s="631"/>
      <c r="C130" s="631"/>
      <c r="D130" s="193"/>
      <c r="E130" s="667"/>
      <c r="F130" s="668"/>
      <c r="G130" s="148"/>
      <c r="H130" s="194"/>
      <c r="I130" s="651"/>
      <c r="J130" s="652"/>
      <c r="K130" s="151"/>
      <c r="L130" s="194"/>
      <c r="M130" s="651"/>
      <c r="N130" s="652"/>
      <c r="O130" s="151"/>
      <c r="P130" s="194"/>
      <c r="Q130" s="651"/>
      <c r="R130" s="652"/>
      <c r="S130" s="151"/>
    </row>
    <row r="134" spans="2:19" hidden="1" x14ac:dyDescent="0.35"/>
    <row r="135" spans="2:19" hidden="1" x14ac:dyDescent="0.35"/>
    <row r="136" spans="2:19" hidden="1" x14ac:dyDescent="0.35">
      <c r="D136" s="114" t="s">
        <v>420</v>
      </c>
    </row>
    <row r="137" spans="2:19" hidden="1" x14ac:dyDescent="0.35">
      <c r="D137" s="114" t="s">
        <v>421</v>
      </c>
      <c r="E137" s="114" t="s">
        <v>422</v>
      </c>
      <c r="F137" s="114" t="s">
        <v>423</v>
      </c>
      <c r="H137" s="114" t="s">
        <v>424</v>
      </c>
      <c r="I137" s="114" t="s">
        <v>425</v>
      </c>
    </row>
    <row r="138" spans="2:19" hidden="1" x14ac:dyDescent="0.35">
      <c r="D138" s="114" t="s">
        <v>426</v>
      </c>
      <c r="E138" s="114" t="s">
        <v>427</v>
      </c>
      <c r="F138" s="114" t="s">
        <v>428</v>
      </c>
      <c r="H138" s="114" t="s">
        <v>429</v>
      </c>
      <c r="I138" s="114" t="s">
        <v>430</v>
      </c>
    </row>
    <row r="139" spans="2:19" hidden="1" x14ac:dyDescent="0.35">
      <c r="D139" s="114" t="s">
        <v>431</v>
      </c>
      <c r="E139" s="114" t="s">
        <v>432</v>
      </c>
      <c r="F139" s="114" t="s">
        <v>433</v>
      </c>
      <c r="H139" s="114" t="s">
        <v>434</v>
      </c>
      <c r="I139" s="114" t="s">
        <v>435</v>
      </c>
    </row>
    <row r="140" spans="2:19" hidden="1" x14ac:dyDescent="0.35">
      <c r="D140" s="114" t="s">
        <v>436</v>
      </c>
      <c r="F140" s="114" t="s">
        <v>437</v>
      </c>
      <c r="G140" s="114" t="s">
        <v>438</v>
      </c>
      <c r="H140" s="114" t="s">
        <v>439</v>
      </c>
      <c r="I140" s="114" t="s">
        <v>440</v>
      </c>
      <c r="K140" s="114" t="s">
        <v>441</v>
      </c>
    </row>
    <row r="141" spans="2:19" hidden="1" x14ac:dyDescent="0.35">
      <c r="D141" s="114" t="s">
        <v>442</v>
      </c>
      <c r="F141" s="114" t="s">
        <v>443</v>
      </c>
      <c r="G141" s="114" t="s">
        <v>444</v>
      </c>
      <c r="H141" s="114" t="s">
        <v>445</v>
      </c>
      <c r="I141" s="114" t="s">
        <v>446</v>
      </c>
      <c r="K141" s="114" t="s">
        <v>447</v>
      </c>
      <c r="L141" s="114" t="s">
        <v>448</v>
      </c>
    </row>
    <row r="142" spans="2:19" hidden="1" x14ac:dyDescent="0.35">
      <c r="D142" s="114" t="s">
        <v>449</v>
      </c>
      <c r="E142" s="196" t="s">
        <v>450</v>
      </c>
      <c r="G142" s="114" t="s">
        <v>451</v>
      </c>
      <c r="H142" s="114" t="s">
        <v>452</v>
      </c>
      <c r="K142" s="114" t="s">
        <v>453</v>
      </c>
      <c r="L142" s="114" t="s">
        <v>454</v>
      </c>
    </row>
    <row r="143" spans="2:19" hidden="1" x14ac:dyDescent="0.35">
      <c r="D143" s="114" t="s">
        <v>455</v>
      </c>
      <c r="E143" s="197" t="s">
        <v>456</v>
      </c>
      <c r="K143" s="114" t="s">
        <v>457</v>
      </c>
      <c r="L143" s="114" t="s">
        <v>458</v>
      </c>
    </row>
    <row r="144" spans="2:19" hidden="1" x14ac:dyDescent="0.35">
      <c r="E144" s="198" t="s">
        <v>459</v>
      </c>
      <c r="H144" s="114" t="s">
        <v>460</v>
      </c>
      <c r="K144" s="114" t="s">
        <v>461</v>
      </c>
      <c r="L144" s="114" t="s">
        <v>462</v>
      </c>
    </row>
    <row r="145" spans="2:12" hidden="1" x14ac:dyDescent="0.35">
      <c r="H145" s="114" t="s">
        <v>463</v>
      </c>
      <c r="K145" s="114" t="s">
        <v>464</v>
      </c>
      <c r="L145" s="114" t="s">
        <v>465</v>
      </c>
    </row>
    <row r="146" spans="2:12" hidden="1" x14ac:dyDescent="0.35">
      <c r="H146" s="114" t="s">
        <v>466</v>
      </c>
      <c r="K146" s="114" t="s">
        <v>467</v>
      </c>
      <c r="L146" s="114" t="s">
        <v>468</v>
      </c>
    </row>
    <row r="147" spans="2:12" hidden="1" x14ac:dyDescent="0.35">
      <c r="B147" s="114" t="s">
        <v>469</v>
      </c>
      <c r="C147" s="114" t="s">
        <v>470</v>
      </c>
      <c r="D147" s="114" t="s">
        <v>469</v>
      </c>
      <c r="G147" s="114" t="s">
        <v>471</v>
      </c>
      <c r="H147" s="114" t="s">
        <v>472</v>
      </c>
      <c r="J147" s="114" t="s">
        <v>289</v>
      </c>
      <c r="K147" s="114" t="s">
        <v>473</v>
      </c>
      <c r="L147" s="114" t="s">
        <v>474</v>
      </c>
    </row>
    <row r="148" spans="2:12" hidden="1" x14ac:dyDescent="0.35">
      <c r="B148" s="114">
        <v>1</v>
      </c>
      <c r="C148" s="114" t="s">
        <v>475</v>
      </c>
      <c r="D148" s="114" t="s">
        <v>476</v>
      </c>
      <c r="E148" s="114" t="s">
        <v>364</v>
      </c>
      <c r="F148" s="114" t="s">
        <v>11</v>
      </c>
      <c r="G148" s="114" t="s">
        <v>477</v>
      </c>
      <c r="H148" s="114" t="s">
        <v>478</v>
      </c>
      <c r="J148" s="114" t="s">
        <v>453</v>
      </c>
      <c r="K148" s="114" t="s">
        <v>479</v>
      </c>
    </row>
    <row r="149" spans="2:12" hidden="1" x14ac:dyDescent="0.35">
      <c r="B149" s="114">
        <v>2</v>
      </c>
      <c r="C149" s="114" t="s">
        <v>480</v>
      </c>
      <c r="D149" s="114" t="s">
        <v>481</v>
      </c>
      <c r="E149" s="114" t="s">
        <v>347</v>
      </c>
      <c r="F149" s="114" t="s">
        <v>18</v>
      </c>
      <c r="G149" s="114" t="s">
        <v>482</v>
      </c>
      <c r="J149" s="114" t="s">
        <v>483</v>
      </c>
      <c r="K149" s="114" t="s">
        <v>484</v>
      </c>
    </row>
    <row r="150" spans="2:12" hidden="1" x14ac:dyDescent="0.35">
      <c r="B150" s="114">
        <v>3</v>
      </c>
      <c r="C150" s="114" t="s">
        <v>485</v>
      </c>
      <c r="D150" s="114" t="s">
        <v>486</v>
      </c>
      <c r="E150" s="114" t="s">
        <v>325</v>
      </c>
      <c r="G150" s="114" t="s">
        <v>487</v>
      </c>
      <c r="J150" s="114" t="s">
        <v>488</v>
      </c>
      <c r="K150" s="114" t="s">
        <v>489</v>
      </c>
    </row>
    <row r="151" spans="2:12" hidden="1" x14ac:dyDescent="0.35">
      <c r="B151" s="114">
        <v>4</v>
      </c>
      <c r="C151" s="114" t="s">
        <v>478</v>
      </c>
      <c r="H151" s="114" t="s">
        <v>490</v>
      </c>
      <c r="I151" s="114" t="s">
        <v>491</v>
      </c>
      <c r="J151" s="114" t="s">
        <v>492</v>
      </c>
      <c r="K151" s="114" t="s">
        <v>493</v>
      </c>
    </row>
    <row r="152" spans="2:12" hidden="1" x14ac:dyDescent="0.35">
      <c r="D152" s="114" t="s">
        <v>487</v>
      </c>
      <c r="H152" s="114" t="s">
        <v>494</v>
      </c>
      <c r="I152" s="114" t="s">
        <v>495</v>
      </c>
      <c r="J152" s="114" t="s">
        <v>496</v>
      </c>
      <c r="K152" s="114" t="s">
        <v>497</v>
      </c>
    </row>
    <row r="153" spans="2:12" hidden="1" x14ac:dyDescent="0.35">
      <c r="D153" s="114" t="s">
        <v>498</v>
      </c>
      <c r="H153" s="114" t="s">
        <v>499</v>
      </c>
      <c r="I153" s="114" t="s">
        <v>500</v>
      </c>
      <c r="J153" s="114" t="s">
        <v>501</v>
      </c>
      <c r="K153" s="114" t="s">
        <v>502</v>
      </c>
    </row>
    <row r="154" spans="2:12" hidden="1" x14ac:dyDescent="0.35">
      <c r="D154" s="114" t="s">
        <v>503</v>
      </c>
      <c r="H154" s="114" t="s">
        <v>504</v>
      </c>
      <c r="J154" s="114" t="s">
        <v>505</v>
      </c>
      <c r="K154" s="114" t="s">
        <v>506</v>
      </c>
    </row>
    <row r="155" spans="2:12" hidden="1" x14ac:dyDescent="0.35">
      <c r="H155" s="114" t="s">
        <v>507</v>
      </c>
      <c r="J155" s="114" t="s">
        <v>508</v>
      </c>
    </row>
    <row r="156" spans="2:12" ht="58" hidden="1" x14ac:dyDescent="0.35">
      <c r="D156" s="199" t="s">
        <v>509</v>
      </c>
      <c r="E156" s="114" t="s">
        <v>510</v>
      </c>
      <c r="F156" s="114" t="s">
        <v>511</v>
      </c>
      <c r="G156" s="114" t="s">
        <v>512</v>
      </c>
      <c r="H156" s="114" t="s">
        <v>513</v>
      </c>
      <c r="I156" s="114" t="s">
        <v>514</v>
      </c>
      <c r="J156" s="114" t="s">
        <v>515</v>
      </c>
      <c r="K156" s="114" t="s">
        <v>516</v>
      </c>
    </row>
    <row r="157" spans="2:12" ht="72.5" hidden="1" x14ac:dyDescent="0.35">
      <c r="B157" s="114" t="s">
        <v>619</v>
      </c>
      <c r="C157" s="114" t="s">
        <v>618</v>
      </c>
      <c r="D157" s="199" t="s">
        <v>517</v>
      </c>
      <c r="E157" s="114" t="s">
        <v>518</v>
      </c>
      <c r="F157" s="114" t="s">
        <v>519</v>
      </c>
      <c r="G157" s="114" t="s">
        <v>520</v>
      </c>
      <c r="H157" s="114" t="s">
        <v>521</v>
      </c>
      <c r="I157" s="114" t="s">
        <v>522</v>
      </c>
      <c r="J157" s="114" t="s">
        <v>523</v>
      </c>
      <c r="K157" s="114" t="s">
        <v>524</v>
      </c>
    </row>
    <row r="158" spans="2:12" ht="43.5" hidden="1" x14ac:dyDescent="0.35">
      <c r="B158" s="114" t="s">
        <v>620</v>
      </c>
      <c r="C158" s="114" t="s">
        <v>617</v>
      </c>
      <c r="D158" s="199" t="s">
        <v>525</v>
      </c>
      <c r="E158" s="114" t="s">
        <v>526</v>
      </c>
      <c r="F158" s="114" t="s">
        <v>527</v>
      </c>
      <c r="G158" s="114" t="s">
        <v>528</v>
      </c>
      <c r="H158" s="114" t="s">
        <v>529</v>
      </c>
      <c r="I158" s="114" t="s">
        <v>530</v>
      </c>
      <c r="J158" s="114" t="s">
        <v>531</v>
      </c>
      <c r="K158" s="114" t="s">
        <v>532</v>
      </c>
    </row>
    <row r="159" spans="2:12" hidden="1" x14ac:dyDescent="0.35">
      <c r="B159" s="114" t="s">
        <v>621</v>
      </c>
      <c r="C159" s="114" t="s">
        <v>616</v>
      </c>
      <c r="F159" s="114" t="s">
        <v>533</v>
      </c>
      <c r="G159" s="114" t="s">
        <v>534</v>
      </c>
      <c r="H159" s="114" t="s">
        <v>535</v>
      </c>
      <c r="I159" s="114" t="s">
        <v>536</v>
      </c>
      <c r="J159" s="114" t="s">
        <v>537</v>
      </c>
      <c r="K159" s="114" t="s">
        <v>538</v>
      </c>
    </row>
    <row r="160" spans="2:12" hidden="1" x14ac:dyDescent="0.35">
      <c r="B160" s="114" t="s">
        <v>622</v>
      </c>
      <c r="G160" s="114" t="s">
        <v>539</v>
      </c>
      <c r="H160" s="114" t="s">
        <v>540</v>
      </c>
      <c r="I160" s="114" t="s">
        <v>541</v>
      </c>
      <c r="J160" s="114" t="s">
        <v>542</v>
      </c>
      <c r="K160" s="114" t="s">
        <v>543</v>
      </c>
    </row>
    <row r="161" spans="2:10" hidden="1" x14ac:dyDescent="0.35">
      <c r="C161" s="114" t="s">
        <v>544</v>
      </c>
      <c r="J161" s="114" t="s">
        <v>545</v>
      </c>
    </row>
    <row r="162" spans="2:10" hidden="1" x14ac:dyDescent="0.35">
      <c r="C162" s="114" t="s">
        <v>546</v>
      </c>
      <c r="I162" s="114" t="s">
        <v>547</v>
      </c>
      <c r="J162" s="114" t="s">
        <v>548</v>
      </c>
    </row>
    <row r="163" spans="2:10" hidden="1" x14ac:dyDescent="0.35">
      <c r="B163" s="206" t="s">
        <v>623</v>
      </c>
      <c r="C163" s="114" t="s">
        <v>549</v>
      </c>
      <c r="I163" s="114" t="s">
        <v>550</v>
      </c>
      <c r="J163" s="114" t="s">
        <v>551</v>
      </c>
    </row>
    <row r="164" spans="2:10" hidden="1" x14ac:dyDescent="0.35">
      <c r="B164" s="206" t="s">
        <v>29</v>
      </c>
      <c r="C164" s="114" t="s">
        <v>552</v>
      </c>
      <c r="D164" s="114" t="s">
        <v>553</v>
      </c>
      <c r="E164" s="114" t="s">
        <v>554</v>
      </c>
      <c r="I164" s="114" t="s">
        <v>555</v>
      </c>
      <c r="J164" s="114" t="s">
        <v>289</v>
      </c>
    </row>
    <row r="165" spans="2:10" hidden="1" x14ac:dyDescent="0.35">
      <c r="B165" s="206" t="s">
        <v>16</v>
      </c>
      <c r="D165" s="114" t="s">
        <v>556</v>
      </c>
      <c r="E165" s="114" t="s">
        <v>557</v>
      </c>
      <c r="H165" s="114" t="s">
        <v>429</v>
      </c>
      <c r="I165" s="114" t="s">
        <v>558</v>
      </c>
    </row>
    <row r="166" spans="2:10" hidden="1" x14ac:dyDescent="0.35">
      <c r="B166" s="206" t="s">
        <v>34</v>
      </c>
      <c r="D166" s="114" t="s">
        <v>559</v>
      </c>
      <c r="E166" s="114" t="s">
        <v>560</v>
      </c>
      <c r="H166" s="114" t="s">
        <v>439</v>
      </c>
      <c r="I166" s="114" t="s">
        <v>561</v>
      </c>
      <c r="J166" s="114" t="s">
        <v>562</v>
      </c>
    </row>
    <row r="167" spans="2:10" hidden="1" x14ac:dyDescent="0.35">
      <c r="B167" s="206" t="s">
        <v>624</v>
      </c>
      <c r="C167" s="114" t="s">
        <v>563</v>
      </c>
      <c r="D167" s="114" t="s">
        <v>564</v>
      </c>
      <c r="H167" s="114" t="s">
        <v>445</v>
      </c>
      <c r="I167" s="114" t="s">
        <v>565</v>
      </c>
      <c r="J167" s="114" t="s">
        <v>566</v>
      </c>
    </row>
    <row r="168" spans="2:10" hidden="1" x14ac:dyDescent="0.35">
      <c r="B168" s="206" t="s">
        <v>625</v>
      </c>
      <c r="C168" s="114" t="s">
        <v>567</v>
      </c>
      <c r="H168" s="114" t="s">
        <v>452</v>
      </c>
      <c r="I168" s="114" t="s">
        <v>568</v>
      </c>
    </row>
    <row r="169" spans="2:10" hidden="1" x14ac:dyDescent="0.35">
      <c r="B169" s="206" t="s">
        <v>626</v>
      </c>
      <c r="C169" s="114" t="s">
        <v>569</v>
      </c>
      <c r="E169" s="114" t="s">
        <v>570</v>
      </c>
      <c r="H169" s="114" t="s">
        <v>571</v>
      </c>
      <c r="I169" s="114" t="s">
        <v>572</v>
      </c>
    </row>
    <row r="170" spans="2:10" hidden="1" x14ac:dyDescent="0.35">
      <c r="B170" s="206" t="s">
        <v>627</v>
      </c>
      <c r="C170" s="114" t="s">
        <v>573</v>
      </c>
      <c r="E170" s="114" t="s">
        <v>574</v>
      </c>
      <c r="H170" s="114" t="s">
        <v>575</v>
      </c>
      <c r="I170" s="114" t="s">
        <v>576</v>
      </c>
    </row>
    <row r="171" spans="2:10" hidden="1" x14ac:dyDescent="0.35">
      <c r="B171" s="206" t="s">
        <v>628</v>
      </c>
      <c r="C171" s="114" t="s">
        <v>577</v>
      </c>
      <c r="E171" s="114" t="s">
        <v>578</v>
      </c>
      <c r="H171" s="114" t="s">
        <v>579</v>
      </c>
      <c r="I171" s="114" t="s">
        <v>580</v>
      </c>
    </row>
    <row r="172" spans="2:10" hidden="1" x14ac:dyDescent="0.35">
      <c r="B172" s="206" t="s">
        <v>629</v>
      </c>
      <c r="C172" s="114" t="s">
        <v>581</v>
      </c>
      <c r="E172" s="114" t="s">
        <v>582</v>
      </c>
      <c r="H172" s="114" t="s">
        <v>583</v>
      </c>
      <c r="I172" s="114" t="s">
        <v>584</v>
      </c>
    </row>
    <row r="173" spans="2:10" hidden="1" x14ac:dyDescent="0.35">
      <c r="B173" s="206" t="s">
        <v>630</v>
      </c>
      <c r="C173" s="114" t="s">
        <v>585</v>
      </c>
      <c r="E173" s="114" t="s">
        <v>586</v>
      </c>
      <c r="H173" s="114" t="s">
        <v>587</v>
      </c>
      <c r="I173" s="114" t="s">
        <v>588</v>
      </c>
    </row>
    <row r="174" spans="2:10" hidden="1" x14ac:dyDescent="0.35">
      <c r="B174" s="206" t="s">
        <v>631</v>
      </c>
      <c r="C174" s="114" t="s">
        <v>289</v>
      </c>
      <c r="E174" s="114" t="s">
        <v>589</v>
      </c>
      <c r="H174" s="114" t="s">
        <v>590</v>
      </c>
      <c r="I174" s="114" t="s">
        <v>591</v>
      </c>
    </row>
    <row r="175" spans="2:10" hidden="1" x14ac:dyDescent="0.35">
      <c r="B175" s="206" t="s">
        <v>632</v>
      </c>
      <c r="E175" s="114" t="s">
        <v>592</v>
      </c>
      <c r="H175" s="114" t="s">
        <v>593</v>
      </c>
      <c r="I175" s="114" t="s">
        <v>594</v>
      </c>
    </row>
    <row r="176" spans="2:10" hidden="1" x14ac:dyDescent="0.35">
      <c r="B176" s="206" t="s">
        <v>633</v>
      </c>
      <c r="E176" s="114" t="s">
        <v>595</v>
      </c>
      <c r="H176" s="114" t="s">
        <v>596</v>
      </c>
      <c r="I176" s="114" t="s">
        <v>597</v>
      </c>
    </row>
    <row r="177" spans="2:9" hidden="1" x14ac:dyDescent="0.35">
      <c r="B177" s="206" t="s">
        <v>634</v>
      </c>
      <c r="E177" s="114" t="s">
        <v>598</v>
      </c>
      <c r="H177" s="114" t="s">
        <v>599</v>
      </c>
      <c r="I177" s="114" t="s">
        <v>600</v>
      </c>
    </row>
    <row r="178" spans="2:9" hidden="1" x14ac:dyDescent="0.35">
      <c r="B178" s="206" t="s">
        <v>635</v>
      </c>
      <c r="H178" s="114" t="s">
        <v>601</v>
      </c>
      <c r="I178" s="114" t="s">
        <v>602</v>
      </c>
    </row>
    <row r="179" spans="2:9" hidden="1" x14ac:dyDescent="0.35">
      <c r="B179" s="206" t="s">
        <v>636</v>
      </c>
      <c r="H179" s="114" t="s">
        <v>603</v>
      </c>
    </row>
    <row r="180" spans="2:9" hidden="1" x14ac:dyDescent="0.35">
      <c r="B180" s="206" t="s">
        <v>637</v>
      </c>
      <c r="H180" s="114" t="s">
        <v>604</v>
      </c>
    </row>
    <row r="181" spans="2:9" hidden="1" x14ac:dyDescent="0.35">
      <c r="B181" s="206" t="s">
        <v>638</v>
      </c>
      <c r="H181" s="114" t="s">
        <v>605</v>
      </c>
    </row>
    <row r="182" spans="2:9" hidden="1" x14ac:dyDescent="0.35">
      <c r="B182" s="206" t="s">
        <v>639</v>
      </c>
      <c r="H182" s="114" t="s">
        <v>606</v>
      </c>
    </row>
    <row r="183" spans="2:9" hidden="1" x14ac:dyDescent="0.35">
      <c r="B183" s="206" t="s">
        <v>640</v>
      </c>
      <c r="D183" t="s">
        <v>607</v>
      </c>
      <c r="H183" s="114" t="s">
        <v>608</v>
      </c>
    </row>
    <row r="184" spans="2:9" hidden="1" x14ac:dyDescent="0.35">
      <c r="B184" s="206" t="s">
        <v>641</v>
      </c>
      <c r="D184" t="s">
        <v>609</v>
      </c>
      <c r="H184" s="114" t="s">
        <v>610</v>
      </c>
    </row>
    <row r="185" spans="2:9" hidden="1" x14ac:dyDescent="0.35">
      <c r="B185" s="206" t="s">
        <v>642</v>
      </c>
      <c r="D185" t="s">
        <v>611</v>
      </c>
      <c r="H185" s="114" t="s">
        <v>612</v>
      </c>
    </row>
    <row r="186" spans="2:9" hidden="1" x14ac:dyDescent="0.35">
      <c r="B186" s="206" t="s">
        <v>643</v>
      </c>
      <c r="D186" t="s">
        <v>609</v>
      </c>
      <c r="H186" s="114" t="s">
        <v>613</v>
      </c>
    </row>
    <row r="187" spans="2:9" hidden="1" x14ac:dyDescent="0.35">
      <c r="B187" s="206" t="s">
        <v>644</v>
      </c>
      <c r="D187" t="s">
        <v>614</v>
      </c>
    </row>
    <row r="188" spans="2:9" hidden="1" x14ac:dyDescent="0.35">
      <c r="B188" s="206" t="s">
        <v>645</v>
      </c>
      <c r="D188" t="s">
        <v>609</v>
      </c>
    </row>
    <row r="189" spans="2:9" hidden="1" x14ac:dyDescent="0.35">
      <c r="B189" s="206" t="s">
        <v>646</v>
      </c>
    </row>
    <row r="190" spans="2:9" hidden="1" x14ac:dyDescent="0.35">
      <c r="B190" s="206" t="s">
        <v>647</v>
      </c>
    </row>
    <row r="191" spans="2:9" hidden="1" x14ac:dyDescent="0.35">
      <c r="B191" s="206" t="s">
        <v>648</v>
      </c>
    </row>
    <row r="192" spans="2:9" hidden="1" x14ac:dyDescent="0.35">
      <c r="B192" s="206" t="s">
        <v>649</v>
      </c>
    </row>
    <row r="193" spans="2:2" hidden="1" x14ac:dyDescent="0.35">
      <c r="B193" s="206" t="s">
        <v>650</v>
      </c>
    </row>
    <row r="194" spans="2:2" hidden="1" x14ac:dyDescent="0.35">
      <c r="B194" s="206" t="s">
        <v>651</v>
      </c>
    </row>
    <row r="195" spans="2:2" hidden="1" x14ac:dyDescent="0.35">
      <c r="B195" s="206" t="s">
        <v>652</v>
      </c>
    </row>
    <row r="196" spans="2:2" hidden="1" x14ac:dyDescent="0.35">
      <c r="B196" s="206" t="s">
        <v>653</v>
      </c>
    </row>
    <row r="197" spans="2:2" hidden="1" x14ac:dyDescent="0.35">
      <c r="B197" s="206" t="s">
        <v>654</v>
      </c>
    </row>
    <row r="198" spans="2:2" hidden="1" x14ac:dyDescent="0.35">
      <c r="B198" s="206" t="s">
        <v>50</v>
      </c>
    </row>
    <row r="199" spans="2:2" hidden="1" x14ac:dyDescent="0.35">
      <c r="B199" s="206" t="s">
        <v>56</v>
      </c>
    </row>
    <row r="200" spans="2:2" hidden="1" x14ac:dyDescent="0.35">
      <c r="B200" s="206" t="s">
        <v>58</v>
      </c>
    </row>
    <row r="201" spans="2:2" hidden="1" x14ac:dyDescent="0.35">
      <c r="B201" s="206" t="s">
        <v>60</v>
      </c>
    </row>
    <row r="202" spans="2:2" hidden="1" x14ac:dyDescent="0.35">
      <c r="B202" s="206" t="s">
        <v>23</v>
      </c>
    </row>
    <row r="203" spans="2:2" hidden="1" x14ac:dyDescent="0.35">
      <c r="B203" s="206" t="s">
        <v>62</v>
      </c>
    </row>
    <row r="204" spans="2:2" hidden="1" x14ac:dyDescent="0.35">
      <c r="B204" s="206" t="s">
        <v>64</v>
      </c>
    </row>
    <row r="205" spans="2:2" hidden="1" x14ac:dyDescent="0.35">
      <c r="B205" s="206" t="s">
        <v>66</v>
      </c>
    </row>
    <row r="206" spans="2:2" hidden="1" x14ac:dyDescent="0.35">
      <c r="B206" s="206" t="s">
        <v>67</v>
      </c>
    </row>
    <row r="207" spans="2:2" hidden="1" x14ac:dyDescent="0.35">
      <c r="B207" s="206" t="s">
        <v>68</v>
      </c>
    </row>
    <row r="208" spans="2:2" hidden="1" x14ac:dyDescent="0.35">
      <c r="B208" s="206" t="s">
        <v>69</v>
      </c>
    </row>
    <row r="209" spans="2:2" hidden="1" x14ac:dyDescent="0.35">
      <c r="B209" s="206" t="s">
        <v>655</v>
      </c>
    </row>
    <row r="210" spans="2:2" hidden="1" x14ac:dyDescent="0.35">
      <c r="B210" s="206" t="s">
        <v>656</v>
      </c>
    </row>
    <row r="211" spans="2:2" hidden="1" x14ac:dyDescent="0.35">
      <c r="B211" s="206" t="s">
        <v>73</v>
      </c>
    </row>
    <row r="212" spans="2:2" hidden="1" x14ac:dyDescent="0.35">
      <c r="B212" s="206" t="s">
        <v>75</v>
      </c>
    </row>
    <row r="213" spans="2:2" hidden="1" x14ac:dyDescent="0.35">
      <c r="B213" s="206" t="s">
        <v>79</v>
      </c>
    </row>
    <row r="214" spans="2:2" hidden="1" x14ac:dyDescent="0.35">
      <c r="B214" s="206" t="s">
        <v>657</v>
      </c>
    </row>
    <row r="215" spans="2:2" hidden="1" x14ac:dyDescent="0.35">
      <c r="B215" s="206" t="s">
        <v>658</v>
      </c>
    </row>
    <row r="216" spans="2:2" hidden="1" x14ac:dyDescent="0.35">
      <c r="B216" s="206" t="s">
        <v>659</v>
      </c>
    </row>
    <row r="217" spans="2:2" hidden="1" x14ac:dyDescent="0.35">
      <c r="B217" s="206" t="s">
        <v>77</v>
      </c>
    </row>
    <row r="218" spans="2:2" hidden="1" x14ac:dyDescent="0.35">
      <c r="B218" s="206" t="s">
        <v>78</v>
      </c>
    </row>
    <row r="219" spans="2:2" hidden="1" x14ac:dyDescent="0.35">
      <c r="B219" s="206" t="s">
        <v>81</v>
      </c>
    </row>
    <row r="220" spans="2:2" hidden="1" x14ac:dyDescent="0.35">
      <c r="B220" s="206" t="s">
        <v>83</v>
      </c>
    </row>
    <row r="221" spans="2:2" hidden="1" x14ac:dyDescent="0.35">
      <c r="B221" s="206" t="s">
        <v>660</v>
      </c>
    </row>
    <row r="222" spans="2:2" hidden="1" x14ac:dyDescent="0.35">
      <c r="B222" s="206" t="s">
        <v>82</v>
      </c>
    </row>
    <row r="223" spans="2:2" hidden="1" x14ac:dyDescent="0.35">
      <c r="B223" s="206" t="s">
        <v>84</v>
      </c>
    </row>
    <row r="224" spans="2:2" hidden="1" x14ac:dyDescent="0.35">
      <c r="B224" s="206" t="s">
        <v>87</v>
      </c>
    </row>
    <row r="225" spans="2:2" hidden="1" x14ac:dyDescent="0.35">
      <c r="B225" s="206" t="s">
        <v>86</v>
      </c>
    </row>
    <row r="226" spans="2:2" hidden="1" x14ac:dyDescent="0.35">
      <c r="B226" s="206" t="s">
        <v>661</v>
      </c>
    </row>
    <row r="227" spans="2:2" hidden="1" x14ac:dyDescent="0.35">
      <c r="B227" s="206" t="s">
        <v>93</v>
      </c>
    </row>
    <row r="228" spans="2:2" hidden="1" x14ac:dyDescent="0.35">
      <c r="B228" s="206" t="s">
        <v>95</v>
      </c>
    </row>
    <row r="229" spans="2:2" hidden="1" x14ac:dyDescent="0.35">
      <c r="B229" s="206" t="s">
        <v>96</v>
      </c>
    </row>
    <row r="230" spans="2:2" hidden="1" x14ac:dyDescent="0.35">
      <c r="B230" s="206" t="s">
        <v>97</v>
      </c>
    </row>
    <row r="231" spans="2:2" hidden="1" x14ac:dyDescent="0.35">
      <c r="B231" s="206" t="s">
        <v>662</v>
      </c>
    </row>
    <row r="232" spans="2:2" hidden="1" x14ac:dyDescent="0.35">
      <c r="B232" s="206" t="s">
        <v>663</v>
      </c>
    </row>
    <row r="233" spans="2:2" hidden="1" x14ac:dyDescent="0.35">
      <c r="B233" s="206" t="s">
        <v>98</v>
      </c>
    </row>
    <row r="234" spans="2:2" hidden="1" x14ac:dyDescent="0.35">
      <c r="B234" s="206" t="s">
        <v>152</v>
      </c>
    </row>
    <row r="235" spans="2:2" hidden="1" x14ac:dyDescent="0.35">
      <c r="B235" s="206" t="s">
        <v>664</v>
      </c>
    </row>
    <row r="236" spans="2:2" ht="29" hidden="1" x14ac:dyDescent="0.35">
      <c r="B236" s="206" t="s">
        <v>665</v>
      </c>
    </row>
    <row r="237" spans="2:2" hidden="1" x14ac:dyDescent="0.35">
      <c r="B237" s="206" t="s">
        <v>103</v>
      </c>
    </row>
    <row r="238" spans="2:2" hidden="1" x14ac:dyDescent="0.35">
      <c r="B238" s="206" t="s">
        <v>105</v>
      </c>
    </row>
    <row r="239" spans="2:2" hidden="1" x14ac:dyDescent="0.35">
      <c r="B239" s="206" t="s">
        <v>666</v>
      </c>
    </row>
    <row r="240" spans="2:2" hidden="1" x14ac:dyDescent="0.35">
      <c r="B240" s="206" t="s">
        <v>153</v>
      </c>
    </row>
    <row r="241" spans="2:2" hidden="1" x14ac:dyDescent="0.35">
      <c r="B241" s="206" t="s">
        <v>170</v>
      </c>
    </row>
    <row r="242" spans="2:2" hidden="1" x14ac:dyDescent="0.35">
      <c r="B242" s="206" t="s">
        <v>104</v>
      </c>
    </row>
    <row r="243" spans="2:2" hidden="1" x14ac:dyDescent="0.35">
      <c r="B243" s="206" t="s">
        <v>108</v>
      </c>
    </row>
    <row r="244" spans="2:2" hidden="1" x14ac:dyDescent="0.35">
      <c r="B244" s="206" t="s">
        <v>102</v>
      </c>
    </row>
    <row r="245" spans="2:2" hidden="1" x14ac:dyDescent="0.35">
      <c r="B245" s="206" t="s">
        <v>124</v>
      </c>
    </row>
    <row r="246" spans="2:2" hidden="1" x14ac:dyDescent="0.35">
      <c r="B246" s="206" t="s">
        <v>667</v>
      </c>
    </row>
    <row r="247" spans="2:2" hidden="1" x14ac:dyDescent="0.35">
      <c r="B247" s="206" t="s">
        <v>110</v>
      </c>
    </row>
    <row r="248" spans="2:2" hidden="1" x14ac:dyDescent="0.35">
      <c r="B248" s="206" t="s">
        <v>113</v>
      </c>
    </row>
    <row r="249" spans="2:2" hidden="1" x14ac:dyDescent="0.35">
      <c r="B249" s="206" t="s">
        <v>119</v>
      </c>
    </row>
    <row r="250" spans="2:2" hidden="1" x14ac:dyDescent="0.35">
      <c r="B250" s="206" t="s">
        <v>116</v>
      </c>
    </row>
    <row r="251" spans="2:2" ht="29" hidden="1" x14ac:dyDescent="0.35">
      <c r="B251" s="206" t="s">
        <v>668</v>
      </c>
    </row>
    <row r="252" spans="2:2" hidden="1" x14ac:dyDescent="0.35">
      <c r="B252" s="206" t="s">
        <v>114</v>
      </c>
    </row>
    <row r="253" spans="2:2" hidden="1" x14ac:dyDescent="0.35">
      <c r="B253" s="206" t="s">
        <v>115</v>
      </c>
    </row>
    <row r="254" spans="2:2" hidden="1" x14ac:dyDescent="0.35">
      <c r="B254" s="206" t="s">
        <v>126</v>
      </c>
    </row>
    <row r="255" spans="2:2" hidden="1" x14ac:dyDescent="0.35">
      <c r="B255" s="206" t="s">
        <v>123</v>
      </c>
    </row>
    <row r="256" spans="2:2" hidden="1" x14ac:dyDescent="0.35">
      <c r="B256" s="206" t="s">
        <v>122</v>
      </c>
    </row>
    <row r="257" spans="2:2" hidden="1" x14ac:dyDescent="0.35">
      <c r="B257" s="206" t="s">
        <v>125</v>
      </c>
    </row>
    <row r="258" spans="2:2" hidden="1" x14ac:dyDescent="0.35">
      <c r="B258" s="206" t="s">
        <v>117</v>
      </c>
    </row>
    <row r="259" spans="2:2" hidden="1" x14ac:dyDescent="0.35">
      <c r="B259" s="206" t="s">
        <v>118</v>
      </c>
    </row>
    <row r="260" spans="2:2" hidden="1" x14ac:dyDescent="0.35">
      <c r="B260" s="206" t="s">
        <v>111</v>
      </c>
    </row>
    <row r="261" spans="2:2" hidden="1" x14ac:dyDescent="0.35">
      <c r="B261" s="206" t="s">
        <v>112</v>
      </c>
    </row>
    <row r="262" spans="2:2" hidden="1" x14ac:dyDescent="0.35">
      <c r="B262" s="206" t="s">
        <v>127</v>
      </c>
    </row>
    <row r="263" spans="2:2" hidden="1" x14ac:dyDescent="0.35">
      <c r="B263" s="206" t="s">
        <v>133</v>
      </c>
    </row>
    <row r="264" spans="2:2" hidden="1" x14ac:dyDescent="0.35">
      <c r="B264" s="206" t="s">
        <v>134</v>
      </c>
    </row>
    <row r="265" spans="2:2" hidden="1" x14ac:dyDescent="0.35">
      <c r="B265" s="206" t="s">
        <v>132</v>
      </c>
    </row>
    <row r="266" spans="2:2" hidden="1" x14ac:dyDescent="0.35">
      <c r="B266" s="206" t="s">
        <v>669</v>
      </c>
    </row>
    <row r="267" spans="2:2" hidden="1" x14ac:dyDescent="0.35">
      <c r="B267" s="206" t="s">
        <v>129</v>
      </c>
    </row>
    <row r="268" spans="2:2" hidden="1" x14ac:dyDescent="0.35">
      <c r="B268" s="206" t="s">
        <v>128</v>
      </c>
    </row>
    <row r="269" spans="2:2" hidden="1" x14ac:dyDescent="0.35">
      <c r="B269" s="206" t="s">
        <v>136</v>
      </c>
    </row>
    <row r="270" spans="2:2" hidden="1" x14ac:dyDescent="0.35">
      <c r="B270" s="206" t="s">
        <v>137</v>
      </c>
    </row>
    <row r="271" spans="2:2" hidden="1" x14ac:dyDescent="0.35">
      <c r="B271" s="206" t="s">
        <v>139</v>
      </c>
    </row>
    <row r="272" spans="2:2" hidden="1" x14ac:dyDescent="0.35">
      <c r="B272" s="206" t="s">
        <v>142</v>
      </c>
    </row>
    <row r="273" spans="2:2" hidden="1" x14ac:dyDescent="0.35">
      <c r="B273" s="206" t="s">
        <v>143</v>
      </c>
    </row>
    <row r="274" spans="2:2" hidden="1" x14ac:dyDescent="0.35">
      <c r="B274" s="206" t="s">
        <v>138</v>
      </c>
    </row>
    <row r="275" spans="2:2" hidden="1" x14ac:dyDescent="0.35">
      <c r="B275" s="206" t="s">
        <v>140</v>
      </c>
    </row>
    <row r="276" spans="2:2" hidden="1" x14ac:dyDescent="0.35">
      <c r="B276" s="206" t="s">
        <v>144</v>
      </c>
    </row>
    <row r="277" spans="2:2" hidden="1" x14ac:dyDescent="0.35">
      <c r="B277" s="206" t="s">
        <v>670</v>
      </c>
    </row>
    <row r="278" spans="2:2" hidden="1" x14ac:dyDescent="0.35">
      <c r="B278" s="206" t="s">
        <v>141</v>
      </c>
    </row>
    <row r="279" spans="2:2" hidden="1" x14ac:dyDescent="0.35">
      <c r="B279" s="206" t="s">
        <v>149</v>
      </c>
    </row>
    <row r="280" spans="2:2" hidden="1" x14ac:dyDescent="0.35">
      <c r="B280" s="206" t="s">
        <v>150</v>
      </c>
    </row>
    <row r="281" spans="2:2" hidden="1" x14ac:dyDescent="0.35">
      <c r="B281" s="206" t="s">
        <v>151</v>
      </c>
    </row>
    <row r="282" spans="2:2" hidden="1" x14ac:dyDescent="0.35">
      <c r="B282" s="206" t="s">
        <v>158</v>
      </c>
    </row>
    <row r="283" spans="2:2" hidden="1" x14ac:dyDescent="0.35">
      <c r="B283" s="206" t="s">
        <v>171</v>
      </c>
    </row>
    <row r="284" spans="2:2" hidden="1" x14ac:dyDescent="0.35">
      <c r="B284" s="206" t="s">
        <v>159</v>
      </c>
    </row>
    <row r="285" spans="2:2" hidden="1" x14ac:dyDescent="0.35">
      <c r="B285" s="206" t="s">
        <v>166</v>
      </c>
    </row>
    <row r="286" spans="2:2" hidden="1" x14ac:dyDescent="0.35">
      <c r="B286" s="206" t="s">
        <v>162</v>
      </c>
    </row>
    <row r="287" spans="2:2" hidden="1" x14ac:dyDescent="0.35">
      <c r="B287" s="206" t="s">
        <v>65</v>
      </c>
    </row>
    <row r="288" spans="2:2" hidden="1" x14ac:dyDescent="0.35">
      <c r="B288" s="206" t="s">
        <v>156</v>
      </c>
    </row>
    <row r="289" spans="2:2" hidden="1" x14ac:dyDescent="0.35">
      <c r="B289" s="206" t="s">
        <v>160</v>
      </c>
    </row>
    <row r="290" spans="2:2" hidden="1" x14ac:dyDescent="0.35">
      <c r="B290" s="206" t="s">
        <v>157</v>
      </c>
    </row>
    <row r="291" spans="2:2" hidden="1" x14ac:dyDescent="0.35">
      <c r="B291" s="206" t="s">
        <v>172</v>
      </c>
    </row>
    <row r="292" spans="2:2" hidden="1" x14ac:dyDescent="0.35">
      <c r="B292" s="206" t="s">
        <v>671</v>
      </c>
    </row>
    <row r="293" spans="2:2" hidden="1" x14ac:dyDescent="0.35">
      <c r="B293" s="206" t="s">
        <v>165</v>
      </c>
    </row>
    <row r="294" spans="2:2" hidden="1" x14ac:dyDescent="0.35">
      <c r="B294" s="206" t="s">
        <v>173</v>
      </c>
    </row>
    <row r="295" spans="2:2" hidden="1" x14ac:dyDescent="0.35">
      <c r="B295" s="206" t="s">
        <v>161</v>
      </c>
    </row>
    <row r="296" spans="2:2" hidden="1" x14ac:dyDescent="0.35">
      <c r="B296" s="206" t="s">
        <v>176</v>
      </c>
    </row>
    <row r="297" spans="2:2" hidden="1" x14ac:dyDescent="0.35">
      <c r="B297" s="206" t="s">
        <v>672</v>
      </c>
    </row>
    <row r="298" spans="2:2" hidden="1" x14ac:dyDescent="0.35">
      <c r="B298" s="206" t="s">
        <v>181</v>
      </c>
    </row>
    <row r="299" spans="2:2" hidden="1" x14ac:dyDescent="0.35">
      <c r="B299" s="206" t="s">
        <v>178</v>
      </c>
    </row>
    <row r="300" spans="2:2" hidden="1" x14ac:dyDescent="0.35">
      <c r="B300" s="206" t="s">
        <v>177</v>
      </c>
    </row>
    <row r="301" spans="2:2" hidden="1" x14ac:dyDescent="0.35">
      <c r="B301" s="206" t="s">
        <v>186</v>
      </c>
    </row>
    <row r="302" spans="2:2" hidden="1" x14ac:dyDescent="0.35">
      <c r="B302" s="206" t="s">
        <v>182</v>
      </c>
    </row>
    <row r="303" spans="2:2" hidden="1" x14ac:dyDescent="0.35">
      <c r="B303" s="206" t="s">
        <v>183</v>
      </c>
    </row>
    <row r="304" spans="2:2" hidden="1" x14ac:dyDescent="0.35">
      <c r="B304" s="206" t="s">
        <v>184</v>
      </c>
    </row>
    <row r="305" spans="2:2" hidden="1" x14ac:dyDescent="0.35">
      <c r="B305" s="206" t="s">
        <v>185</v>
      </c>
    </row>
    <row r="306" spans="2:2" hidden="1" x14ac:dyDescent="0.35">
      <c r="B306" s="206" t="s">
        <v>187</v>
      </c>
    </row>
    <row r="307" spans="2:2" hidden="1" x14ac:dyDescent="0.35">
      <c r="B307" s="206" t="s">
        <v>673</v>
      </c>
    </row>
    <row r="308" spans="2:2" hidden="1" x14ac:dyDescent="0.35">
      <c r="B308" s="206" t="s">
        <v>188</v>
      </c>
    </row>
    <row r="309" spans="2:2" hidden="1" x14ac:dyDescent="0.35">
      <c r="B309" s="206" t="s">
        <v>189</v>
      </c>
    </row>
    <row r="310" spans="2:2" hidden="1" x14ac:dyDescent="0.35">
      <c r="B310" s="206" t="s">
        <v>194</v>
      </c>
    </row>
    <row r="311" spans="2:2" hidden="1" x14ac:dyDescent="0.35">
      <c r="B311" s="206" t="s">
        <v>195</v>
      </c>
    </row>
    <row r="312" spans="2:2" ht="29" hidden="1" x14ac:dyDescent="0.35">
      <c r="B312" s="206" t="s">
        <v>154</v>
      </c>
    </row>
    <row r="313" spans="2:2" hidden="1" x14ac:dyDescent="0.35">
      <c r="B313" s="206" t="s">
        <v>674</v>
      </c>
    </row>
    <row r="314" spans="2:2" hidden="1" x14ac:dyDescent="0.35">
      <c r="B314" s="206" t="s">
        <v>675</v>
      </c>
    </row>
    <row r="315" spans="2:2" hidden="1" x14ac:dyDescent="0.35">
      <c r="B315" s="206" t="s">
        <v>196</v>
      </c>
    </row>
    <row r="316" spans="2:2" hidden="1" x14ac:dyDescent="0.35">
      <c r="B316" s="206" t="s">
        <v>155</v>
      </c>
    </row>
    <row r="317" spans="2:2" hidden="1" x14ac:dyDescent="0.35">
      <c r="B317" s="206" t="s">
        <v>676</v>
      </c>
    </row>
    <row r="318" spans="2:2" hidden="1" x14ac:dyDescent="0.35">
      <c r="B318" s="206" t="s">
        <v>168</v>
      </c>
    </row>
    <row r="319" spans="2:2" hidden="1" x14ac:dyDescent="0.35">
      <c r="B319" s="206" t="s">
        <v>200</v>
      </c>
    </row>
    <row r="320" spans="2:2" hidden="1" x14ac:dyDescent="0.35">
      <c r="B320" s="206" t="s">
        <v>201</v>
      </c>
    </row>
    <row r="321" spans="2:2" hidden="1" x14ac:dyDescent="0.35">
      <c r="B321" s="206" t="s">
        <v>180</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B29:B38"/>
    <mergeCell ref="C29:C38"/>
    <mergeCell ref="K27:K28"/>
    <mergeCell ref="N27:N28"/>
    <mergeCell ref="O27:O28"/>
    <mergeCell ref="F27:F28"/>
    <mergeCell ref="G27:G28"/>
    <mergeCell ref="J27:J28"/>
    <mergeCell ref="B26:B28"/>
    <mergeCell ref="C26:C28"/>
    <mergeCell ref="D26:E26"/>
    <mergeCell ref="H26:I26"/>
    <mergeCell ref="S27:S28"/>
    <mergeCell ref="L40:L41"/>
    <mergeCell ref="M40:M41"/>
    <mergeCell ref="L46:L47"/>
    <mergeCell ref="M46:M47"/>
    <mergeCell ref="P40:P41"/>
    <mergeCell ref="Q40:Q41"/>
    <mergeCell ref="P43:P44"/>
    <mergeCell ref="Q43:Q44"/>
    <mergeCell ref="D46:D47"/>
    <mergeCell ref="E46:E47"/>
    <mergeCell ref="H46:H47"/>
    <mergeCell ref="I46:I47"/>
    <mergeCell ref="P46:P47"/>
    <mergeCell ref="Q46:Q47"/>
    <mergeCell ref="P49:P50"/>
    <mergeCell ref="Q49:Q50"/>
    <mergeCell ref="R27:R28"/>
    <mergeCell ref="H40:H41"/>
    <mergeCell ref="I40:I41"/>
    <mergeCell ref="D43:D44"/>
    <mergeCell ref="E43:E44"/>
    <mergeCell ref="H43:H44"/>
    <mergeCell ref="I43:I44"/>
    <mergeCell ref="L43:L44"/>
    <mergeCell ref="M43:M44"/>
    <mergeCell ref="D40:D41"/>
    <mergeCell ref="E40:E41"/>
    <mergeCell ref="D52:G52"/>
    <mergeCell ref="H52:K52"/>
    <mergeCell ref="L52:O52"/>
    <mergeCell ref="P52:S52"/>
    <mergeCell ref="D49:D50"/>
    <mergeCell ref="E49:E50"/>
    <mergeCell ref="B53:B55"/>
    <mergeCell ref="C53:C55"/>
    <mergeCell ref="H49:H50"/>
    <mergeCell ref="I49:I50"/>
    <mergeCell ref="L49:L50"/>
    <mergeCell ref="M49:M50"/>
    <mergeCell ref="N54:N55"/>
    <mergeCell ref="O54:O55"/>
    <mergeCell ref="J57:K57"/>
    <mergeCell ref="N57:O57"/>
    <mergeCell ref="R57:S57"/>
    <mergeCell ref="F62:G62"/>
    <mergeCell ref="H62:I62"/>
    <mergeCell ref="J62:K62"/>
    <mergeCell ref="D53:E53"/>
    <mergeCell ref="H53:I53"/>
    <mergeCell ref="L53:M53"/>
    <mergeCell ref="P53:Q53"/>
    <mergeCell ref="F54:F55"/>
    <mergeCell ref="G54:G55"/>
    <mergeCell ref="J54:J55"/>
    <mergeCell ref="K54:K55"/>
    <mergeCell ref="R54:R55"/>
    <mergeCell ref="S54:S55"/>
    <mergeCell ref="J56:K56"/>
    <mergeCell ref="N56:O56"/>
    <mergeCell ref="R56:S56"/>
    <mergeCell ref="F56:G56"/>
    <mergeCell ref="F57:G57"/>
    <mergeCell ref="J65:K65"/>
    <mergeCell ref="N65:O65"/>
    <mergeCell ref="R65:S65"/>
    <mergeCell ref="L63:M63"/>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J70:K70"/>
    <mergeCell ref="N70:O70"/>
    <mergeCell ref="N68:O68"/>
    <mergeCell ref="B62:B63"/>
    <mergeCell ref="C62:C63"/>
    <mergeCell ref="D63:E63"/>
    <mergeCell ref="F63:G63"/>
    <mergeCell ref="H63:I63"/>
    <mergeCell ref="J63:K63"/>
    <mergeCell ref="D62:E62"/>
    <mergeCell ref="P63:Q63"/>
    <mergeCell ref="R63:S63"/>
    <mergeCell ref="B64:B65"/>
    <mergeCell ref="C64:C65"/>
    <mergeCell ref="F64:G64"/>
    <mergeCell ref="J64:K64"/>
    <mergeCell ref="N64:O64"/>
    <mergeCell ref="R64:S64"/>
    <mergeCell ref="F65:G65"/>
    <mergeCell ref="F68:G68"/>
    <mergeCell ref="F69:G69"/>
    <mergeCell ref="C70:C76"/>
    <mergeCell ref="R68:S68"/>
    <mergeCell ref="J76:K76"/>
    <mergeCell ref="N76:O76"/>
    <mergeCell ref="F76:G76"/>
    <mergeCell ref="F73:G73"/>
    <mergeCell ref="F75:G75"/>
    <mergeCell ref="J75:K75"/>
    <mergeCell ref="N75:O75"/>
    <mergeCell ref="R75:S75"/>
    <mergeCell ref="F70:G70"/>
    <mergeCell ref="F72:G72"/>
    <mergeCell ref="F74:G74"/>
    <mergeCell ref="N72:O72"/>
    <mergeCell ref="R72:S72"/>
    <mergeCell ref="J73:K73"/>
    <mergeCell ref="J72:K72"/>
    <mergeCell ref="R70:S70"/>
    <mergeCell ref="F71:G71"/>
    <mergeCell ref="J71:K71"/>
    <mergeCell ref="N71:O71"/>
    <mergeCell ref="R71:S71"/>
    <mergeCell ref="N73:O73"/>
    <mergeCell ref="R73:S73"/>
    <mergeCell ref="N74:O74"/>
    <mergeCell ref="R74:S74"/>
    <mergeCell ref="R76:S76"/>
    <mergeCell ref="I80:J80"/>
    <mergeCell ref="M80:N80"/>
    <mergeCell ref="Q80:R80"/>
    <mergeCell ref="Q79:R79"/>
    <mergeCell ref="M77:N77"/>
    <mergeCell ref="Q77:R77"/>
    <mergeCell ref="J74:K74"/>
    <mergeCell ref="I81:J81"/>
    <mergeCell ref="M81:N81"/>
    <mergeCell ref="I78:J78"/>
    <mergeCell ref="M78:N78"/>
    <mergeCell ref="I83:J83"/>
    <mergeCell ref="Q78:R78"/>
    <mergeCell ref="M82:N82"/>
    <mergeCell ref="Q82:R82"/>
    <mergeCell ref="M83:N83"/>
    <mergeCell ref="Q83:R83"/>
    <mergeCell ref="M79:N79"/>
    <mergeCell ref="Q81:R81"/>
    <mergeCell ref="D92:D93"/>
    <mergeCell ref="E92:E93"/>
    <mergeCell ref="F92:F93"/>
    <mergeCell ref="B77:B83"/>
    <mergeCell ref="C77:C83"/>
    <mergeCell ref="E77:F77"/>
    <mergeCell ref="I77:J77"/>
    <mergeCell ref="E78:F78"/>
    <mergeCell ref="E80:F80"/>
    <mergeCell ref="E82:F82"/>
    <mergeCell ref="I82:J82"/>
    <mergeCell ref="E83:F83"/>
    <mergeCell ref="E79:F79"/>
    <mergeCell ref="I79:J79"/>
    <mergeCell ref="D85:G85"/>
    <mergeCell ref="E81:F81"/>
    <mergeCell ref="B86:B87"/>
    <mergeCell ref="C86:C87"/>
    <mergeCell ref="D86:E86"/>
    <mergeCell ref="H86:I86"/>
    <mergeCell ref="D87:E87"/>
    <mergeCell ref="H85:K85"/>
    <mergeCell ref="E89:E90"/>
    <mergeCell ref="F89:F90"/>
    <mergeCell ref="H92:H93"/>
    <mergeCell ref="I92:I93"/>
    <mergeCell ref="J92:J93"/>
    <mergeCell ref="K92:K93"/>
    <mergeCell ref="L92:L93"/>
    <mergeCell ref="H89:H90"/>
    <mergeCell ref="I89:I90"/>
    <mergeCell ref="J89:J90"/>
    <mergeCell ref="K89:K90"/>
    <mergeCell ref="L89:L90"/>
    <mergeCell ref="E98:E99"/>
    <mergeCell ref="F98:F99"/>
    <mergeCell ref="H95:H96"/>
    <mergeCell ref="D95:D96"/>
    <mergeCell ref="E95:E96"/>
    <mergeCell ref="F95:F96"/>
    <mergeCell ref="I95:I96"/>
    <mergeCell ref="J95:J96"/>
    <mergeCell ref="G98:G99"/>
    <mergeCell ref="H98:H99"/>
    <mergeCell ref="J98:J99"/>
    <mergeCell ref="J68:K68"/>
    <mergeCell ref="J69:K69"/>
    <mergeCell ref="P124:S124"/>
    <mergeCell ref="M120:N120"/>
    <mergeCell ref="M121:N121"/>
    <mergeCell ref="M122:N122"/>
    <mergeCell ref="N69:O69"/>
    <mergeCell ref="M89:M90"/>
    <mergeCell ref="N89:N90"/>
    <mergeCell ref="O89:O90"/>
    <mergeCell ref="P89:P90"/>
    <mergeCell ref="I115:J115"/>
    <mergeCell ref="I116:J116"/>
    <mergeCell ref="M115:N115"/>
    <mergeCell ref="M116:N116"/>
    <mergeCell ref="I120:J120"/>
    <mergeCell ref="I121:J121"/>
    <mergeCell ref="I118:J118"/>
    <mergeCell ref="I119:J119"/>
    <mergeCell ref="I117:J117"/>
    <mergeCell ref="K95:K96"/>
    <mergeCell ref="H124:K124"/>
    <mergeCell ref="P98:P99"/>
    <mergeCell ref="J103:K103"/>
    <mergeCell ref="C2:G2"/>
    <mergeCell ref="B6:G6"/>
    <mergeCell ref="B7:G7"/>
    <mergeCell ref="B8:G8"/>
    <mergeCell ref="C3:G3"/>
    <mergeCell ref="B112:B122"/>
    <mergeCell ref="E121:F121"/>
    <mergeCell ref="E118:F118"/>
    <mergeCell ref="D101:G101"/>
    <mergeCell ref="B88:B99"/>
    <mergeCell ref="C112:C113"/>
    <mergeCell ref="C115:C122"/>
    <mergeCell ref="E115:F115"/>
    <mergeCell ref="E116:F116"/>
    <mergeCell ref="E117:F117"/>
    <mergeCell ref="E122:F122"/>
    <mergeCell ref="E119:F119"/>
    <mergeCell ref="E120:F120"/>
    <mergeCell ref="C88:C99"/>
    <mergeCell ref="D89:D90"/>
    <mergeCell ref="G92:G93"/>
    <mergeCell ref="G95:G96"/>
    <mergeCell ref="G89:G90"/>
    <mergeCell ref="F103:G103"/>
    <mergeCell ref="K98:K99"/>
    <mergeCell ref="I98:I99"/>
    <mergeCell ref="O98:O99"/>
    <mergeCell ref="I122:J122"/>
    <mergeCell ref="M117:N117"/>
    <mergeCell ref="M118:N118"/>
    <mergeCell ref="M119:N119"/>
    <mergeCell ref="L101:O101"/>
    <mergeCell ref="H101:K101"/>
    <mergeCell ref="E129:F129"/>
    <mergeCell ref="I129:J129"/>
    <mergeCell ref="M129:N129"/>
    <mergeCell ref="Q129:R129"/>
    <mergeCell ref="E130:F130"/>
    <mergeCell ref="I130:J130"/>
    <mergeCell ref="M130:N130"/>
    <mergeCell ref="D124:G124"/>
    <mergeCell ref="N103:O103"/>
    <mergeCell ref="Q92:Q93"/>
    <mergeCell ref="R92:R93"/>
    <mergeCell ref="P92:P93"/>
    <mergeCell ref="L85:O85"/>
    <mergeCell ref="P126:S126"/>
    <mergeCell ref="R117:S117"/>
    <mergeCell ref="L124:O124"/>
    <mergeCell ref="R122:S122"/>
    <mergeCell ref="M98:M99"/>
    <mergeCell ref="F102:G102"/>
    <mergeCell ref="J102:K102"/>
    <mergeCell ref="D98:D99"/>
    <mergeCell ref="Q130:R130"/>
    <mergeCell ref="H125:K125"/>
    <mergeCell ref="L125:O125"/>
    <mergeCell ref="L95:L96"/>
    <mergeCell ref="P85:S85"/>
    <mergeCell ref="L86:M86"/>
    <mergeCell ref="R95:R96"/>
    <mergeCell ref="R89:R90"/>
    <mergeCell ref="S95:S96"/>
    <mergeCell ref="M95:M96"/>
    <mergeCell ref="Q89:Q90"/>
    <mergeCell ref="P86:Q86"/>
    <mergeCell ref="N95:N96"/>
    <mergeCell ref="P95:P96"/>
    <mergeCell ref="Q95:Q96"/>
    <mergeCell ref="O95:O96"/>
    <mergeCell ref="S92:S93"/>
    <mergeCell ref="M92:M93"/>
    <mergeCell ref="N92:N93"/>
    <mergeCell ref="O92:O93"/>
    <mergeCell ref="S89:S90"/>
    <mergeCell ref="B56:B59"/>
    <mergeCell ref="C56:C57"/>
    <mergeCell ref="B39:B50"/>
    <mergeCell ref="C39:C50"/>
    <mergeCell ref="D125:G125"/>
    <mergeCell ref="D126:G126"/>
    <mergeCell ref="R115:S115"/>
    <mergeCell ref="P101:S101"/>
    <mergeCell ref="Q98:Q99"/>
    <mergeCell ref="R116:S116"/>
    <mergeCell ref="R118:S118"/>
    <mergeCell ref="R119:S119"/>
    <mergeCell ref="R120:S120"/>
    <mergeCell ref="R121:S121"/>
    <mergeCell ref="R98:R99"/>
    <mergeCell ref="R103:S103"/>
    <mergeCell ref="S98:S99"/>
    <mergeCell ref="R102:S102"/>
    <mergeCell ref="P125:S125"/>
    <mergeCell ref="H126:K126"/>
    <mergeCell ref="L126:O126"/>
    <mergeCell ref="L98:L99"/>
    <mergeCell ref="N98:N99"/>
    <mergeCell ref="N102:O102"/>
    <mergeCell ref="B127:B130"/>
    <mergeCell ref="C127:C128"/>
    <mergeCell ref="B125:B126"/>
    <mergeCell ref="C125:C126"/>
    <mergeCell ref="B102:B111"/>
    <mergeCell ref="C102:C103"/>
    <mergeCell ref="C104:C111"/>
    <mergeCell ref="B68:B76"/>
    <mergeCell ref="C68:C69"/>
    <mergeCell ref="C129:C130"/>
  </mergeCells>
  <conditionalFormatting sqref="E137">
    <cfRule type="iconSet" priority="1">
      <iconSet iconSet="4ArrowsGray">
        <cfvo type="percent" val="0"/>
        <cfvo type="percent" val="25"/>
        <cfvo type="percent" val="50"/>
        <cfvo type="percent" val="75"/>
      </iconSet>
    </cfRule>
  </conditionalFormatting>
  <dataValidations xWindow="448" yWindow="522" count="65">
    <dataValidation type="list" allowBlank="1" showInputMessage="1" showErrorMessage="1" prompt="Select type of policy" sqref="G128" xr:uid="{00000000-0002-0000-0800-000000000000}">
      <formula1>$H$165:$H$186</formula1>
    </dataValidation>
    <dataValidation type="whole" allowBlank="1" showInputMessage="1" showErrorMessage="1" error="Please enter a number here" prompt="Enter No. of development strategies" sqref="D130 H130 L130 P130" xr:uid="{00000000-0002-0000-0800-000001000000}">
      <formula1>0</formula1>
      <formula2>999999999</formula2>
    </dataValidation>
    <dataValidation type="whole" allowBlank="1" showInputMessage="1" showErrorMessage="1" error="Please enter a number" prompt="Enter No. of policy introduced or adjusted" sqref="D128 H128 L128 P128" xr:uid="{00000000-0002-0000-0800-000002000000}">
      <formula1>0</formula1>
      <formula2>999999999999</formula2>
    </dataValidation>
    <dataValidation type="decimal" allowBlank="1" showInputMessage="1" showErrorMessage="1" error="Please enter a number" prompt="Enter income level of households" sqref="O122 G122 K122 G116 G118 G120 K116 K118 K120 O116 O118 O120" xr:uid="{00000000-0002-0000-0800-000003000000}">
      <formula1>0</formula1>
      <formula2>9999999999999</formula2>
    </dataValidation>
    <dataValidation type="whole" allowBlank="1" showInputMessage="1" showErrorMessage="1" prompt="Enter number of households" sqref="L122 D122 H122 D116 D118 D120 H116 H118 H120 L116 L118 L120 P116 P118 P120 P122" xr:uid="{00000000-0002-0000-0800-000004000000}">
      <formula1>0</formula1>
      <formula2>999999999999</formula2>
    </dataValidation>
    <dataValidation type="list" allowBlank="1" showInputMessage="1" showErrorMessage="1" prompt="Select income source" sqref="E116:F116 R122 R120 R118 M122 M120 M118 I122 I120 I118 R116 M116 I116 E118:F118 E120:F120 E122:F122" xr:uid="{00000000-0002-0000-0800-000005000000}">
      <formula1>$K$140:$K$154</formula1>
    </dataValidation>
    <dataValidation type="list" allowBlank="1" showInputMessage="1" showErrorMessage="1" sqref="E143:E144" xr:uid="{00000000-0002-0000-0800-000006000000}">
      <formula1>$D$16:$D$18</formula1>
    </dataValidation>
    <dataValidation type="list" allowBlank="1" showInputMessage="1" showErrorMessage="1" prompt="Select effectiveness" sqref="G130 S130 O130 K130" xr:uid="{00000000-0002-0000-0800-000007000000}">
      <formula1>$K$156:$K$160</formula1>
    </dataValidation>
    <dataValidation type="list" allowBlank="1" showInputMessage="1" showErrorMessage="1" prompt="Select type of policy" sqref="S128 K128 O128" xr:uid="{00000000-0002-0000-0800-000008000000}">
      <formula1>policy</formula1>
    </dataValidation>
    <dataValidation type="list" allowBlank="1" showInputMessage="1" showErrorMessage="1" prompt="Select income source" sqref="Q116 Q120 Q122 Q118" xr:uid="{00000000-0002-0000-0800-000009000000}">
      <formula1>incomesource</formula1>
    </dataValidation>
    <dataValidation type="list" allowBlank="1" showInputMessage="1" showErrorMessage="1" prompt="Select scale" sqref="F128 Q59 M59 I59 E59 R38 R36 R34 R32 R30 N30 N32 N34 N36 N38 J38 J36 J34 J32 J30 F38 F36 F34 F32 F30 R128 N128 J128" xr:uid="{00000000-0002-0000-0800-00000A000000}">
      <formula1>$D$152:$D$154</formula1>
    </dataValidation>
    <dataValidation type="list" allowBlank="1" showInputMessage="1" showErrorMessage="1" prompt="Select sector" sqref="Q128 F54 R54 F59 R59 E128 S78:S83 P71:P76 O78:O83 L71:L76 K78:K83 H71:H76 G78:G83 D71:D76 J59 N59 I128 J54 N54 M128 J113:J114 N113:N114 R113:R114 F113:F114" xr:uid="{00000000-0002-0000-0800-00000B000000}">
      <formula1>$J$147:$J$155</formula1>
    </dataValidation>
    <dataValidation type="list" allowBlank="1" showInputMessage="1" showErrorMessage="1" sqref="I127 K127 M127 E127 O127 G127 S127 Q127 K112 M77 O77 S112 F112 S77 Q77 G77 I77 K77 O112" xr:uid="{00000000-0002-0000-0800-00000C000000}">
      <formula1>group</formula1>
    </dataValidation>
    <dataValidation type="list" allowBlank="1" showInputMessage="1" showErrorMessage="1" prompt="Select integration level" sqref="D126:S126" xr:uid="{00000000-0002-0000-0800-00000D000000}">
      <formula1>$H$144:$H$148</formula1>
    </dataValidation>
    <dataValidation type="list" allowBlank="1" showInputMessage="1" showErrorMessage="1" prompt="Select state of enforcement" sqref="E130:F130 Q130:R130 M130:N130 I130:J130" xr:uid="{00000000-0002-0000-0800-00000E000000}">
      <formula1>$I$137:$I$141</formula1>
    </dataValidation>
    <dataValidation type="list" allowBlank="1" showInputMessage="1" showErrorMessage="1" prompt="Select type of assets" sqref="Q113:Q114 E113:E114 I113:I114 M113:M114" xr:uid="{00000000-0002-0000-0800-00000F000000}">
      <formula1>$L$141:$L$147</formula1>
    </dataValidation>
    <dataValidation type="whole" allowBlank="1" showInputMessage="1" showErrorMessage="1" prompt="Enter number of assets" sqref="P113:P114 L113:L114 H113:H114 D113:D114" xr:uid="{00000000-0002-0000-0800-000010000000}">
      <formula1>0</formula1>
      <formula2>9999999999999</formula2>
    </dataValidation>
    <dataValidation type="whole" allowBlank="1" showInputMessage="1" showErrorMessage="1" error="Please enter a number here" prompt="Please enter the No. of targeted households" sqref="D103 P111 P109 P107 P105 L109 L107 L105 H109 H107 H105 D109 D107 D105 P103 L103 H111 D111 H103 L111" xr:uid="{00000000-0002-0000-0800-000011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Q98:Q99 Q95:Q96 Q92:Q93 Q89:Q90 M89:M90 M95:M96 M98:M99 I98:I99 I95:I96 I92:I93 M92:M93 I89:I90 E98:E99 E95:E96 E92:E93" xr:uid="{00000000-0002-0000-0800-000012000000}">
      <formula1>0</formula1>
    </dataValidation>
    <dataValidation type="whole" allowBlank="1" showInputMessage="1" showErrorMessage="1" error="Please enter a number here" prompt="Please enter a number" sqref="D78:D83 P78:P83 L78:L83 H78:H83" xr:uid="{00000000-0002-0000-0800-000013000000}">
      <formula1>0</formula1>
      <formula2>9999999999999990</formula2>
    </dataValidation>
    <dataValidation type="decimal" allowBlank="1" showInputMessage="1" showErrorMessage="1" errorTitle="Invalid data" error="Please enter a number" prompt="Please enter a number here" sqref="E54 P65 L65 H65 D65 I54" xr:uid="{00000000-0002-0000-0800-000014000000}">
      <formula1>0</formula1>
      <formula2>9999999999</formula2>
    </dataValidation>
    <dataValidation type="decimal" allowBlank="1" showInputMessage="1" showErrorMessage="1" errorTitle="Invalid data" error="Please enter a number" prompt="Enter total number of staff trained" sqref="D57" xr:uid="{00000000-0002-0000-0800-000015000000}">
      <formula1>0</formula1>
      <formula2>9999999999</formula2>
    </dataValidation>
    <dataValidation type="decimal" allowBlank="1" showInputMessage="1" showErrorMessage="1" errorTitle="Invalid data" error="Please enter a number" sqref="Q54 M54 H57 L57 P57" xr:uid="{00000000-0002-0000-0800-000016000000}">
      <formula1>0</formula1>
      <formula2>9999999999</formula2>
    </dataValidation>
    <dataValidation type="decimal" allowBlank="1" showInputMessage="1" showErrorMessage="1" errorTitle="Invalid data" error="Please enter a number" prompt="Enter the number of municipalities covered by the Early Warning System" sqref="G41 S50 S47 S44 S41 O50 O47 O44 O41 K50 K47 K44 K41 G50 G47 G44" xr:uid="{00000000-0002-0000-0800-000017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18000000}">
      <formula1>$D$152:$D$154</formula1>
    </dataValidation>
    <dataValidation type="decimal" allowBlank="1" showInputMessage="1" showErrorMessage="1" errorTitle="Invalid data" error="Please enter a number here" prompt="Enter the number of adopted Early Warning Systems" sqref="D40:D41 P49:P50 P46:P47 P43:P44 P40:P41 L49:L50 L46:L47 L43:L44 L40:L41 H49:H50 H46:H47 H43:H44 H40:H41 D49:D50 D46:D47 D43:D44" xr:uid="{00000000-0002-0000-0800-000019000000}">
      <formula1>0</formula1>
      <formula2>9999999999</formula2>
    </dataValidation>
    <dataValidation type="list" allowBlank="1" showInputMessage="1" showErrorMessage="1" prompt="Please select the alternate source" sqref="G111 S111 S109 S107 S105 O109 O107 O105 K109 K107 K105 G109 G107 K111 G105 O111" xr:uid="{00000000-0002-0000-0800-00001A000000}">
      <formula1>$K$140:$K$154</formula1>
    </dataValidation>
    <dataValidation type="list" allowBlank="1" showInputMessage="1" showErrorMessage="1" prompt="Select % increase in income level" sqref="F111 R111 R109 R107 R105 N109 N107 N105 J109 J107 J105 F109 F107 J111 F105 N111" xr:uid="{00000000-0002-0000-0800-00001B000000}">
      <formula1>$E$169:$E$177</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C000000}">
      <formula1>$C$167:$C$174</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D000000}">
      <formula1>$C$161:$C$164</formula1>
    </dataValidation>
    <dataValidation type="list" allowBlank="1" showInputMessage="1" showErrorMessage="1" prompt="Select targeted asset" sqref="E71:E76 I71:I76 M71:M76 Q71:Q76" xr:uid="{00000000-0002-0000-0800-00001E000000}">
      <formula1>$J$166:$J$167</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F000000}">
      <formula1>$D$164:$D$167</formula1>
    </dataValidation>
    <dataValidation type="list" allowBlank="1" showInputMessage="1" showErrorMessage="1" prompt="Select status" sqref="O38 S38 S36 S34 S32 S30 O36 O34 O32 O30 K36 K34 K32 K30 G38 G34 G32 G30 G36 K38" xr:uid="{00000000-0002-0000-0800-000020000000}">
      <formula1>$E$164:$E$166</formula1>
    </dataValidation>
    <dataValidation type="list" allowBlank="1" showInputMessage="1" showErrorMessage="1" prompt="Select a sector" sqref="F63:G63 R63:S63 N63:O63 J63:K63" xr:uid="{00000000-0002-0000-0800-000021000000}">
      <formula1>$J$147:$J$155</formula1>
    </dataValidation>
    <dataValidation type="decimal" allowBlank="1" showInputMessage="1" showErrorMessage="1" errorTitle="Invalid data" error="Please enter a number between 0 and 9999999" prompt="Enter a number here" sqref="E21:G21 Q27 M21:O21 I27 M27 Q21:S21 I21:K21 E27" xr:uid="{00000000-0002-0000-0800-000022000000}">
      <formula1>0</formula1>
      <formula2>99999999999</formula2>
    </dataValidation>
    <dataValidation type="decimal" allowBlank="1" showInputMessage="1" showErrorMessage="1" errorTitle="Invalid data" error="Enter a percentage between 0 and 100" prompt="Enter a percentage (between 0 and 100)" sqref="F22:G23 N22:O23 R22:S23 J22:K23" xr:uid="{00000000-0002-0000-0800-000023000000}">
      <formula1>0</formula1>
      <formula2>100</formula2>
    </dataValidation>
    <dataValidation type="decimal" allowBlank="1" showInputMessage="1" showErrorMessage="1" errorTitle="Invalid data" error="Please enter a number between 0 and 100" prompt="Enter a percentage between 0 and 100" sqref="E22:E23 P63:Q63 L63:M63 H63:I63 Q111 Q109 Q107 Q105 M109 M107 M105 I109 I107 I105 E109 E107 E105 D63:E63 Q55 E111 I103 M103 I111 M111 Q103 Q65 M65 I65 Q57 E57 Q28 I57 M57 M55 I55 E103 E55 E28 Q22:Q23 I28 M28 M22:M23 I22:I23 E65" xr:uid="{00000000-0002-0000-0800-000024000000}">
      <formula1>0</formula1>
      <formula2>100</formula2>
    </dataValidation>
    <dataValidation type="list" allowBlank="1" showInputMessage="1" showErrorMessage="1" prompt="Select the effectiveness of protection/rehabilitation" sqref="S98 S89 S95 S92" xr:uid="{00000000-0002-0000-0800-000025000000}">
      <formula1>effectiveness</formula1>
    </dataValidation>
    <dataValidation type="list" allowBlank="1" showInputMessage="1" showErrorMessage="1" prompt="Select programme/sector" sqref="F87 R87 N87 J87" xr:uid="{00000000-0002-0000-0800-000026000000}">
      <formula1>$J$147:$J$155</formula1>
    </dataValidation>
    <dataValidation type="list" allowBlank="1" showInputMessage="1" showErrorMessage="1" prompt="Select level of improvements" sqref="I87 Q87 M87" xr:uid="{00000000-0002-0000-0800-000027000000}">
      <formula1>effectiveness</formula1>
    </dataValidation>
    <dataValidation type="list" allowBlank="1" showInputMessage="1" showErrorMessage="1" prompt="Select changes in asset" sqref="F71:G76 R71:S76 N71:O76 J71:K76" xr:uid="{00000000-0002-0000-0800-000028000000}">
      <formula1>$I$156:$I$160</formula1>
    </dataValidation>
    <dataValidation type="list" allowBlank="1" showInputMessage="1" showErrorMessage="1" prompt="Select response level" sqref="F69 R69 N69 J69" xr:uid="{00000000-0002-0000-0800-000029000000}">
      <formula1>$H$156:$H$160</formula1>
    </dataValidation>
    <dataValidation type="list" allowBlank="1" showInputMessage="1" showErrorMessage="1" prompt="Select geographical scale" sqref="E69 Q69 M69 I69" xr:uid="{00000000-0002-0000-0800-00002A000000}">
      <formula1>$D$152:$D$154</formula1>
    </dataValidation>
    <dataValidation type="list" allowBlank="1" showInputMessage="1" showErrorMessage="1" prompt="Select project/programme sector" sqref="D69 Q30 Q32 Q34 Q36 Q38 M38 M36 M34 M32 M30 I30 I32 I34 I36 I38 E38 E36 E34 E32 E30 P69 L69 H69" xr:uid="{00000000-0002-0000-0800-00002B000000}">
      <formula1>$J$147:$J$155</formula1>
    </dataValidation>
    <dataValidation type="list" allowBlank="1" showInputMessage="1" showErrorMessage="1" prompt="Select level of awarness" sqref="F65:G65 R65:S65 N65:O65 J65:K65" xr:uid="{00000000-0002-0000-0800-00002C000000}">
      <formula1>$G$156:$G$160</formula1>
    </dataValidation>
    <dataValidation type="list" allowBlank="1" showInputMessage="1" showErrorMessage="1" prompt="Select scale" sqref="G59 S59 K59 O59" xr:uid="{00000000-0002-0000-0800-00002D000000}">
      <formula1>$F$156:$F$159</formula1>
    </dataValidation>
    <dataValidation type="list" allowBlank="1" showInputMessage="1" showErrorMessage="1" prompt="Select capacity level" sqref="G54 S54 K54 O54" xr:uid="{00000000-0002-0000-0800-00002E000000}">
      <formula1>$F$156:$F$159</formula1>
    </dataValidation>
    <dataValidation type="list" allowBlank="1" showInputMessage="1" showErrorMessage="1" sqref="B66" xr:uid="{00000000-0002-0000-0800-00002F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30000000}">
      <formula1>$D$136:$D$143</formula1>
    </dataValidation>
    <dataValidation type="whole" allowBlank="1" showInputMessage="1" showErrorMessage="1" errorTitle="Please enter a number here" error="Please enter a number here" promptTitle="Please enter a number here" sqref="D30 P30 P32 P34 P36 P38 L38 L36 L34 L32 L30 H30 H32 H34 H36 H38 D38 D36 D34 D32" xr:uid="{00000000-0002-0000-0800-000031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32000000}">
      <formula1>$D$136:$D$143</formula1>
    </dataValidation>
    <dataValidation type="list" allowBlank="1" showInputMessage="1" showErrorMessage="1" prompt="Select type" sqref="F57:G57 P59 L59 H59 D59 R57:S57 N57:O57 J57:K57" xr:uid="{00000000-0002-0000-0800-000033000000}">
      <formula1>$D$148:$D$150</formula1>
    </dataValidation>
    <dataValidation type="list" allowBlank="1" showInputMessage="1" showErrorMessage="1" sqref="E78:F83 Q78:R83 M78:N83 I78:J83" xr:uid="{00000000-0002-0000-0800-000034000000}">
      <formula1>type1</formula1>
    </dataValidation>
    <dataValidation type="list" allowBlank="1" showInputMessage="1" showErrorMessage="1" prompt="Select level of improvements" sqref="D87:E87 P87 L87 H87" xr:uid="{00000000-0002-0000-0800-000035000000}">
      <formula1>$K$156:$K$160</formula1>
    </dataValidation>
    <dataValidation type="list" allowBlank="1" showInputMessage="1" showErrorMessage="1" prompt="Select type" sqref="G87 O87 S87 K87" xr:uid="{00000000-0002-0000-0800-000036000000}">
      <formula1>$F$137:$F$141</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800-000037000000}">
      <formula1>$K$156:$K$160</formula1>
    </dataValidation>
    <dataValidation type="list" allowBlank="1" showInputMessage="1" showErrorMessage="1" error="Please select improvement level from the drop-down list" prompt="Select improvement level" sqref="F103:G103 R103:S103 N103:O103 J103:K103" xr:uid="{00000000-0002-0000-0800-000038000000}">
      <formula1>$H$151:$H$155</formula1>
    </dataValidation>
    <dataValidation type="list" allowBlank="1" showInputMessage="1" showErrorMessage="1" prompt="Select adaptation strategy" sqref="S113:S114 G113:G114 K113:K114 O113:O114" xr:uid="{00000000-0002-0000-0800-000039000000}">
      <formula1>$I$162:$I$178</formula1>
    </dataValidation>
    <dataValidation type="list" allowBlank="1" showInputMessage="1" showErrorMessage="1" error="Please select the from the drop-down list_x000a_" prompt="Please select from the drop-down list" sqref="C17" xr:uid="{00000000-0002-0000-0800-00003A000000}">
      <formula1>$J$148:$J$155</formula1>
    </dataValidation>
    <dataValidation type="list" allowBlank="1" showInputMessage="1" showErrorMessage="1" error="Please select from the drop-down list" prompt="Please select from the drop-down list" sqref="C14" xr:uid="{00000000-0002-0000-0800-00003B000000}">
      <formula1>$C$157:$C$159</formula1>
    </dataValidation>
    <dataValidation type="list" allowBlank="1" showInputMessage="1" showErrorMessage="1" error="Select from the drop-down list" prompt="Select from the drop-down list" sqref="C16" xr:uid="{00000000-0002-0000-0800-00003C000000}">
      <formula1>$B$157:$B$160</formula1>
    </dataValidation>
    <dataValidation type="list" allowBlank="1" showInputMessage="1" showErrorMessage="1" error="Select from the drop-down list" prompt="Select from the drop-down list" sqref="C15" xr:uid="{00000000-0002-0000-0800-00003D000000}">
      <formula1>$B$163:$B$321</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$K$156:$K$160</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election activeCell="B2" sqref="B2"/>
    </sheetView>
  </sheetViews>
  <sheetFormatPr defaultRowHeight="14.5" x14ac:dyDescent="0.35"/>
  <cols>
    <col min="1" max="1" width="2.453125" customWidth="1"/>
    <col min="2" max="2" width="109.08984375" customWidth="1"/>
    <col min="3" max="3" width="2.453125" customWidth="1"/>
  </cols>
  <sheetData>
    <row r="1" spans="2:2" ht="15.5" thickBot="1" x14ac:dyDescent="0.4">
      <c r="B1" s="29" t="s">
        <v>243</v>
      </c>
    </row>
    <row r="2" spans="2:2" ht="273.5" thickBot="1" x14ac:dyDescent="0.4">
      <c r="B2" s="30" t="s">
        <v>244</v>
      </c>
    </row>
    <row r="3" spans="2:2" ht="15.5" thickBot="1" x14ac:dyDescent="0.4">
      <c r="B3" s="29" t="s">
        <v>245</v>
      </c>
    </row>
    <row r="4" spans="2:2" ht="247.5" thickBot="1" x14ac:dyDescent="0.4">
      <c r="B4" s="31" t="s">
        <v>246</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4</ProjectId>
    <ReportingPeriod xmlns="dc9b7735-1e97-4a24-b7a2-47bf824ab39e" xsi:nil="true"/>
    <WBDocsDocURL xmlns="dc9b7735-1e97-4a24-b7a2-47bf824ab39e" xsi:nil="true"/>
    <WBDocsDocURLPublicOnly xmlns="dc9b7735-1e97-4a24-b7a2-47bf824ab39e">http://pubdocs.worldbank.org/en/412291553270759157/4-WEB-PPR-Egypt-2017-2018-revised-version.xlsx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1986038-1F78-45E7-9804-7DC488158DEC}"/>
</file>

<file path=customXml/itemProps2.xml><?xml version="1.0" encoding="utf-8"?>
<ds:datastoreItem xmlns:ds="http://schemas.openxmlformats.org/officeDocument/2006/customXml" ds:itemID="{F14952D3-6922-4EBA-A6E6-4C7203450ED3}"/>
</file>

<file path=customXml/itemProps3.xml><?xml version="1.0" encoding="utf-8"?>
<ds:datastoreItem xmlns:ds="http://schemas.openxmlformats.org/officeDocument/2006/customXml" ds:itemID="{8B129563-24D0-4AB1-B0D3-B89584006D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 Financial data</vt:lpstr>
      <vt:lpstr>Procurements</vt:lpstr>
      <vt:lpstr>Risk Assesment</vt:lpstr>
      <vt:lpstr>Rating</vt:lpstr>
      <vt:lpstr> Project Indicators</vt:lpstr>
      <vt:lpstr>Lessons Learned</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2018-07-04T10:32:44Z</cp:lastPrinted>
  <dcterms:created xsi:type="dcterms:W3CDTF">2010-11-30T14:15:01Z</dcterms:created>
  <dcterms:modified xsi:type="dcterms:W3CDTF">2019-03-22T16:05:26Z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